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7875" yWindow="-15" windowWidth="13230" windowHeight="13110" tabRatio="444" activeTab="3"/>
  </bookViews>
  <sheets>
    <sheet name="Standings" sheetId="4" r:id="rId1"/>
    <sheet name="Standings (2)" sheetId="5" r:id="rId2"/>
    <sheet name="Teams" sheetId="1" r:id="rId3"/>
    <sheet name="MatchUps" sheetId="2" r:id="rId4"/>
    <sheet name="MatchOrdering" sheetId="3" r:id="rId5"/>
    <sheet name="AllTeams" sheetId="6" r:id="rId6"/>
    <sheet name="RotatingSchedule" sheetId="7" r:id="rId7"/>
  </sheets>
  <definedNames>
    <definedName name="AllMatchups">OFFSET(MatchOrdering!$M$38:$P$38,,,MATCH("*",MatchOrdering!$M$38:$M$201,-26))</definedName>
    <definedName name="AllTeams">Teams!$F$1:$F$30</definedName>
    <definedName name="VSList">MatchUps!$C$4:$C$18,MatchUps!$C$22:$C$36,MatchUps!$K$4:$K$18,MatchUps!$K$22:$K$36,MatchUps!$S$4:$S$18,MatchUps!$S$22:$S$36,MatchUps!$AA$4:$AA$18,MatchUps!$AA$21:$AA$36,MatchUps!$AI$4:$AI$18,MatchUps!$AI$22:$AI$36,MatchUps!$AQ$4:$AQ$18,MatchUps!$AQ$22:$AQ$36,MatchUps!$AY$4:$AY$18,MatchUps!$AY$22:$AY$36,MatchUps!$BG$4:$BG$18,MatchUps!$BG$22:$BG$36,MatchUps!$BO$4:$BO$18,MatchUps!$BO$22:$BO$36,MatchUps!$BW$4:$BW$18</definedName>
  </definedNames>
  <calcPr calcId="145621"/>
</workbook>
</file>

<file path=xl/calcChain.xml><?xml version="1.0" encoding="utf-8"?>
<calcChain xmlns="http://schemas.openxmlformats.org/spreadsheetml/2006/main">
  <c r="CD3" i="3" l="1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3" i="3"/>
  <c r="K39" i="2"/>
  <c r="C20" i="2" s="1"/>
  <c r="K2" i="2" s="1"/>
  <c r="J20" i="2" s="1"/>
  <c r="R2" i="2" s="1"/>
  <c r="R20" i="2" s="1"/>
  <c r="Z2" i="2" s="1"/>
  <c r="F30" i="1"/>
  <c r="F29" i="1"/>
  <c r="F28" i="1"/>
  <c r="F27" i="1"/>
  <c r="F26" i="1"/>
  <c r="F25" i="1"/>
  <c r="F24" i="1"/>
  <c r="F23" i="1"/>
  <c r="F22" i="1"/>
  <c r="F21" i="1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3"/>
  <c r="A5" i="3" s="1"/>
  <c r="B5" i="7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4" i="7"/>
  <c r="A6" i="3" l="1"/>
  <c r="A7" i="3" s="1"/>
  <c r="B6" i="3"/>
  <c r="I47" i="3"/>
  <c r="J47" i="3"/>
  <c r="I57" i="3"/>
  <c r="J57" i="3"/>
  <c r="I67" i="3"/>
  <c r="J67" i="3"/>
  <c r="I77" i="3"/>
  <c r="J77" i="3"/>
  <c r="I87" i="3"/>
  <c r="J87" i="3"/>
  <c r="I97" i="3"/>
  <c r="J97" i="3"/>
  <c r="I107" i="3"/>
  <c r="J107" i="3"/>
  <c r="I117" i="3"/>
  <c r="J117" i="3"/>
  <c r="D3" i="2"/>
  <c r="B3" i="2"/>
  <c r="F2" i="2"/>
  <c r="G3" i="2" s="1"/>
  <c r="J227" i="3"/>
  <c r="I227" i="3"/>
  <c r="J226" i="3"/>
  <c r="I226" i="3"/>
  <c r="J225" i="3"/>
  <c r="I225" i="3"/>
  <c r="J224" i="3"/>
  <c r="I224" i="3"/>
  <c r="J223" i="3"/>
  <c r="I223" i="3"/>
  <c r="J222" i="3"/>
  <c r="I222" i="3"/>
  <c r="J221" i="3"/>
  <c r="I221" i="3"/>
  <c r="J220" i="3"/>
  <c r="I220" i="3"/>
  <c r="J219" i="3"/>
  <c r="I219" i="3"/>
  <c r="J218" i="3"/>
  <c r="I218" i="3"/>
  <c r="J217" i="3"/>
  <c r="I217" i="3"/>
  <c r="J216" i="3"/>
  <c r="I216" i="3"/>
  <c r="J215" i="3"/>
  <c r="I215" i="3"/>
  <c r="J214" i="3"/>
  <c r="I214" i="3"/>
  <c r="J213" i="3"/>
  <c r="I213" i="3"/>
  <c r="J212" i="3"/>
  <c r="I212" i="3"/>
  <c r="J211" i="3"/>
  <c r="I211" i="3"/>
  <c r="J210" i="3"/>
  <c r="I210" i="3"/>
  <c r="J209" i="3"/>
  <c r="I209" i="3"/>
  <c r="J208" i="3"/>
  <c r="I208" i="3"/>
  <c r="J207" i="3"/>
  <c r="I207" i="3"/>
  <c r="J206" i="3"/>
  <c r="I206" i="3"/>
  <c r="J205" i="3"/>
  <c r="I205" i="3"/>
  <c r="J204" i="3"/>
  <c r="I204" i="3"/>
  <c r="J203" i="3"/>
  <c r="I203" i="3"/>
  <c r="J202" i="3"/>
  <c r="I202" i="3"/>
  <c r="J201" i="3"/>
  <c r="I201" i="3"/>
  <c r="J200" i="3"/>
  <c r="I200" i="3"/>
  <c r="J199" i="3"/>
  <c r="I199" i="3"/>
  <c r="J198" i="3"/>
  <c r="I198" i="3"/>
  <c r="J197" i="3"/>
  <c r="I197" i="3"/>
  <c r="J196" i="3"/>
  <c r="I196" i="3"/>
  <c r="J195" i="3"/>
  <c r="I195" i="3"/>
  <c r="J194" i="3"/>
  <c r="I194" i="3"/>
  <c r="J193" i="3"/>
  <c r="I193" i="3"/>
  <c r="J192" i="3"/>
  <c r="I192" i="3"/>
  <c r="J191" i="3"/>
  <c r="I191" i="3"/>
  <c r="J190" i="3"/>
  <c r="I190" i="3"/>
  <c r="J189" i="3"/>
  <c r="I189" i="3"/>
  <c r="J188" i="3"/>
  <c r="I188" i="3"/>
  <c r="J187" i="3"/>
  <c r="I187" i="3"/>
  <c r="J186" i="3"/>
  <c r="I186" i="3"/>
  <c r="J185" i="3"/>
  <c r="I185" i="3"/>
  <c r="J184" i="3"/>
  <c r="I184" i="3"/>
  <c r="J183" i="3"/>
  <c r="I183" i="3"/>
  <c r="J182" i="3"/>
  <c r="I182" i="3"/>
  <c r="J181" i="3"/>
  <c r="I181" i="3"/>
  <c r="J180" i="3"/>
  <c r="I180" i="3"/>
  <c r="J179" i="3"/>
  <c r="I179" i="3"/>
  <c r="J178" i="3"/>
  <c r="I178" i="3"/>
  <c r="J177" i="3"/>
  <c r="I177" i="3"/>
  <c r="J176" i="3"/>
  <c r="I176" i="3"/>
  <c r="J175" i="3"/>
  <c r="I175" i="3"/>
  <c r="J174" i="3"/>
  <c r="I174" i="3"/>
  <c r="J173" i="3"/>
  <c r="I173" i="3"/>
  <c r="J172" i="3"/>
  <c r="I172" i="3"/>
  <c r="J171" i="3"/>
  <c r="I171" i="3"/>
  <c r="J170" i="3"/>
  <c r="I170" i="3"/>
  <c r="J169" i="3"/>
  <c r="I169" i="3"/>
  <c r="J168" i="3"/>
  <c r="I168" i="3"/>
  <c r="J167" i="3"/>
  <c r="I167" i="3"/>
  <c r="J166" i="3"/>
  <c r="I166" i="3"/>
  <c r="J165" i="3"/>
  <c r="I165" i="3"/>
  <c r="J164" i="3"/>
  <c r="I164" i="3"/>
  <c r="J163" i="3"/>
  <c r="I163" i="3"/>
  <c r="J162" i="3"/>
  <c r="I162" i="3"/>
  <c r="J161" i="3"/>
  <c r="I161" i="3"/>
  <c r="J160" i="3"/>
  <c r="I160" i="3"/>
  <c r="J159" i="3"/>
  <c r="I159" i="3"/>
  <c r="J158" i="3"/>
  <c r="I158" i="3"/>
  <c r="J157" i="3"/>
  <c r="I157" i="3"/>
  <c r="J156" i="3"/>
  <c r="I156" i="3"/>
  <c r="J155" i="3"/>
  <c r="I155" i="3"/>
  <c r="J154" i="3"/>
  <c r="I154" i="3"/>
  <c r="J153" i="3"/>
  <c r="I153" i="3"/>
  <c r="J152" i="3"/>
  <c r="I152" i="3"/>
  <c r="J151" i="3"/>
  <c r="I151" i="3"/>
  <c r="J150" i="3"/>
  <c r="I150" i="3"/>
  <c r="J149" i="3"/>
  <c r="I149" i="3"/>
  <c r="J148" i="3"/>
  <c r="I148" i="3"/>
  <c r="J147" i="3"/>
  <c r="I147" i="3"/>
  <c r="J146" i="3"/>
  <c r="I146" i="3"/>
  <c r="J145" i="3"/>
  <c r="I145" i="3"/>
  <c r="J144" i="3"/>
  <c r="I144" i="3"/>
  <c r="J143" i="3"/>
  <c r="I143" i="3"/>
  <c r="J142" i="3"/>
  <c r="I142" i="3"/>
  <c r="J141" i="3"/>
  <c r="I141" i="3"/>
  <c r="J140" i="3"/>
  <c r="I140" i="3"/>
  <c r="J139" i="3"/>
  <c r="I139" i="3"/>
  <c r="J138" i="3"/>
  <c r="I138" i="3"/>
  <c r="J137" i="3"/>
  <c r="I137" i="3"/>
  <c r="J136" i="3"/>
  <c r="I136" i="3"/>
  <c r="J135" i="3"/>
  <c r="I135" i="3"/>
  <c r="J134" i="3"/>
  <c r="I134" i="3"/>
  <c r="J133" i="3"/>
  <c r="I133" i="3"/>
  <c r="J132" i="3"/>
  <c r="I132" i="3"/>
  <c r="J131" i="3"/>
  <c r="I131" i="3"/>
  <c r="J130" i="3"/>
  <c r="I130" i="3"/>
  <c r="J129" i="3"/>
  <c r="I129" i="3"/>
  <c r="J128" i="3"/>
  <c r="I128" i="3"/>
  <c r="J127" i="3"/>
  <c r="I127" i="3"/>
  <c r="J126" i="3"/>
  <c r="I126" i="3"/>
  <c r="J125" i="3"/>
  <c r="I125" i="3"/>
  <c r="J124" i="3"/>
  <c r="I124" i="3"/>
  <c r="J123" i="3"/>
  <c r="I123" i="3"/>
  <c r="J122" i="3"/>
  <c r="I122" i="3"/>
  <c r="J121" i="3"/>
  <c r="I121" i="3"/>
  <c r="J120" i="3"/>
  <c r="I120" i="3"/>
  <c r="J119" i="3"/>
  <c r="I119" i="3"/>
  <c r="J118" i="3"/>
  <c r="I118" i="3"/>
  <c r="J116" i="3"/>
  <c r="I116" i="3"/>
  <c r="J115" i="3"/>
  <c r="I115" i="3"/>
  <c r="J114" i="3"/>
  <c r="I114" i="3"/>
  <c r="J113" i="3"/>
  <c r="I113" i="3"/>
  <c r="J112" i="3"/>
  <c r="I112" i="3"/>
  <c r="J111" i="3"/>
  <c r="I111" i="3"/>
  <c r="J110" i="3"/>
  <c r="I110" i="3"/>
  <c r="J109" i="3"/>
  <c r="I109" i="3"/>
  <c r="J108" i="3"/>
  <c r="I108" i="3"/>
  <c r="J106" i="3"/>
  <c r="I106" i="3"/>
  <c r="J105" i="3"/>
  <c r="I105" i="3"/>
  <c r="J104" i="3"/>
  <c r="I104" i="3"/>
  <c r="J103" i="3"/>
  <c r="I103" i="3"/>
  <c r="J102" i="3"/>
  <c r="I102" i="3"/>
  <c r="J101" i="3"/>
  <c r="I101" i="3"/>
  <c r="J100" i="3"/>
  <c r="I100" i="3"/>
  <c r="J99" i="3"/>
  <c r="I99" i="3"/>
  <c r="J98" i="3"/>
  <c r="I98" i="3"/>
  <c r="J96" i="3"/>
  <c r="I96" i="3"/>
  <c r="J95" i="3"/>
  <c r="I95" i="3"/>
  <c r="J94" i="3"/>
  <c r="I94" i="3"/>
  <c r="J93" i="3"/>
  <c r="I93" i="3"/>
  <c r="J92" i="3"/>
  <c r="I92" i="3"/>
  <c r="J91" i="3"/>
  <c r="I91" i="3"/>
  <c r="J90" i="3"/>
  <c r="I90" i="3"/>
  <c r="J89" i="3"/>
  <c r="I89" i="3"/>
  <c r="J88" i="3"/>
  <c r="I88" i="3"/>
  <c r="J86" i="3"/>
  <c r="I86" i="3"/>
  <c r="J85" i="3"/>
  <c r="I85" i="3"/>
  <c r="J84" i="3"/>
  <c r="I84" i="3"/>
  <c r="J83" i="3"/>
  <c r="I83" i="3"/>
  <c r="J82" i="3"/>
  <c r="I82" i="3"/>
  <c r="J81" i="3"/>
  <c r="I81" i="3"/>
  <c r="J80" i="3"/>
  <c r="I80" i="3"/>
  <c r="J79" i="3"/>
  <c r="I79" i="3"/>
  <c r="J78" i="3"/>
  <c r="I78" i="3"/>
  <c r="J76" i="3"/>
  <c r="I76" i="3"/>
  <c r="J75" i="3"/>
  <c r="I75" i="3"/>
  <c r="J74" i="3"/>
  <c r="I74" i="3"/>
  <c r="J73" i="3"/>
  <c r="I73" i="3"/>
  <c r="J72" i="3"/>
  <c r="I72" i="3"/>
  <c r="J71" i="3"/>
  <c r="I71" i="3"/>
  <c r="J70" i="3"/>
  <c r="I70" i="3"/>
  <c r="J69" i="3"/>
  <c r="I69" i="3"/>
  <c r="J68" i="3"/>
  <c r="I68" i="3"/>
  <c r="J66" i="3"/>
  <c r="I66" i="3"/>
  <c r="J65" i="3"/>
  <c r="I65" i="3"/>
  <c r="J64" i="3"/>
  <c r="I64" i="3"/>
  <c r="J63" i="3"/>
  <c r="I63" i="3"/>
  <c r="J62" i="3"/>
  <c r="I62" i="3"/>
  <c r="J61" i="3"/>
  <c r="I61" i="3"/>
  <c r="J60" i="3"/>
  <c r="I60" i="3"/>
  <c r="J59" i="3"/>
  <c r="I59" i="3"/>
  <c r="J58" i="3"/>
  <c r="I58" i="3"/>
  <c r="J56" i="3"/>
  <c r="I56" i="3"/>
  <c r="J55" i="3"/>
  <c r="I55" i="3"/>
  <c r="J54" i="3"/>
  <c r="I54" i="3"/>
  <c r="J53" i="3"/>
  <c r="I53" i="3"/>
  <c r="J52" i="3"/>
  <c r="I52" i="3"/>
  <c r="J51" i="3"/>
  <c r="I51" i="3"/>
  <c r="J50" i="3"/>
  <c r="I50" i="3"/>
  <c r="J49" i="3"/>
  <c r="I49" i="3"/>
  <c r="J48" i="3"/>
  <c r="I48" i="3"/>
  <c r="J46" i="3"/>
  <c r="I46" i="3"/>
  <c r="J45" i="3"/>
  <c r="I45" i="3"/>
  <c r="J44" i="3"/>
  <c r="I44" i="3"/>
  <c r="J43" i="3"/>
  <c r="I43" i="3"/>
  <c r="J42" i="3"/>
  <c r="I42" i="3"/>
  <c r="J41" i="3"/>
  <c r="I41" i="3"/>
  <c r="J40" i="3"/>
  <c r="I40" i="3"/>
  <c r="J39" i="3"/>
  <c r="I39" i="3"/>
  <c r="J38" i="3"/>
  <c r="I3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D228" i="3"/>
  <c r="C3" i="2"/>
  <c r="E3" i="2"/>
  <c r="B7" i="3" l="1"/>
  <c r="C8" i="3"/>
  <c r="C7" i="3"/>
  <c r="A8" i="3"/>
  <c r="B8" i="3"/>
  <c r="F3" i="2"/>
  <c r="C2" i="1"/>
  <c r="F20" i="1" s="1"/>
  <c r="D9" i="3" l="1"/>
  <c r="C9" i="3"/>
  <c r="D8" i="3"/>
  <c r="A9" i="3"/>
  <c r="B9" i="3"/>
  <c r="A26" i="4"/>
  <c r="V24" i="4" s="1"/>
  <c r="A2" i="5"/>
  <c r="C5" i="1"/>
  <c r="C6" i="1" s="1"/>
  <c r="C10" i="3" l="1"/>
  <c r="E10" i="3"/>
  <c r="E9" i="3"/>
  <c r="D10" i="3"/>
  <c r="F2" i="1"/>
  <c r="C4" i="4" s="1"/>
  <c r="A1" i="3"/>
  <c r="A10" i="3"/>
  <c r="B10" i="3"/>
  <c r="F1" i="1"/>
  <c r="A5" i="5" s="1"/>
  <c r="V4" i="4"/>
  <c r="W4" i="4"/>
  <c r="A6" i="5"/>
  <c r="F3" i="1"/>
  <c r="D4" i="4" s="1"/>
  <c r="F4" i="1"/>
  <c r="E4" i="4" s="1"/>
  <c r="F5" i="1"/>
  <c r="A9" i="4" s="1"/>
  <c r="K38" i="2"/>
  <c r="F6" i="1"/>
  <c r="A10" i="5" s="1"/>
  <c r="F17" i="1"/>
  <c r="R4" i="5" s="1"/>
  <c r="F13" i="1"/>
  <c r="N4" i="5" s="1"/>
  <c r="F9" i="1"/>
  <c r="J4" i="5" s="1"/>
  <c r="F18" i="1"/>
  <c r="A22" i="5" s="1"/>
  <c r="F14" i="1"/>
  <c r="A18" i="5" s="1"/>
  <c r="F10" i="1"/>
  <c r="A14" i="5" s="1"/>
  <c r="F15" i="1"/>
  <c r="P4" i="5" s="1"/>
  <c r="F11" i="1"/>
  <c r="L4" i="5" s="1"/>
  <c r="F7" i="1"/>
  <c r="H4" i="5" s="1"/>
  <c r="A24" i="5"/>
  <c r="F16" i="1"/>
  <c r="A20" i="5" s="1"/>
  <c r="F12" i="1"/>
  <c r="M4" i="5" s="1"/>
  <c r="F8" i="1"/>
  <c r="A12" i="5" s="1"/>
  <c r="F19" i="1"/>
  <c r="A23" i="5" s="1"/>
  <c r="E35" i="2"/>
  <c r="J17" i="2"/>
  <c r="E36" i="2"/>
  <c r="B17" i="2"/>
  <c r="E18" i="2"/>
  <c r="B18" i="2"/>
  <c r="B12" i="2"/>
  <c r="B10" i="2"/>
  <c r="B15" i="2"/>
  <c r="B13" i="2"/>
  <c r="B25" i="2"/>
  <c r="B30" i="2"/>
  <c r="B31" i="2"/>
  <c r="J8" i="2"/>
  <c r="J6" i="2"/>
  <c r="J29" i="2"/>
  <c r="J23" i="2"/>
  <c r="J25" i="2"/>
  <c r="J28" i="2"/>
  <c r="M9" i="2"/>
  <c r="E13" i="2"/>
  <c r="M12" i="2"/>
  <c r="E23" i="2"/>
  <c r="E7" i="2"/>
  <c r="M4" i="2"/>
  <c r="M33" i="2"/>
  <c r="E8" i="2"/>
  <c r="E28" i="2"/>
  <c r="M23" i="2"/>
  <c r="E12" i="2"/>
  <c r="E32" i="2"/>
  <c r="M25" i="2"/>
  <c r="B9" i="2"/>
  <c r="B14" i="2"/>
  <c r="B8" i="2"/>
  <c r="B29" i="2"/>
  <c r="B34" i="2"/>
  <c r="J4" i="2"/>
  <c r="J7" i="2"/>
  <c r="J16" i="2"/>
  <c r="J10" i="2"/>
  <c r="J22" i="2"/>
  <c r="J27" i="2"/>
  <c r="J33" i="2"/>
  <c r="J32" i="2"/>
  <c r="M15" i="2"/>
  <c r="E6" i="2"/>
  <c r="M13" i="2"/>
  <c r="E30" i="2"/>
  <c r="M24" i="2"/>
  <c r="E5" i="2"/>
  <c r="M6" i="2"/>
  <c r="E24" i="2"/>
  <c r="M26" i="2"/>
  <c r="E15" i="2"/>
  <c r="E22" i="2"/>
  <c r="M29" i="2"/>
  <c r="E14" i="2"/>
  <c r="E33" i="2"/>
  <c r="M30" i="2"/>
  <c r="B7" i="2"/>
  <c r="B16" i="2"/>
  <c r="B22" i="2"/>
  <c r="B33" i="2"/>
  <c r="B23" i="2"/>
  <c r="B28" i="2"/>
  <c r="J12" i="2"/>
  <c r="J11" i="2"/>
  <c r="J9" i="2"/>
  <c r="J14" i="2"/>
  <c r="J30" i="2"/>
  <c r="J31" i="2"/>
  <c r="J26" i="2"/>
  <c r="E10" i="2"/>
  <c r="E26" i="2"/>
  <c r="M34" i="2"/>
  <c r="M7" i="2"/>
  <c r="E29" i="2"/>
  <c r="M27" i="2"/>
  <c r="M5" i="2"/>
  <c r="M22" i="2"/>
  <c r="M32" i="2"/>
  <c r="E16" i="2"/>
  <c r="M14" i="2"/>
  <c r="M31" i="2"/>
  <c r="B4" i="2"/>
  <c r="B6" i="2"/>
  <c r="B11" i="2"/>
  <c r="B5" i="2"/>
  <c r="B24" i="2"/>
  <c r="B26" i="2"/>
  <c r="B27" i="2"/>
  <c r="B32" i="2"/>
  <c r="J5" i="2"/>
  <c r="J15" i="2"/>
  <c r="J13" i="2"/>
  <c r="J34" i="2"/>
  <c r="J24" i="2"/>
  <c r="D11" i="3" l="1"/>
  <c r="C11" i="3"/>
  <c r="E11" i="3"/>
  <c r="F10" i="3"/>
  <c r="F11" i="3"/>
  <c r="B4" i="5"/>
  <c r="A6" i="4"/>
  <c r="C4" i="5"/>
  <c r="A11" i="3"/>
  <c r="B11" i="3"/>
  <c r="A5" i="4"/>
  <c r="B4" i="4"/>
  <c r="U4" i="4"/>
  <c r="T4" i="4"/>
  <c r="S4" i="4"/>
  <c r="R4" i="4"/>
  <c r="Q4" i="4"/>
  <c r="P4" i="4"/>
  <c r="N4" i="4"/>
  <c r="J4" i="4"/>
  <c r="F4" i="4"/>
  <c r="O4" i="4"/>
  <c r="K4" i="4"/>
  <c r="G4" i="4"/>
  <c r="L4" i="4"/>
  <c r="H4" i="4"/>
  <c r="M4" i="4"/>
  <c r="I4" i="4"/>
  <c r="U4" i="5"/>
  <c r="T4" i="5"/>
  <c r="A21" i="5"/>
  <c r="S4" i="5"/>
  <c r="Q4" i="5"/>
  <c r="A19" i="5"/>
  <c r="O4" i="5"/>
  <c r="A17" i="5"/>
  <c r="A16" i="5"/>
  <c r="A15" i="5"/>
  <c r="A13" i="5"/>
  <c r="K4" i="5"/>
  <c r="I4" i="5"/>
  <c r="A11" i="5"/>
  <c r="G4" i="5"/>
  <c r="A9" i="5"/>
  <c r="F4" i="5"/>
  <c r="A7" i="4"/>
  <c r="E4" i="5"/>
  <c r="D4" i="5"/>
  <c r="A8" i="5"/>
  <c r="A7" i="5"/>
  <c r="A8" i="4"/>
  <c r="A24" i="4"/>
  <c r="A23" i="4"/>
  <c r="A22" i="4"/>
  <c r="A21" i="4"/>
  <c r="A20" i="4"/>
  <c r="A19" i="4"/>
  <c r="A16" i="4"/>
  <c r="A15" i="4"/>
  <c r="A14" i="4"/>
  <c r="A17" i="4"/>
  <c r="A10" i="4"/>
  <c r="A12" i="4"/>
  <c r="A11" i="4"/>
  <c r="A18" i="4"/>
  <c r="A13" i="4"/>
  <c r="D21" i="2"/>
  <c r="M35" i="2"/>
  <c r="M18" i="2"/>
  <c r="M17" i="2"/>
  <c r="J18" i="2"/>
  <c r="J36" i="2"/>
  <c r="J35" i="2"/>
  <c r="B36" i="2"/>
  <c r="B35" i="2"/>
  <c r="M36" i="2"/>
  <c r="E17" i="2"/>
  <c r="E27" i="2"/>
  <c r="E9" i="2"/>
  <c r="M11" i="2"/>
  <c r="E25" i="2"/>
  <c r="E11" i="2"/>
  <c r="M10" i="2"/>
  <c r="E31" i="2"/>
  <c r="M16" i="2"/>
  <c r="E34" i="2"/>
  <c r="M28" i="2"/>
  <c r="E4" i="2"/>
  <c r="M8" i="2"/>
  <c r="G12" i="3" l="1"/>
  <c r="E12" i="3"/>
  <c r="G11" i="3"/>
  <c r="F12" i="3"/>
  <c r="C12" i="3"/>
  <c r="D12" i="3"/>
  <c r="A12" i="3"/>
  <c r="B12" i="3"/>
  <c r="B21" i="2"/>
  <c r="C21" i="2"/>
  <c r="F20" i="2"/>
  <c r="C50" i="3"/>
  <c r="A50" i="3" s="1"/>
  <c r="C51" i="3"/>
  <c r="A51" i="3" s="1"/>
  <c r="C52" i="3"/>
  <c r="A52" i="3" s="1"/>
  <c r="C48" i="3"/>
  <c r="A48" i="3" s="1"/>
  <c r="C42" i="3"/>
  <c r="A42" i="3" s="1"/>
  <c r="C39" i="3"/>
  <c r="A39" i="3" s="1"/>
  <c r="C40" i="3"/>
  <c r="A40" i="3" s="1"/>
  <c r="C41" i="3"/>
  <c r="A41" i="3" s="1"/>
  <c r="C43" i="3"/>
  <c r="A43" i="3" s="1"/>
  <c r="C44" i="3"/>
  <c r="A44" i="3" s="1"/>
  <c r="C45" i="3"/>
  <c r="A45" i="3" s="1"/>
  <c r="C38" i="3"/>
  <c r="A38" i="3" s="1"/>
  <c r="E21" i="2"/>
  <c r="D13" i="3" l="1"/>
  <c r="H13" i="3"/>
  <c r="C13" i="3"/>
  <c r="G13" i="3"/>
  <c r="H12" i="3"/>
  <c r="E13" i="3"/>
  <c r="F13" i="3"/>
  <c r="L3" i="2"/>
  <c r="N2" i="2"/>
  <c r="C46" i="3"/>
  <c r="A46" i="3" s="1"/>
  <c r="A13" i="3"/>
  <c r="B13" i="3"/>
  <c r="C56" i="3"/>
  <c r="A56" i="3" s="1"/>
  <c r="C55" i="3"/>
  <c r="A55" i="3" s="1"/>
  <c r="C54" i="3"/>
  <c r="A54" i="3" s="1"/>
  <c r="C53" i="3"/>
  <c r="A53" i="3" s="1"/>
  <c r="J3" i="2"/>
  <c r="F21" i="2"/>
  <c r="G21" i="2"/>
  <c r="K3" i="2"/>
  <c r="D41" i="3"/>
  <c r="D45" i="3"/>
  <c r="D43" i="3"/>
  <c r="D40" i="3"/>
  <c r="D42" i="3"/>
  <c r="D52" i="3"/>
  <c r="D51" i="3"/>
  <c r="D50" i="3"/>
  <c r="D44" i="3"/>
  <c r="D39" i="3"/>
  <c r="D48" i="3"/>
  <c r="D38" i="3"/>
  <c r="C58" i="3"/>
  <c r="A58" i="3" s="1"/>
  <c r="L21" i="2"/>
  <c r="M3" i="2"/>
  <c r="I13" i="3" l="1"/>
  <c r="E14" i="3"/>
  <c r="H14" i="3"/>
  <c r="G14" i="3"/>
  <c r="D14" i="3"/>
  <c r="F14" i="3"/>
  <c r="I14" i="3"/>
  <c r="C57" i="3"/>
  <c r="A57" i="3" s="1"/>
  <c r="C47" i="3"/>
  <c r="C14" i="3"/>
  <c r="A14" i="3"/>
  <c r="B14" i="3"/>
  <c r="D46" i="3"/>
  <c r="D56" i="3"/>
  <c r="D54" i="3"/>
  <c r="D55" i="3"/>
  <c r="D53" i="3"/>
  <c r="C66" i="3"/>
  <c r="A66" i="3" s="1"/>
  <c r="C65" i="3"/>
  <c r="A65" i="3" s="1"/>
  <c r="C64" i="3"/>
  <c r="A64" i="3" s="1"/>
  <c r="C63" i="3"/>
  <c r="A63" i="3" s="1"/>
  <c r="C62" i="3"/>
  <c r="A62" i="3" s="1"/>
  <c r="C61" i="3"/>
  <c r="A61" i="3" s="1"/>
  <c r="C67" i="3"/>
  <c r="A67" i="3" s="1"/>
  <c r="N20" i="2"/>
  <c r="J21" i="2"/>
  <c r="O3" i="2"/>
  <c r="N3" i="2"/>
  <c r="K21" i="2"/>
  <c r="D58" i="3"/>
  <c r="M21" i="2"/>
  <c r="U17" i="2"/>
  <c r="U18" i="2"/>
  <c r="R17" i="2"/>
  <c r="R18" i="2"/>
  <c r="R8" i="2"/>
  <c r="R13" i="2"/>
  <c r="R4" i="2"/>
  <c r="R14" i="2"/>
  <c r="U13" i="2"/>
  <c r="U16" i="2"/>
  <c r="U4" i="2"/>
  <c r="R16" i="2"/>
  <c r="R12" i="2"/>
  <c r="U14" i="2"/>
  <c r="U9" i="2"/>
  <c r="U10" i="2"/>
  <c r="R5" i="2"/>
  <c r="R11" i="2"/>
  <c r="R6" i="2"/>
  <c r="U11" i="2"/>
  <c r="U5" i="2"/>
  <c r="U6" i="2"/>
  <c r="U15" i="2"/>
  <c r="R7" i="2"/>
  <c r="R9" i="2"/>
  <c r="R15" i="2"/>
  <c r="R10" i="2"/>
  <c r="E15" i="3" l="1"/>
  <c r="J14" i="3"/>
  <c r="H15" i="3"/>
  <c r="J15" i="3"/>
  <c r="I15" i="3"/>
  <c r="G15" i="3"/>
  <c r="F15" i="3"/>
  <c r="T3" i="2"/>
  <c r="V2" i="2"/>
  <c r="D57" i="3"/>
  <c r="A47" i="3"/>
  <c r="D47" i="3"/>
  <c r="D15" i="3"/>
  <c r="C15" i="3"/>
  <c r="A15" i="3"/>
  <c r="B15" i="3"/>
  <c r="D66" i="3"/>
  <c r="D64" i="3"/>
  <c r="D65" i="3"/>
  <c r="D62" i="3"/>
  <c r="D63" i="3"/>
  <c r="D61" i="3"/>
  <c r="C76" i="3"/>
  <c r="A76" i="3" s="1"/>
  <c r="C75" i="3"/>
  <c r="A75" i="3" s="1"/>
  <c r="C74" i="3"/>
  <c r="A74" i="3" s="1"/>
  <c r="C73" i="3"/>
  <c r="A73" i="3" s="1"/>
  <c r="C72" i="3"/>
  <c r="A72" i="3" s="1"/>
  <c r="C68" i="3"/>
  <c r="A68" i="3" s="1"/>
  <c r="D67" i="3"/>
  <c r="C77" i="3"/>
  <c r="A77" i="3" s="1"/>
  <c r="O21" i="2"/>
  <c r="N21" i="2"/>
  <c r="R3" i="2"/>
  <c r="S3" i="2"/>
  <c r="C78" i="3"/>
  <c r="A78" i="3" s="1"/>
  <c r="U3" i="2"/>
  <c r="R36" i="2"/>
  <c r="U35" i="2"/>
  <c r="U36" i="2"/>
  <c r="R35" i="2"/>
  <c r="U7" i="2"/>
  <c r="U8" i="2"/>
  <c r="U12" i="2"/>
  <c r="R25" i="2"/>
  <c r="R30" i="2"/>
  <c r="R31" i="2"/>
  <c r="R28" i="2"/>
  <c r="U26" i="2"/>
  <c r="U31" i="2"/>
  <c r="R33" i="2"/>
  <c r="R34" i="2"/>
  <c r="R32" i="2"/>
  <c r="U23" i="2"/>
  <c r="U25" i="2"/>
  <c r="U30" i="2"/>
  <c r="R22" i="2"/>
  <c r="R23" i="2"/>
  <c r="R29" i="2"/>
  <c r="U28" i="2"/>
  <c r="U22" i="2"/>
  <c r="U24" i="2"/>
  <c r="R26" i="2"/>
  <c r="R27" i="2"/>
  <c r="R24" i="2"/>
  <c r="T21" i="2" l="1"/>
  <c r="J16" i="3"/>
  <c r="F16" i="3"/>
  <c r="K16" i="3"/>
  <c r="G16" i="3"/>
  <c r="I16" i="3"/>
  <c r="H16" i="3"/>
  <c r="K15" i="3"/>
  <c r="A16" i="3"/>
  <c r="B16" i="3"/>
  <c r="D16" i="3"/>
  <c r="C16" i="3"/>
  <c r="E16" i="3"/>
  <c r="D73" i="3"/>
  <c r="D72" i="3"/>
  <c r="D68" i="3"/>
  <c r="D75" i="3"/>
  <c r="D76" i="3"/>
  <c r="D74" i="3"/>
  <c r="C86" i="3"/>
  <c r="A86" i="3" s="1"/>
  <c r="C85" i="3"/>
  <c r="A85" i="3" s="1"/>
  <c r="C84" i="3"/>
  <c r="A84" i="3" s="1"/>
  <c r="C83" i="3"/>
  <c r="A83" i="3" s="1"/>
  <c r="D77" i="3"/>
  <c r="C87" i="3"/>
  <c r="A87" i="3" s="1"/>
  <c r="V20" i="2"/>
  <c r="R21" i="2"/>
  <c r="W3" i="2"/>
  <c r="V3" i="2"/>
  <c r="D78" i="3"/>
  <c r="S21" i="2"/>
  <c r="Z20" i="2"/>
  <c r="AH2" i="2" s="1"/>
  <c r="U21" i="2"/>
  <c r="Z17" i="2"/>
  <c r="Z18" i="2"/>
  <c r="AC17" i="2"/>
  <c r="AC18" i="2"/>
  <c r="U33" i="2"/>
  <c r="U29" i="2"/>
  <c r="Z4" i="2"/>
  <c r="Z7" i="2"/>
  <c r="Z16" i="2"/>
  <c r="AC5" i="2"/>
  <c r="U27" i="2"/>
  <c r="AC9" i="2"/>
  <c r="Z12" i="2"/>
  <c r="Z11" i="2"/>
  <c r="Z9" i="2"/>
  <c r="Z14" i="2"/>
  <c r="U32" i="2"/>
  <c r="Z5" i="2"/>
  <c r="Z15" i="2"/>
  <c r="Z13" i="2"/>
  <c r="AC16" i="2"/>
  <c r="U34" i="2"/>
  <c r="AC6" i="2"/>
  <c r="AC7" i="2"/>
  <c r="AC13" i="2"/>
  <c r="AC10" i="2"/>
  <c r="Z8" i="2"/>
  <c r="Z6" i="2"/>
  <c r="AC11" i="2"/>
  <c r="AC12" i="2"/>
  <c r="AC15" i="2"/>
  <c r="Z10" i="2"/>
  <c r="J17" i="3" l="1"/>
  <c r="K17" i="3"/>
  <c r="H17" i="3"/>
  <c r="L16" i="3"/>
  <c r="L17" i="3"/>
  <c r="I17" i="3"/>
  <c r="G17" i="3"/>
  <c r="AB3" i="2"/>
  <c r="AD2" i="2"/>
  <c r="C17" i="3"/>
  <c r="F17" i="3"/>
  <c r="A17" i="3"/>
  <c r="B17" i="3"/>
  <c r="E17" i="3"/>
  <c r="D17" i="3"/>
  <c r="D83" i="3"/>
  <c r="D85" i="3"/>
  <c r="D84" i="3"/>
  <c r="D86" i="3"/>
  <c r="C97" i="3"/>
  <c r="A97" i="3" s="1"/>
  <c r="C96" i="3"/>
  <c r="A96" i="3" s="1"/>
  <c r="C95" i="3"/>
  <c r="A95" i="3" s="1"/>
  <c r="C94" i="3"/>
  <c r="A94" i="3" s="1"/>
  <c r="C88" i="3"/>
  <c r="A88" i="3" s="1"/>
  <c r="D87" i="3"/>
  <c r="Z3" i="2"/>
  <c r="W21" i="2"/>
  <c r="V21" i="2"/>
  <c r="C98" i="3"/>
  <c r="A98" i="3" s="1"/>
  <c r="AA3" i="2"/>
  <c r="AC3" i="2"/>
  <c r="AC35" i="2"/>
  <c r="AC36" i="2"/>
  <c r="Z35" i="2"/>
  <c r="Z36" i="2"/>
  <c r="AC8" i="2"/>
  <c r="AC14" i="2"/>
  <c r="AC4" i="2"/>
  <c r="Z26" i="2"/>
  <c r="Z27" i="2"/>
  <c r="Z33" i="2"/>
  <c r="Z32" i="2"/>
  <c r="AC22" i="2"/>
  <c r="AC30" i="2"/>
  <c r="AC24" i="2"/>
  <c r="AC27" i="2"/>
  <c r="Z30" i="2"/>
  <c r="Z31" i="2"/>
  <c r="Z22" i="2"/>
  <c r="AC34" i="2"/>
  <c r="AC31" i="2"/>
  <c r="Z34" i="2"/>
  <c r="Z24" i="2"/>
  <c r="AC28" i="2"/>
  <c r="AC32" i="2"/>
  <c r="AC29" i="2"/>
  <c r="AC33" i="2"/>
  <c r="Z29" i="2"/>
  <c r="Z23" i="2"/>
  <c r="Z25" i="2"/>
  <c r="Z28" i="2"/>
  <c r="AB21" i="2" l="1"/>
  <c r="H18" i="3"/>
  <c r="I18" i="3"/>
  <c r="J18" i="3"/>
  <c r="L18" i="3"/>
  <c r="M18" i="3"/>
  <c r="K18" i="3"/>
  <c r="M17" i="3"/>
  <c r="C18" i="3"/>
  <c r="A18" i="3"/>
  <c r="B18" i="3"/>
  <c r="E18" i="3"/>
  <c r="G18" i="3"/>
  <c r="F18" i="3"/>
  <c r="D18" i="3"/>
  <c r="D97" i="3"/>
  <c r="D88" i="3"/>
  <c r="D96" i="3"/>
  <c r="D94" i="3"/>
  <c r="D95" i="3"/>
  <c r="C106" i="3"/>
  <c r="A106" i="3" s="1"/>
  <c r="C105" i="3"/>
  <c r="A105" i="3" s="1"/>
  <c r="C107" i="3"/>
  <c r="A107" i="3" s="1"/>
  <c r="AD20" i="2"/>
  <c r="Z21" i="2"/>
  <c r="AE3" i="2"/>
  <c r="AD3" i="2"/>
  <c r="D98" i="3"/>
  <c r="AA21" i="2"/>
  <c r="AH20" i="2"/>
  <c r="AP2" i="2" s="1"/>
  <c r="AC21" i="2"/>
  <c r="AK17" i="2"/>
  <c r="AK18" i="2"/>
  <c r="AH17" i="2"/>
  <c r="AH18" i="2"/>
  <c r="AC26" i="2"/>
  <c r="AC23" i="2"/>
  <c r="AC25" i="2"/>
  <c r="AH16" i="2"/>
  <c r="AH14" i="2"/>
  <c r="AH12" i="2"/>
  <c r="AH5" i="2"/>
  <c r="AK13" i="2"/>
  <c r="AK6" i="2"/>
  <c r="AK9" i="2"/>
  <c r="AK4" i="2"/>
  <c r="AH15" i="2"/>
  <c r="AK8" i="2"/>
  <c r="AH9" i="2"/>
  <c r="AH7" i="2"/>
  <c r="AH13" i="2"/>
  <c r="AK16" i="2"/>
  <c r="AK10" i="2"/>
  <c r="AH10" i="2"/>
  <c r="AK12" i="2"/>
  <c r="AK7" i="2"/>
  <c r="AH6" i="2"/>
  <c r="AH11" i="2"/>
  <c r="AK11" i="2"/>
  <c r="AK14" i="2"/>
  <c r="AK15" i="2"/>
  <c r="AH4" i="2"/>
  <c r="AH8" i="2"/>
  <c r="N18" i="3" l="1"/>
  <c r="K19" i="3"/>
  <c r="L20" i="3" s="1"/>
  <c r="M21" i="3" s="1"/>
  <c r="N22" i="3" s="1"/>
  <c r="O23" i="3" s="1"/>
  <c r="P24" i="3" s="1"/>
  <c r="Q25" i="3" s="1"/>
  <c r="R26" i="3" s="1"/>
  <c r="S27" i="3" s="1"/>
  <c r="T28" i="3" s="1"/>
  <c r="U29" i="3" s="1"/>
  <c r="V30" i="3" s="1"/>
  <c r="W31" i="3" s="1"/>
  <c r="X32" i="3" s="1"/>
  <c r="Y33" i="3" s="1"/>
  <c r="Z5" i="3" s="1"/>
  <c r="AA6" i="3" s="1"/>
  <c r="AB7" i="3" s="1"/>
  <c r="AC8" i="3" s="1"/>
  <c r="AD9" i="3" s="1"/>
  <c r="AE10" i="3" s="1"/>
  <c r="AF11" i="3" s="1"/>
  <c r="AG12" i="3" s="1"/>
  <c r="AH13" i="3" s="1"/>
  <c r="AI14" i="3" s="1"/>
  <c r="AJ15" i="3" s="1"/>
  <c r="AK16" i="3" s="1"/>
  <c r="AL17" i="3" s="1"/>
  <c r="AM18" i="3" s="1"/>
  <c r="AN19" i="3" s="1"/>
  <c r="AO20" i="3" s="1"/>
  <c r="AP21" i="3" s="1"/>
  <c r="AQ22" i="3" s="1"/>
  <c r="AR23" i="3" s="1"/>
  <c r="AS24" i="3" s="1"/>
  <c r="AT25" i="3" s="1"/>
  <c r="AU26" i="3" s="1"/>
  <c r="AV27" i="3" s="1"/>
  <c r="AW28" i="3" s="1"/>
  <c r="AX29" i="3" s="1"/>
  <c r="AY30" i="3" s="1"/>
  <c r="AZ31" i="3" s="1"/>
  <c r="BA32" i="3" s="1"/>
  <c r="BB33" i="3" s="1"/>
  <c r="BC5" i="3" s="1"/>
  <c r="BD6" i="3" s="1"/>
  <c r="BE7" i="3" s="1"/>
  <c r="BF8" i="3" s="1"/>
  <c r="BG9" i="3" s="1"/>
  <c r="BH10" i="3" s="1"/>
  <c r="BI11" i="3" s="1"/>
  <c r="BJ12" i="3" s="1"/>
  <c r="BK13" i="3" s="1"/>
  <c r="BL14" i="3" s="1"/>
  <c r="BM15" i="3" s="1"/>
  <c r="BN16" i="3" s="1"/>
  <c r="BO17" i="3" s="1"/>
  <c r="BP18" i="3" s="1"/>
  <c r="BQ19" i="3" s="1"/>
  <c r="BR20" i="3" s="1"/>
  <c r="BS21" i="3" s="1"/>
  <c r="BT22" i="3" s="1"/>
  <c r="BU23" i="3" s="1"/>
  <c r="BV24" i="3" s="1"/>
  <c r="BW25" i="3" s="1"/>
  <c r="BX26" i="3" s="1"/>
  <c r="BY27" i="3" s="1"/>
  <c r="BZ28" i="3" s="1"/>
  <c r="CA29" i="3" s="1"/>
  <c r="CB30" i="3" s="1"/>
  <c r="CC31" i="3" s="1"/>
  <c r="CD32" i="3" s="1"/>
  <c r="L19" i="3"/>
  <c r="M20" i="3" s="1"/>
  <c r="N21" i="3" s="1"/>
  <c r="O22" i="3" s="1"/>
  <c r="P23" i="3" s="1"/>
  <c r="Q24" i="3" s="1"/>
  <c r="R25" i="3" s="1"/>
  <c r="S26" i="3" s="1"/>
  <c r="T27" i="3" s="1"/>
  <c r="U28" i="3" s="1"/>
  <c r="V29" i="3" s="1"/>
  <c r="W30" i="3" s="1"/>
  <c r="X31" i="3" s="1"/>
  <c r="Y32" i="3" s="1"/>
  <c r="Z33" i="3" s="1"/>
  <c r="AA5" i="3" s="1"/>
  <c r="AB6" i="3" s="1"/>
  <c r="AC7" i="3" s="1"/>
  <c r="AD8" i="3" s="1"/>
  <c r="AE9" i="3" s="1"/>
  <c r="AF10" i="3" s="1"/>
  <c r="AG11" i="3" s="1"/>
  <c r="AH12" i="3" s="1"/>
  <c r="AI13" i="3" s="1"/>
  <c r="AJ14" i="3" s="1"/>
  <c r="AK15" i="3" s="1"/>
  <c r="AL16" i="3" s="1"/>
  <c r="AM17" i="3" s="1"/>
  <c r="AN18" i="3" s="1"/>
  <c r="AO19" i="3" s="1"/>
  <c r="AP20" i="3" s="1"/>
  <c r="AQ21" i="3" s="1"/>
  <c r="AR22" i="3" s="1"/>
  <c r="AS23" i="3" s="1"/>
  <c r="AT24" i="3" s="1"/>
  <c r="AU25" i="3" s="1"/>
  <c r="AV26" i="3" s="1"/>
  <c r="AW27" i="3" s="1"/>
  <c r="AX28" i="3" s="1"/>
  <c r="AY29" i="3" s="1"/>
  <c r="AZ30" i="3" s="1"/>
  <c r="BA31" i="3" s="1"/>
  <c r="BB32" i="3" s="1"/>
  <c r="BC33" i="3" s="1"/>
  <c r="BD5" i="3" s="1"/>
  <c r="BE6" i="3" s="1"/>
  <c r="BF7" i="3" s="1"/>
  <c r="BG8" i="3" s="1"/>
  <c r="BH9" i="3" s="1"/>
  <c r="BI10" i="3" s="1"/>
  <c r="BJ11" i="3" s="1"/>
  <c r="BK12" i="3" s="1"/>
  <c r="BL13" i="3" s="1"/>
  <c r="BM14" i="3" s="1"/>
  <c r="BN15" i="3" s="1"/>
  <c r="BO16" i="3" s="1"/>
  <c r="BP17" i="3" s="1"/>
  <c r="BQ18" i="3" s="1"/>
  <c r="BR19" i="3" s="1"/>
  <c r="BS20" i="3" s="1"/>
  <c r="BT21" i="3" s="1"/>
  <c r="BU22" i="3" s="1"/>
  <c r="BV23" i="3" s="1"/>
  <c r="BW24" i="3" s="1"/>
  <c r="BX25" i="3" s="1"/>
  <c r="BY26" i="3" s="1"/>
  <c r="BZ27" i="3" s="1"/>
  <c r="CA28" i="3" s="1"/>
  <c r="CB29" i="3" s="1"/>
  <c r="CC30" i="3" s="1"/>
  <c r="CD31" i="3" s="1"/>
  <c r="J19" i="3"/>
  <c r="K20" i="3" s="1"/>
  <c r="L21" i="3" s="1"/>
  <c r="M22" i="3" s="1"/>
  <c r="N23" i="3" s="1"/>
  <c r="O24" i="3" s="1"/>
  <c r="P25" i="3" s="1"/>
  <c r="Q26" i="3" s="1"/>
  <c r="R27" i="3" s="1"/>
  <c r="S28" i="3" s="1"/>
  <c r="T29" i="3" s="1"/>
  <c r="U30" i="3" s="1"/>
  <c r="V31" i="3" s="1"/>
  <c r="W32" i="3" s="1"/>
  <c r="X33" i="3" s="1"/>
  <c r="Y5" i="3" s="1"/>
  <c r="Z6" i="3" s="1"/>
  <c r="AA7" i="3" s="1"/>
  <c r="AB8" i="3" s="1"/>
  <c r="AC9" i="3" s="1"/>
  <c r="AD10" i="3" s="1"/>
  <c r="AE11" i="3" s="1"/>
  <c r="AF12" i="3" s="1"/>
  <c r="AG13" i="3" s="1"/>
  <c r="AH14" i="3" s="1"/>
  <c r="AI15" i="3" s="1"/>
  <c r="AJ16" i="3" s="1"/>
  <c r="AK17" i="3" s="1"/>
  <c r="AL18" i="3" s="1"/>
  <c r="AM19" i="3" s="1"/>
  <c r="AN20" i="3" s="1"/>
  <c r="AO21" i="3" s="1"/>
  <c r="AP22" i="3" s="1"/>
  <c r="AQ23" i="3" s="1"/>
  <c r="AR24" i="3" s="1"/>
  <c r="AS25" i="3" s="1"/>
  <c r="AT26" i="3" s="1"/>
  <c r="AU27" i="3" s="1"/>
  <c r="AV28" i="3" s="1"/>
  <c r="AW29" i="3" s="1"/>
  <c r="AX30" i="3" s="1"/>
  <c r="AY31" i="3" s="1"/>
  <c r="AZ32" i="3" s="1"/>
  <c r="BA33" i="3" s="1"/>
  <c r="BB5" i="3" s="1"/>
  <c r="BC6" i="3" s="1"/>
  <c r="BD7" i="3" s="1"/>
  <c r="BE8" i="3" s="1"/>
  <c r="BF9" i="3" s="1"/>
  <c r="BG10" i="3" s="1"/>
  <c r="BH11" i="3" s="1"/>
  <c r="BI12" i="3" s="1"/>
  <c r="BJ13" i="3" s="1"/>
  <c r="BK14" i="3" s="1"/>
  <c r="BL15" i="3" s="1"/>
  <c r="BM16" i="3" s="1"/>
  <c r="BN17" i="3" s="1"/>
  <c r="BO18" i="3" s="1"/>
  <c r="BP19" i="3" s="1"/>
  <c r="BQ20" i="3" s="1"/>
  <c r="BR21" i="3" s="1"/>
  <c r="BS22" i="3" s="1"/>
  <c r="BT23" i="3" s="1"/>
  <c r="BU24" i="3" s="1"/>
  <c r="BV25" i="3" s="1"/>
  <c r="BW26" i="3" s="1"/>
  <c r="BX27" i="3" s="1"/>
  <c r="BY28" i="3" s="1"/>
  <c r="BZ29" i="3" s="1"/>
  <c r="CA30" i="3" s="1"/>
  <c r="CB31" i="3" s="1"/>
  <c r="CC32" i="3" s="1"/>
  <c r="CD33" i="3" s="1"/>
  <c r="N19" i="3"/>
  <c r="O20" i="3" s="1"/>
  <c r="P21" i="3" s="1"/>
  <c r="Q22" i="3" s="1"/>
  <c r="R23" i="3" s="1"/>
  <c r="S24" i="3" s="1"/>
  <c r="T25" i="3" s="1"/>
  <c r="U26" i="3" s="1"/>
  <c r="V27" i="3" s="1"/>
  <c r="W28" i="3" s="1"/>
  <c r="X29" i="3" s="1"/>
  <c r="Y30" i="3" s="1"/>
  <c r="Z31" i="3" s="1"/>
  <c r="AA32" i="3" s="1"/>
  <c r="AB33" i="3" s="1"/>
  <c r="AC5" i="3" s="1"/>
  <c r="AD6" i="3" s="1"/>
  <c r="AE7" i="3" s="1"/>
  <c r="AF8" i="3" s="1"/>
  <c r="AG9" i="3" s="1"/>
  <c r="AH10" i="3" s="1"/>
  <c r="AI11" i="3" s="1"/>
  <c r="AJ12" i="3" s="1"/>
  <c r="AK13" i="3" s="1"/>
  <c r="AL14" i="3" s="1"/>
  <c r="AM15" i="3" s="1"/>
  <c r="AN16" i="3" s="1"/>
  <c r="AO17" i="3" s="1"/>
  <c r="AP18" i="3" s="1"/>
  <c r="AQ19" i="3" s="1"/>
  <c r="AR20" i="3" s="1"/>
  <c r="AS21" i="3" s="1"/>
  <c r="AT22" i="3" s="1"/>
  <c r="AU23" i="3" s="1"/>
  <c r="AV24" i="3" s="1"/>
  <c r="AW25" i="3" s="1"/>
  <c r="AX26" i="3" s="1"/>
  <c r="AY27" i="3" s="1"/>
  <c r="AZ28" i="3" s="1"/>
  <c r="BA29" i="3" s="1"/>
  <c r="BB30" i="3" s="1"/>
  <c r="BC31" i="3" s="1"/>
  <c r="BD32" i="3" s="1"/>
  <c r="BE33" i="3" s="1"/>
  <c r="BF5" i="3" s="1"/>
  <c r="BG6" i="3" s="1"/>
  <c r="BH7" i="3" s="1"/>
  <c r="BI8" i="3" s="1"/>
  <c r="BJ9" i="3" s="1"/>
  <c r="BK10" i="3" s="1"/>
  <c r="BL11" i="3" s="1"/>
  <c r="BM12" i="3" s="1"/>
  <c r="BN13" i="3" s="1"/>
  <c r="BO14" i="3" s="1"/>
  <c r="BP15" i="3" s="1"/>
  <c r="BQ16" i="3" s="1"/>
  <c r="BR17" i="3" s="1"/>
  <c r="BS18" i="3" s="1"/>
  <c r="BT19" i="3" s="1"/>
  <c r="BU20" i="3" s="1"/>
  <c r="BV21" i="3" s="1"/>
  <c r="BW22" i="3" s="1"/>
  <c r="BX23" i="3" s="1"/>
  <c r="BY24" i="3" s="1"/>
  <c r="BZ25" i="3" s="1"/>
  <c r="CA26" i="3" s="1"/>
  <c r="CB27" i="3" s="1"/>
  <c r="CC28" i="3" s="1"/>
  <c r="CD29" i="3" s="1"/>
  <c r="I19" i="3"/>
  <c r="J20" i="3" s="1"/>
  <c r="K21" i="3" s="1"/>
  <c r="L22" i="3" s="1"/>
  <c r="M23" i="3" s="1"/>
  <c r="N24" i="3" s="1"/>
  <c r="O25" i="3" s="1"/>
  <c r="P26" i="3" s="1"/>
  <c r="Q27" i="3" s="1"/>
  <c r="R28" i="3" s="1"/>
  <c r="S29" i="3" s="1"/>
  <c r="T30" i="3" s="1"/>
  <c r="U31" i="3" s="1"/>
  <c r="V32" i="3" s="1"/>
  <c r="W33" i="3" s="1"/>
  <c r="X5" i="3" s="1"/>
  <c r="Y6" i="3" s="1"/>
  <c r="Z7" i="3" s="1"/>
  <c r="AA8" i="3" s="1"/>
  <c r="AB9" i="3" s="1"/>
  <c r="AC10" i="3" s="1"/>
  <c r="AD11" i="3" s="1"/>
  <c r="AE12" i="3" s="1"/>
  <c r="AF13" i="3" s="1"/>
  <c r="AG14" i="3" s="1"/>
  <c r="AH15" i="3" s="1"/>
  <c r="AI16" i="3" s="1"/>
  <c r="AJ17" i="3" s="1"/>
  <c r="AK18" i="3" s="1"/>
  <c r="AL19" i="3" s="1"/>
  <c r="AM20" i="3" s="1"/>
  <c r="AN21" i="3" s="1"/>
  <c r="AO22" i="3" s="1"/>
  <c r="AP23" i="3" s="1"/>
  <c r="AQ24" i="3" s="1"/>
  <c r="AR25" i="3" s="1"/>
  <c r="AS26" i="3" s="1"/>
  <c r="AT27" i="3" s="1"/>
  <c r="AU28" i="3" s="1"/>
  <c r="AV29" i="3" s="1"/>
  <c r="AW30" i="3" s="1"/>
  <c r="AX31" i="3" s="1"/>
  <c r="AY32" i="3" s="1"/>
  <c r="AZ33" i="3" s="1"/>
  <c r="BA5" i="3" s="1"/>
  <c r="BB6" i="3" s="1"/>
  <c r="BC7" i="3" s="1"/>
  <c r="BD8" i="3" s="1"/>
  <c r="BE9" i="3" s="1"/>
  <c r="BF10" i="3" s="1"/>
  <c r="BG11" i="3" s="1"/>
  <c r="BH12" i="3" s="1"/>
  <c r="BI13" i="3" s="1"/>
  <c r="BJ14" i="3" s="1"/>
  <c r="BK15" i="3" s="1"/>
  <c r="BL16" i="3" s="1"/>
  <c r="BM17" i="3" s="1"/>
  <c r="BN18" i="3" s="1"/>
  <c r="BO19" i="3" s="1"/>
  <c r="BP20" i="3" s="1"/>
  <c r="BQ21" i="3" s="1"/>
  <c r="BR22" i="3" s="1"/>
  <c r="BS23" i="3" s="1"/>
  <c r="BT24" i="3" s="1"/>
  <c r="BU25" i="3" s="1"/>
  <c r="BV26" i="3" s="1"/>
  <c r="BW27" i="3" s="1"/>
  <c r="BX28" i="3" s="1"/>
  <c r="BY29" i="3" s="1"/>
  <c r="BZ30" i="3" s="1"/>
  <c r="CA31" i="3" s="1"/>
  <c r="CB32" i="3" s="1"/>
  <c r="CC33" i="3" s="1"/>
  <c r="CD5" i="3" s="1"/>
  <c r="M19" i="3"/>
  <c r="N20" i="3" s="1"/>
  <c r="O21" i="3" s="1"/>
  <c r="P22" i="3" s="1"/>
  <c r="Q23" i="3" s="1"/>
  <c r="R24" i="3" s="1"/>
  <c r="S25" i="3" s="1"/>
  <c r="T26" i="3" s="1"/>
  <c r="U27" i="3" s="1"/>
  <c r="V28" i="3" s="1"/>
  <c r="W29" i="3" s="1"/>
  <c r="X30" i="3" s="1"/>
  <c r="Y31" i="3" s="1"/>
  <c r="Z32" i="3" s="1"/>
  <c r="AA33" i="3" s="1"/>
  <c r="AB5" i="3" s="1"/>
  <c r="AC6" i="3" s="1"/>
  <c r="AD7" i="3" s="1"/>
  <c r="AE8" i="3" s="1"/>
  <c r="AF9" i="3" s="1"/>
  <c r="AG10" i="3" s="1"/>
  <c r="AH11" i="3" s="1"/>
  <c r="AI12" i="3" s="1"/>
  <c r="AJ13" i="3" s="1"/>
  <c r="AK14" i="3" s="1"/>
  <c r="AL15" i="3" s="1"/>
  <c r="AM16" i="3" s="1"/>
  <c r="AN17" i="3" s="1"/>
  <c r="AO18" i="3" s="1"/>
  <c r="AP19" i="3" s="1"/>
  <c r="AQ20" i="3" s="1"/>
  <c r="AR21" i="3" s="1"/>
  <c r="AS22" i="3" s="1"/>
  <c r="AT23" i="3" s="1"/>
  <c r="AU24" i="3" s="1"/>
  <c r="AV25" i="3" s="1"/>
  <c r="AW26" i="3" s="1"/>
  <c r="AX27" i="3" s="1"/>
  <c r="AY28" i="3" s="1"/>
  <c r="AZ29" i="3" s="1"/>
  <c r="BA30" i="3" s="1"/>
  <c r="BB31" i="3" s="1"/>
  <c r="BC32" i="3" s="1"/>
  <c r="BD33" i="3" s="1"/>
  <c r="BE5" i="3" s="1"/>
  <c r="BF6" i="3" s="1"/>
  <c r="BG7" i="3" s="1"/>
  <c r="BH8" i="3" s="1"/>
  <c r="BI9" i="3" s="1"/>
  <c r="BJ10" i="3" s="1"/>
  <c r="BK11" i="3" s="1"/>
  <c r="BL12" i="3" s="1"/>
  <c r="BM13" i="3" s="1"/>
  <c r="BN14" i="3" s="1"/>
  <c r="BO15" i="3" s="1"/>
  <c r="BP16" i="3" s="1"/>
  <c r="BQ17" i="3" s="1"/>
  <c r="BR18" i="3" s="1"/>
  <c r="BS19" i="3" s="1"/>
  <c r="BT20" i="3" s="1"/>
  <c r="BU21" i="3" s="1"/>
  <c r="BV22" i="3" s="1"/>
  <c r="BW23" i="3" s="1"/>
  <c r="BX24" i="3" s="1"/>
  <c r="BY25" i="3" s="1"/>
  <c r="BZ26" i="3" s="1"/>
  <c r="CA27" i="3" s="1"/>
  <c r="CB28" i="3" s="1"/>
  <c r="CC29" i="3" s="1"/>
  <c r="CD30" i="3" s="1"/>
  <c r="AJ3" i="2"/>
  <c r="AL2" i="2"/>
  <c r="H19" i="3"/>
  <c r="D19" i="3"/>
  <c r="F19" i="3"/>
  <c r="E19" i="3"/>
  <c r="C19" i="3"/>
  <c r="G19" i="3"/>
  <c r="A19" i="3"/>
  <c r="B19" i="3"/>
  <c r="D106" i="3"/>
  <c r="D105" i="3"/>
  <c r="C116" i="3"/>
  <c r="A116" i="3" s="1"/>
  <c r="C108" i="3"/>
  <c r="A108" i="3" s="1"/>
  <c r="D107" i="3"/>
  <c r="C117" i="3"/>
  <c r="A117" i="3" s="1"/>
  <c r="AH3" i="2"/>
  <c r="AD21" i="2"/>
  <c r="AE21" i="2"/>
  <c r="AI3" i="2"/>
  <c r="AK3" i="2"/>
  <c r="AH35" i="2"/>
  <c r="AH36" i="2"/>
  <c r="AK36" i="2"/>
  <c r="AK35" i="2"/>
  <c r="AK5" i="2"/>
  <c r="AH26" i="2"/>
  <c r="AH32" i="2"/>
  <c r="AH22" i="2"/>
  <c r="AK26" i="2"/>
  <c r="AK28" i="2"/>
  <c r="AH34" i="2"/>
  <c r="AH25" i="2"/>
  <c r="AH23" i="2"/>
  <c r="AH28" i="2"/>
  <c r="AK30" i="2"/>
  <c r="AH27" i="2"/>
  <c r="AH29" i="2"/>
  <c r="AH31" i="2"/>
  <c r="AK31" i="2"/>
  <c r="AK27" i="2"/>
  <c r="AK34" i="2"/>
  <c r="AK33" i="2"/>
  <c r="AK22" i="2"/>
  <c r="AK24" i="2"/>
  <c r="AH24" i="2"/>
  <c r="AH33" i="2"/>
  <c r="AK32" i="2"/>
  <c r="AK23" i="2"/>
  <c r="AK29" i="2"/>
  <c r="AH30" i="2"/>
  <c r="AJ21" i="2" l="1"/>
  <c r="O19" i="3"/>
  <c r="P20" i="3" s="1"/>
  <c r="Q21" i="3" s="1"/>
  <c r="R22" i="3" s="1"/>
  <c r="S23" i="3" s="1"/>
  <c r="T24" i="3" s="1"/>
  <c r="U25" i="3" s="1"/>
  <c r="V26" i="3" s="1"/>
  <c r="W27" i="3" s="1"/>
  <c r="X28" i="3" s="1"/>
  <c r="Y29" i="3" s="1"/>
  <c r="Z30" i="3" s="1"/>
  <c r="AA31" i="3" s="1"/>
  <c r="AB32" i="3" s="1"/>
  <c r="AC33" i="3" s="1"/>
  <c r="AD5" i="3" s="1"/>
  <c r="AE6" i="3" s="1"/>
  <c r="AF7" i="3" s="1"/>
  <c r="AG8" i="3" s="1"/>
  <c r="AH9" i="3" s="1"/>
  <c r="AI10" i="3" s="1"/>
  <c r="AJ11" i="3" s="1"/>
  <c r="AK12" i="3" s="1"/>
  <c r="AL13" i="3" s="1"/>
  <c r="AM14" i="3" s="1"/>
  <c r="AN15" i="3" s="1"/>
  <c r="AO16" i="3" s="1"/>
  <c r="AP17" i="3" s="1"/>
  <c r="AQ18" i="3" s="1"/>
  <c r="AR19" i="3" s="1"/>
  <c r="AS20" i="3" s="1"/>
  <c r="AT21" i="3" s="1"/>
  <c r="AU22" i="3" s="1"/>
  <c r="AV23" i="3" s="1"/>
  <c r="AW24" i="3" s="1"/>
  <c r="AX25" i="3" s="1"/>
  <c r="AY26" i="3" s="1"/>
  <c r="AZ27" i="3" s="1"/>
  <c r="BA28" i="3" s="1"/>
  <c r="BB29" i="3" s="1"/>
  <c r="BC30" i="3" s="1"/>
  <c r="BD31" i="3" s="1"/>
  <c r="BE32" i="3" s="1"/>
  <c r="BF33" i="3" s="1"/>
  <c r="BG5" i="3" s="1"/>
  <c r="BH6" i="3" s="1"/>
  <c r="BI7" i="3" s="1"/>
  <c r="BJ8" i="3" s="1"/>
  <c r="BK9" i="3" s="1"/>
  <c r="BL10" i="3" s="1"/>
  <c r="BM11" i="3" s="1"/>
  <c r="BN12" i="3" s="1"/>
  <c r="BO13" i="3" s="1"/>
  <c r="BP14" i="3" s="1"/>
  <c r="BQ15" i="3" s="1"/>
  <c r="BR16" i="3" s="1"/>
  <c r="BS17" i="3" s="1"/>
  <c r="BT18" i="3" s="1"/>
  <c r="BU19" i="3" s="1"/>
  <c r="BV20" i="3" s="1"/>
  <c r="BW21" i="3" s="1"/>
  <c r="BX22" i="3" s="1"/>
  <c r="BY23" i="3" s="1"/>
  <c r="BZ24" i="3" s="1"/>
  <c r="CA25" i="3" s="1"/>
  <c r="CB26" i="3" s="1"/>
  <c r="CC27" i="3" s="1"/>
  <c r="CD28" i="3" s="1"/>
  <c r="A20" i="3"/>
  <c r="B20" i="3"/>
  <c r="G20" i="3"/>
  <c r="H20" i="3"/>
  <c r="E20" i="3"/>
  <c r="D20" i="3"/>
  <c r="C20" i="3"/>
  <c r="F20" i="3"/>
  <c r="I20" i="3"/>
  <c r="D116" i="3"/>
  <c r="D108" i="3"/>
  <c r="C118" i="3"/>
  <c r="A118" i="3" s="1"/>
  <c r="D117" i="3"/>
  <c r="AL20" i="2"/>
  <c r="AH21" i="2"/>
  <c r="AM3" i="2"/>
  <c r="AL3" i="2"/>
  <c r="C127" i="3"/>
  <c r="A127" i="3" s="1"/>
  <c r="AI21" i="2"/>
  <c r="AP20" i="2"/>
  <c r="AX2" i="2" s="1"/>
  <c r="AK21" i="2"/>
  <c r="AP18" i="2"/>
  <c r="T18" i="2"/>
  <c r="D36" i="2"/>
  <c r="AS17" i="2"/>
  <c r="AB18" i="2"/>
  <c r="AS18" i="2"/>
  <c r="L18" i="2"/>
  <c r="AP17" i="2"/>
  <c r="AJ18" i="2"/>
  <c r="AB36" i="2"/>
  <c r="T36" i="2"/>
  <c r="L36" i="2"/>
  <c r="D18" i="2"/>
  <c r="AK25" i="2"/>
  <c r="AP12" i="2"/>
  <c r="AP10" i="2"/>
  <c r="AP8" i="2"/>
  <c r="AP14" i="2"/>
  <c r="AS10" i="2"/>
  <c r="AP5" i="2"/>
  <c r="AP7" i="2"/>
  <c r="AP16" i="2"/>
  <c r="AS5" i="2"/>
  <c r="AS16" i="2"/>
  <c r="AP13" i="2"/>
  <c r="AP11" i="2"/>
  <c r="AP9" i="2"/>
  <c r="AS12" i="2"/>
  <c r="AS7" i="2"/>
  <c r="AS9" i="2"/>
  <c r="AS15" i="2"/>
  <c r="AP4" i="2"/>
  <c r="AP15" i="2"/>
  <c r="AP6" i="2"/>
  <c r="S36" i="2" l="1"/>
  <c r="X36" i="2"/>
  <c r="K18" i="2"/>
  <c r="P18" i="2"/>
  <c r="AA18" i="2"/>
  <c r="AF18" i="2"/>
  <c r="C36" i="2"/>
  <c r="H36" i="2"/>
  <c r="AA36" i="2"/>
  <c r="AF36" i="2"/>
  <c r="C18" i="2"/>
  <c r="H18" i="2"/>
  <c r="K36" i="2"/>
  <c r="P36" i="2"/>
  <c r="S18" i="2"/>
  <c r="X18" i="2"/>
  <c r="AI18" i="2"/>
  <c r="AR3" i="2"/>
  <c r="AT2" i="2"/>
  <c r="AN18" i="2"/>
  <c r="G21" i="3"/>
  <c r="F21" i="3"/>
  <c r="A21" i="3"/>
  <c r="B21" i="3"/>
  <c r="D21" i="3"/>
  <c r="I21" i="3"/>
  <c r="H21" i="3"/>
  <c r="J21" i="3"/>
  <c r="E21" i="3"/>
  <c r="C21" i="3"/>
  <c r="D118" i="3"/>
  <c r="C128" i="3"/>
  <c r="A128" i="3" s="1"/>
  <c r="AP3" i="2"/>
  <c r="AL21" i="2"/>
  <c r="AM21" i="2"/>
  <c r="D127" i="3"/>
  <c r="AQ3" i="2"/>
  <c r="AS3" i="2"/>
  <c r="AS35" i="2"/>
  <c r="T35" i="2"/>
  <c r="D35" i="2"/>
  <c r="AB17" i="2"/>
  <c r="AS36" i="2"/>
  <c r="L35" i="2"/>
  <c r="T17" i="2"/>
  <c r="AP35" i="2"/>
  <c r="AJ35" i="2"/>
  <c r="AJ17" i="2"/>
  <c r="L17" i="2"/>
  <c r="AP36" i="2"/>
  <c r="AJ36" i="2"/>
  <c r="AB35" i="2"/>
  <c r="D17" i="2"/>
  <c r="AS8" i="2"/>
  <c r="AS14" i="2"/>
  <c r="AS13" i="2"/>
  <c r="AS6" i="2"/>
  <c r="AS11" i="2"/>
  <c r="AS4" i="2"/>
  <c r="AP22" i="2"/>
  <c r="AP23" i="2"/>
  <c r="AP29" i="2"/>
  <c r="AS22" i="2"/>
  <c r="AS26" i="2"/>
  <c r="AS34" i="2"/>
  <c r="AP26" i="2"/>
  <c r="AP27" i="2"/>
  <c r="AP24" i="2"/>
  <c r="AS29" i="2"/>
  <c r="AS31" i="2"/>
  <c r="AS32" i="2"/>
  <c r="AP25" i="2"/>
  <c r="AP30" i="2"/>
  <c r="AP31" i="2"/>
  <c r="AP28" i="2"/>
  <c r="AS33" i="2"/>
  <c r="AS24" i="2"/>
  <c r="AS28" i="2"/>
  <c r="AS30" i="2"/>
  <c r="AP33" i="2"/>
  <c r="AP34" i="2"/>
  <c r="AP32" i="2"/>
  <c r="AR21" i="2" l="1"/>
  <c r="AA17" i="2"/>
  <c r="AF17" i="2"/>
  <c r="C17" i="2"/>
  <c r="H17" i="2"/>
  <c r="K17" i="2"/>
  <c r="P17" i="2"/>
  <c r="S17" i="2"/>
  <c r="X17" i="2"/>
  <c r="C35" i="2"/>
  <c r="H35" i="2"/>
  <c r="AA35" i="2"/>
  <c r="AF35" i="2"/>
  <c r="AI17" i="2"/>
  <c r="AN17" i="2"/>
  <c r="K35" i="2"/>
  <c r="P35" i="2"/>
  <c r="S35" i="2"/>
  <c r="X35" i="2"/>
  <c r="AI36" i="2"/>
  <c r="AI35" i="2"/>
  <c r="AN36" i="2"/>
  <c r="AN35" i="2"/>
  <c r="K22" i="3"/>
  <c r="I22" i="3"/>
  <c r="C22" i="3"/>
  <c r="D22" i="3"/>
  <c r="J22" i="3"/>
  <c r="A22" i="3"/>
  <c r="B22" i="3"/>
  <c r="F22" i="3"/>
  <c r="E22" i="3"/>
  <c r="G22" i="3"/>
  <c r="H22" i="3"/>
  <c r="C138" i="3"/>
  <c r="A138" i="3" s="1"/>
  <c r="D128" i="3"/>
  <c r="AT20" i="2"/>
  <c r="AP21" i="2"/>
  <c r="AU3" i="2"/>
  <c r="AT3" i="2"/>
  <c r="AQ21" i="2"/>
  <c r="AX20" i="2"/>
  <c r="BF2" i="2" s="1"/>
  <c r="AS21" i="2"/>
  <c r="AX18" i="2"/>
  <c r="AR18" i="2"/>
  <c r="AX17" i="2"/>
  <c r="AR17" i="2"/>
  <c r="BA17" i="2"/>
  <c r="BA18" i="2"/>
  <c r="AS25" i="2"/>
  <c r="AS27" i="2"/>
  <c r="AS23" i="2"/>
  <c r="AX15" i="2"/>
  <c r="AX5" i="2"/>
  <c r="AX7" i="2"/>
  <c r="AX14" i="2"/>
  <c r="BA11" i="2"/>
  <c r="AB34" i="2"/>
  <c r="D16" i="2"/>
  <c r="L34" i="2"/>
  <c r="AX4" i="2"/>
  <c r="AX9" i="2"/>
  <c r="AX8" i="2"/>
  <c r="BA15" i="2"/>
  <c r="BA8" i="2"/>
  <c r="BA14" i="2"/>
  <c r="AX12" i="2"/>
  <c r="AX13" i="2"/>
  <c r="AX6" i="2"/>
  <c r="BA10" i="2"/>
  <c r="T34" i="2"/>
  <c r="BA12" i="2"/>
  <c r="AR16" i="2"/>
  <c r="BA4" i="2"/>
  <c r="D34" i="2"/>
  <c r="BA13" i="2"/>
  <c r="AJ16" i="2"/>
  <c r="AX11" i="2"/>
  <c r="AX16" i="2"/>
  <c r="AX10" i="2"/>
  <c r="AA34" i="2" l="1"/>
  <c r="AF34" i="2"/>
  <c r="K34" i="2"/>
  <c r="P34" i="2"/>
  <c r="C34" i="2"/>
  <c r="H34" i="2"/>
  <c r="AQ18" i="2"/>
  <c r="S34" i="2"/>
  <c r="X34" i="2"/>
  <c r="AQ17" i="2"/>
  <c r="C16" i="2"/>
  <c r="H16" i="2"/>
  <c r="AI16" i="2"/>
  <c r="AN16" i="2"/>
  <c r="AQ16" i="2"/>
  <c r="AZ3" i="2"/>
  <c r="BB2" i="2"/>
  <c r="AV18" i="2"/>
  <c r="AV17" i="2"/>
  <c r="AV16" i="2"/>
  <c r="H23" i="3"/>
  <c r="C23" i="3"/>
  <c r="L23" i="3"/>
  <c r="A23" i="3"/>
  <c r="B23" i="3"/>
  <c r="D23" i="3"/>
  <c r="G23" i="3"/>
  <c r="K23" i="3"/>
  <c r="J23" i="3"/>
  <c r="I23" i="3"/>
  <c r="E23" i="3"/>
  <c r="F23" i="3"/>
  <c r="D138" i="3"/>
  <c r="C148" i="3"/>
  <c r="A148" i="3" s="1"/>
  <c r="AX3" i="2"/>
  <c r="AU21" i="2"/>
  <c r="AT21" i="2"/>
  <c r="AY3" i="2"/>
  <c r="BA3" i="2"/>
  <c r="AX36" i="2"/>
  <c r="AR36" i="2"/>
  <c r="BA36" i="2"/>
  <c r="AX35" i="2"/>
  <c r="AR35" i="2"/>
  <c r="BA35" i="2"/>
  <c r="BA16" i="2"/>
  <c r="AJ34" i="2"/>
  <c r="T16" i="2"/>
  <c r="BA7" i="2"/>
  <c r="BA5" i="2"/>
  <c r="BA9" i="2"/>
  <c r="L16" i="2"/>
  <c r="BA6" i="2"/>
  <c r="AB16" i="2"/>
  <c r="AX33" i="2"/>
  <c r="AX34" i="2"/>
  <c r="AX32" i="2"/>
  <c r="AF16" i="2" l="1"/>
  <c r="AA16" i="2"/>
  <c r="K16" i="2"/>
  <c r="P16" i="2"/>
  <c r="S16" i="2"/>
  <c r="X16" i="2"/>
  <c r="AN34" i="2"/>
  <c r="AI34" i="2"/>
  <c r="BA22" i="2"/>
  <c r="T15" i="2"/>
  <c r="AR33" i="2"/>
  <c r="BA31" i="2"/>
  <c r="AB15" i="2"/>
  <c r="AR34" i="2"/>
  <c r="BA27" i="2"/>
  <c r="AJ33" i="2"/>
  <c r="BA26" i="2"/>
  <c r="AR15" i="2"/>
  <c r="BA29" i="2"/>
  <c r="AX22" i="2"/>
  <c r="AX23" i="2"/>
  <c r="AX25" i="2"/>
  <c r="BA24" i="2"/>
  <c r="BA28" i="2"/>
  <c r="L15" i="2"/>
  <c r="BA33" i="2"/>
  <c r="AX26" i="2"/>
  <c r="AX27" i="2"/>
  <c r="AX24" i="2"/>
  <c r="BA25" i="2"/>
  <c r="L33" i="2"/>
  <c r="AB33" i="2"/>
  <c r="BA34" i="2"/>
  <c r="T33" i="2"/>
  <c r="BA23" i="2"/>
  <c r="D33" i="2"/>
  <c r="AX31" i="2"/>
  <c r="BA30" i="2"/>
  <c r="D15" i="2"/>
  <c r="AX29" i="2"/>
  <c r="AX30" i="2"/>
  <c r="AX28" i="2"/>
  <c r="AZ21" i="2" l="1"/>
  <c r="C33" i="2"/>
  <c r="H33" i="2"/>
  <c r="AQ15" i="2"/>
  <c r="AV15" i="2"/>
  <c r="C15" i="2"/>
  <c r="H15" i="2"/>
  <c r="AA33" i="2"/>
  <c r="AF33" i="2"/>
  <c r="AQ36" i="2"/>
  <c r="AI33" i="2"/>
  <c r="AN33" i="2"/>
  <c r="AA15" i="2"/>
  <c r="AF15" i="2"/>
  <c r="K33" i="2"/>
  <c r="P33" i="2"/>
  <c r="AQ35" i="2"/>
  <c r="S15" i="2"/>
  <c r="X15" i="2"/>
  <c r="K15" i="2"/>
  <c r="P15" i="2"/>
  <c r="S33" i="2"/>
  <c r="X33" i="2"/>
  <c r="AQ34" i="2"/>
  <c r="AV35" i="2"/>
  <c r="AV36" i="2"/>
  <c r="AV34" i="2"/>
  <c r="F24" i="3"/>
  <c r="L24" i="3"/>
  <c r="M25" i="3" s="1"/>
  <c r="N26" i="3" s="1"/>
  <c r="O27" i="3" s="1"/>
  <c r="P28" i="3" s="1"/>
  <c r="Q29" i="3" s="1"/>
  <c r="R30" i="3" s="1"/>
  <c r="S31" i="3" s="1"/>
  <c r="T32" i="3" s="1"/>
  <c r="U33" i="3" s="1"/>
  <c r="V5" i="3" s="1"/>
  <c r="W6" i="3" s="1"/>
  <c r="X7" i="3" s="1"/>
  <c r="Y8" i="3" s="1"/>
  <c r="Z9" i="3" s="1"/>
  <c r="AA10" i="3" s="1"/>
  <c r="AB11" i="3" s="1"/>
  <c r="AC12" i="3" s="1"/>
  <c r="AD13" i="3" s="1"/>
  <c r="AE14" i="3" s="1"/>
  <c r="AF15" i="3" s="1"/>
  <c r="AG16" i="3" s="1"/>
  <c r="AH17" i="3" s="1"/>
  <c r="AI18" i="3" s="1"/>
  <c r="AJ19" i="3" s="1"/>
  <c r="AK20" i="3" s="1"/>
  <c r="AL21" i="3" s="1"/>
  <c r="AM22" i="3" s="1"/>
  <c r="AN23" i="3" s="1"/>
  <c r="AO24" i="3" s="1"/>
  <c r="AP25" i="3" s="1"/>
  <c r="AQ26" i="3" s="1"/>
  <c r="AR27" i="3" s="1"/>
  <c r="AS28" i="3" s="1"/>
  <c r="AT29" i="3" s="1"/>
  <c r="AU30" i="3" s="1"/>
  <c r="AV31" i="3" s="1"/>
  <c r="AW32" i="3" s="1"/>
  <c r="AX33" i="3" s="1"/>
  <c r="AY5" i="3" s="1"/>
  <c r="AZ6" i="3" s="1"/>
  <c r="BA7" i="3" s="1"/>
  <c r="BB8" i="3" s="1"/>
  <c r="BC9" i="3" s="1"/>
  <c r="BD10" i="3" s="1"/>
  <c r="BE11" i="3" s="1"/>
  <c r="BF12" i="3" s="1"/>
  <c r="BG13" i="3" s="1"/>
  <c r="BH14" i="3" s="1"/>
  <c r="BI15" i="3" s="1"/>
  <c r="BJ16" i="3" s="1"/>
  <c r="BK17" i="3" s="1"/>
  <c r="BL18" i="3" s="1"/>
  <c r="BM19" i="3" s="1"/>
  <c r="BN20" i="3" s="1"/>
  <c r="BO21" i="3" s="1"/>
  <c r="BP22" i="3" s="1"/>
  <c r="BQ23" i="3" s="1"/>
  <c r="BR24" i="3" s="1"/>
  <c r="BS25" i="3" s="1"/>
  <c r="BT26" i="3" s="1"/>
  <c r="BU27" i="3" s="1"/>
  <c r="BV28" i="3" s="1"/>
  <c r="BW29" i="3" s="1"/>
  <c r="BX30" i="3" s="1"/>
  <c r="BY31" i="3" s="1"/>
  <c r="BZ32" i="3" s="1"/>
  <c r="CA33" i="3" s="1"/>
  <c r="CB5" i="3" s="1"/>
  <c r="CC6" i="3" s="1"/>
  <c r="CD7" i="3" s="1"/>
  <c r="A24" i="3"/>
  <c r="B24" i="3"/>
  <c r="J24" i="3"/>
  <c r="H24" i="3"/>
  <c r="M24" i="3"/>
  <c r="N25" i="3" s="1"/>
  <c r="O26" i="3" s="1"/>
  <c r="P27" i="3" s="1"/>
  <c r="Q28" i="3" s="1"/>
  <c r="R29" i="3" s="1"/>
  <c r="S30" i="3" s="1"/>
  <c r="T31" i="3" s="1"/>
  <c r="U32" i="3" s="1"/>
  <c r="V33" i="3" s="1"/>
  <c r="W5" i="3" s="1"/>
  <c r="X6" i="3" s="1"/>
  <c r="Y7" i="3" s="1"/>
  <c r="Z8" i="3" s="1"/>
  <c r="AA9" i="3" s="1"/>
  <c r="AB10" i="3" s="1"/>
  <c r="AC11" i="3" s="1"/>
  <c r="AD12" i="3" s="1"/>
  <c r="AE13" i="3" s="1"/>
  <c r="AF14" i="3" s="1"/>
  <c r="AG15" i="3" s="1"/>
  <c r="AH16" i="3" s="1"/>
  <c r="AI17" i="3" s="1"/>
  <c r="AJ18" i="3" s="1"/>
  <c r="AK19" i="3" s="1"/>
  <c r="AL20" i="3" s="1"/>
  <c r="AM21" i="3" s="1"/>
  <c r="AN22" i="3" s="1"/>
  <c r="AO23" i="3" s="1"/>
  <c r="AP24" i="3" s="1"/>
  <c r="AQ25" i="3" s="1"/>
  <c r="AR26" i="3" s="1"/>
  <c r="AS27" i="3" s="1"/>
  <c r="AT28" i="3" s="1"/>
  <c r="AU29" i="3" s="1"/>
  <c r="AV30" i="3" s="1"/>
  <c r="AW31" i="3" s="1"/>
  <c r="AX32" i="3" s="1"/>
  <c r="AY33" i="3" s="1"/>
  <c r="AZ5" i="3" s="1"/>
  <c r="BA6" i="3" s="1"/>
  <c r="BB7" i="3" s="1"/>
  <c r="BC8" i="3" s="1"/>
  <c r="BD9" i="3" s="1"/>
  <c r="BE10" i="3" s="1"/>
  <c r="BF11" i="3" s="1"/>
  <c r="BG12" i="3" s="1"/>
  <c r="BH13" i="3" s="1"/>
  <c r="BI14" i="3" s="1"/>
  <c r="BJ15" i="3" s="1"/>
  <c r="BK16" i="3" s="1"/>
  <c r="BL17" i="3" s="1"/>
  <c r="BM18" i="3" s="1"/>
  <c r="BN19" i="3" s="1"/>
  <c r="BO20" i="3" s="1"/>
  <c r="BP21" i="3" s="1"/>
  <c r="BQ22" i="3" s="1"/>
  <c r="BR23" i="3" s="1"/>
  <c r="BS24" i="3" s="1"/>
  <c r="BT25" i="3" s="1"/>
  <c r="BU26" i="3" s="1"/>
  <c r="BV27" i="3" s="1"/>
  <c r="BW28" i="3" s="1"/>
  <c r="BX29" i="3" s="1"/>
  <c r="BY30" i="3" s="1"/>
  <c r="BZ31" i="3" s="1"/>
  <c r="CA32" i="3" s="1"/>
  <c r="CB33" i="3" s="1"/>
  <c r="CC5" i="3" s="1"/>
  <c r="CD6" i="3" s="1"/>
  <c r="E24" i="3"/>
  <c r="D24" i="3"/>
  <c r="G24" i="3"/>
  <c r="K24" i="3"/>
  <c r="L25" i="3" s="1"/>
  <c r="M26" i="3" s="1"/>
  <c r="N27" i="3" s="1"/>
  <c r="O28" i="3" s="1"/>
  <c r="P29" i="3" s="1"/>
  <c r="Q30" i="3" s="1"/>
  <c r="R31" i="3" s="1"/>
  <c r="S32" i="3" s="1"/>
  <c r="T33" i="3" s="1"/>
  <c r="U5" i="3" s="1"/>
  <c r="V6" i="3" s="1"/>
  <c r="W7" i="3" s="1"/>
  <c r="X8" i="3" s="1"/>
  <c r="Y9" i="3" s="1"/>
  <c r="Z10" i="3" s="1"/>
  <c r="AA11" i="3" s="1"/>
  <c r="AB12" i="3" s="1"/>
  <c r="AC13" i="3" s="1"/>
  <c r="AD14" i="3" s="1"/>
  <c r="AE15" i="3" s="1"/>
  <c r="AF16" i="3" s="1"/>
  <c r="AG17" i="3" s="1"/>
  <c r="AH18" i="3" s="1"/>
  <c r="AI19" i="3" s="1"/>
  <c r="AJ20" i="3" s="1"/>
  <c r="AK21" i="3" s="1"/>
  <c r="AL22" i="3" s="1"/>
  <c r="AM23" i="3" s="1"/>
  <c r="AN24" i="3" s="1"/>
  <c r="AO25" i="3" s="1"/>
  <c r="AP26" i="3" s="1"/>
  <c r="AQ27" i="3" s="1"/>
  <c r="AR28" i="3" s="1"/>
  <c r="AS29" i="3" s="1"/>
  <c r="AT30" i="3" s="1"/>
  <c r="AU31" i="3" s="1"/>
  <c r="AV32" i="3" s="1"/>
  <c r="AW33" i="3" s="1"/>
  <c r="AX5" i="3" s="1"/>
  <c r="AY6" i="3" s="1"/>
  <c r="AZ7" i="3" s="1"/>
  <c r="BA8" i="3" s="1"/>
  <c r="BB9" i="3" s="1"/>
  <c r="BC10" i="3" s="1"/>
  <c r="BD11" i="3" s="1"/>
  <c r="BE12" i="3" s="1"/>
  <c r="BF13" i="3" s="1"/>
  <c r="BG14" i="3" s="1"/>
  <c r="BH15" i="3" s="1"/>
  <c r="BI16" i="3" s="1"/>
  <c r="BJ17" i="3" s="1"/>
  <c r="BK18" i="3" s="1"/>
  <c r="BL19" i="3" s="1"/>
  <c r="BM20" i="3" s="1"/>
  <c r="BN21" i="3" s="1"/>
  <c r="BO22" i="3" s="1"/>
  <c r="BP23" i="3" s="1"/>
  <c r="BQ24" i="3" s="1"/>
  <c r="BR25" i="3" s="1"/>
  <c r="BS26" i="3" s="1"/>
  <c r="BT27" i="3" s="1"/>
  <c r="BU28" i="3" s="1"/>
  <c r="BV29" i="3" s="1"/>
  <c r="BW30" i="3" s="1"/>
  <c r="BX31" i="3" s="1"/>
  <c r="BY32" i="3" s="1"/>
  <c r="BZ33" i="3" s="1"/>
  <c r="CA5" i="3" s="1"/>
  <c r="CB6" i="3" s="1"/>
  <c r="CC7" i="3" s="1"/>
  <c r="CD8" i="3" s="1"/>
  <c r="C24" i="3"/>
  <c r="I24" i="3"/>
  <c r="D148" i="3"/>
  <c r="C158" i="3"/>
  <c r="A158" i="3" s="1"/>
  <c r="BB20" i="2"/>
  <c r="AX21" i="2"/>
  <c r="BC3" i="2"/>
  <c r="BB3" i="2"/>
  <c r="BF20" i="2"/>
  <c r="BN2" i="2" s="1"/>
  <c r="AY21" i="2"/>
  <c r="BA21" i="2"/>
  <c r="BF17" i="2"/>
  <c r="AZ17" i="2"/>
  <c r="BI18" i="2"/>
  <c r="BI17" i="2"/>
  <c r="AZ18" i="2"/>
  <c r="BF18" i="2"/>
  <c r="BA32" i="2"/>
  <c r="AJ15" i="2"/>
  <c r="BF16" i="2"/>
  <c r="BF12" i="2"/>
  <c r="BF14" i="2"/>
  <c r="AI15" i="2" l="1"/>
  <c r="AN15" i="2"/>
  <c r="BI9" i="2"/>
  <c r="L32" i="2"/>
  <c r="BI15" i="2"/>
  <c r="BI16" i="2"/>
  <c r="BI7" i="2"/>
  <c r="AR32" i="2"/>
  <c r="BF7" i="2"/>
  <c r="BF5" i="2"/>
  <c r="BF8" i="2"/>
  <c r="BI10" i="2"/>
  <c r="AB32" i="2"/>
  <c r="D32" i="2"/>
  <c r="AZ14" i="2"/>
  <c r="BI4" i="2"/>
  <c r="L14" i="2"/>
  <c r="BI5" i="2"/>
  <c r="BF11" i="2"/>
  <c r="BF9" i="2"/>
  <c r="BF6" i="2"/>
  <c r="BI11" i="2"/>
  <c r="AB14" i="2"/>
  <c r="AZ16" i="2"/>
  <c r="BI12" i="2"/>
  <c r="AJ32" i="2"/>
  <c r="AZ15" i="2"/>
  <c r="BF4" i="2"/>
  <c r="BF15" i="2"/>
  <c r="BF13" i="2"/>
  <c r="BF10" i="2"/>
  <c r="C32" i="2" l="1"/>
  <c r="H32" i="2"/>
  <c r="AY17" i="2"/>
  <c r="AI32" i="2"/>
  <c r="AN32" i="2"/>
  <c r="K14" i="2"/>
  <c r="P14" i="2"/>
  <c r="AA14" i="2"/>
  <c r="AF14" i="2"/>
  <c r="AA32" i="2"/>
  <c r="AF32" i="2"/>
  <c r="K32" i="2"/>
  <c r="P32" i="2"/>
  <c r="AY18" i="2"/>
  <c r="BH3" i="2"/>
  <c r="BJ2" i="2"/>
  <c r="D25" i="3"/>
  <c r="F25" i="3"/>
  <c r="C25" i="3"/>
  <c r="H25" i="3"/>
  <c r="I25" i="3"/>
  <c r="J25" i="3"/>
  <c r="E25" i="3"/>
  <c r="K25" i="3"/>
  <c r="G25" i="3"/>
  <c r="BD18" i="2"/>
  <c r="BD17" i="2"/>
  <c r="A25" i="3"/>
  <c r="B25" i="3"/>
  <c r="D158" i="3"/>
  <c r="BI3" i="2"/>
  <c r="BF3" i="2"/>
  <c r="BC21" i="2"/>
  <c r="BB21" i="2"/>
  <c r="C168" i="3"/>
  <c r="A168" i="3" s="1"/>
  <c r="BG3" i="2"/>
  <c r="BF35" i="2"/>
  <c r="BF36" i="2"/>
  <c r="AZ36" i="2"/>
  <c r="BI35" i="2"/>
  <c r="BI36" i="2"/>
  <c r="AZ35" i="2"/>
  <c r="BI6" i="2"/>
  <c r="T14" i="2"/>
  <c r="AJ14" i="2"/>
  <c r="AR14" i="2"/>
  <c r="D14" i="2"/>
  <c r="BI14" i="2"/>
  <c r="T32" i="2"/>
  <c r="BI8" i="2"/>
  <c r="BI13" i="2"/>
  <c r="BF25" i="2"/>
  <c r="BF23" i="2"/>
  <c r="BF29" i="2"/>
  <c r="BF28" i="2"/>
  <c r="S32" i="2" l="1"/>
  <c r="X32" i="2"/>
  <c r="C14" i="2"/>
  <c r="H14" i="2"/>
  <c r="AI14" i="2"/>
  <c r="AN14" i="2"/>
  <c r="X14" i="2"/>
  <c r="S14" i="2"/>
  <c r="BI31" i="2"/>
  <c r="L13" i="2"/>
  <c r="BI28" i="2"/>
  <c r="BF33" i="2"/>
  <c r="BF27" i="2"/>
  <c r="BF26" i="2"/>
  <c r="BF32" i="2"/>
  <c r="BI22" i="2"/>
  <c r="BI27" i="2"/>
  <c r="BI32" i="2"/>
  <c r="BF22" i="2"/>
  <c r="BF31" i="2"/>
  <c r="BF30" i="2"/>
  <c r="BI34" i="2"/>
  <c r="AJ31" i="2"/>
  <c r="AB13" i="2"/>
  <c r="AJ13" i="2"/>
  <c r="BI23" i="2"/>
  <c r="T31" i="2"/>
  <c r="AZ32" i="2"/>
  <c r="D13" i="2"/>
  <c r="T13" i="2"/>
  <c r="BF34" i="2"/>
  <c r="BF24" i="2"/>
  <c r="BH21" i="2" l="1"/>
  <c r="S31" i="2"/>
  <c r="X31" i="2"/>
  <c r="K97" i="3" s="1"/>
  <c r="E97" i="3"/>
  <c r="F97" i="3" s="1"/>
  <c r="S13" i="2"/>
  <c r="X13" i="2"/>
  <c r="K87" i="3" s="1"/>
  <c r="E87" i="3"/>
  <c r="F87" i="3" s="1"/>
  <c r="AY36" i="2"/>
  <c r="E137" i="3"/>
  <c r="AA13" i="2"/>
  <c r="E107" i="3"/>
  <c r="F107" i="3" s="1"/>
  <c r="AF13" i="2"/>
  <c r="K107" i="3" s="1"/>
  <c r="K13" i="2"/>
  <c r="E67" i="3"/>
  <c r="F67" i="3" s="1"/>
  <c r="P13" i="2"/>
  <c r="K67" i="3" s="1"/>
  <c r="AI13" i="2"/>
  <c r="E127" i="3"/>
  <c r="F127" i="3" s="1"/>
  <c r="AN13" i="2"/>
  <c r="K127" i="3" s="1"/>
  <c r="C13" i="2"/>
  <c r="E47" i="3"/>
  <c r="F47" i="3" s="1"/>
  <c r="H13" i="2"/>
  <c r="K47" i="3" s="1"/>
  <c r="H26" i="3"/>
  <c r="J26" i="3"/>
  <c r="E26" i="3"/>
  <c r="C26" i="3"/>
  <c r="L26" i="3"/>
  <c r="I26" i="3"/>
  <c r="F26" i="3"/>
  <c r="D26" i="3"/>
  <c r="K26" i="3"/>
  <c r="G26" i="3"/>
  <c r="BD36" i="2"/>
  <c r="A26" i="3"/>
  <c r="B26" i="3"/>
  <c r="C178" i="3"/>
  <c r="A178" i="3" s="1"/>
  <c r="BN20" i="2"/>
  <c r="BV2" i="2" s="1"/>
  <c r="BJ20" i="2"/>
  <c r="BF21" i="2"/>
  <c r="BK3" i="2"/>
  <c r="BJ3" i="2"/>
  <c r="BI21" i="2"/>
  <c r="BG21" i="2"/>
  <c r="D168" i="3"/>
  <c r="BN18" i="2"/>
  <c r="BQ17" i="2"/>
  <c r="BQ18" i="2"/>
  <c r="BN17" i="2"/>
  <c r="BH17" i="2"/>
  <c r="BI33" i="2"/>
  <c r="AZ34" i="2"/>
  <c r="D31" i="2"/>
  <c r="BI30" i="2"/>
  <c r="L31" i="2"/>
  <c r="BI26" i="2"/>
  <c r="AZ33" i="2"/>
  <c r="BI24" i="2"/>
  <c r="BI25" i="2"/>
  <c r="BI29" i="2"/>
  <c r="AB31" i="2"/>
  <c r="BN11" i="2"/>
  <c r="BN12" i="2"/>
  <c r="BN13" i="2"/>
  <c r="BN10" i="2"/>
  <c r="AF31" i="2" l="1"/>
  <c r="K117" i="3" s="1"/>
  <c r="AA31" i="2"/>
  <c r="E117" i="3"/>
  <c r="F117" i="3" s="1"/>
  <c r="K31" i="2"/>
  <c r="E77" i="3"/>
  <c r="F77" i="3" s="1"/>
  <c r="P31" i="2"/>
  <c r="K77" i="3" s="1"/>
  <c r="C31" i="2"/>
  <c r="E57" i="3"/>
  <c r="F57" i="3" s="1"/>
  <c r="H31" i="2"/>
  <c r="K57" i="3" s="1"/>
  <c r="BQ5" i="2"/>
  <c r="L12" i="2"/>
  <c r="AJ30" i="2"/>
  <c r="BQ7" i="2"/>
  <c r="T12" i="2"/>
  <c r="BQ12" i="2"/>
  <c r="BQ8" i="2"/>
  <c r="BN15" i="2"/>
  <c r="BN16" i="2"/>
  <c r="BN14" i="2"/>
  <c r="BQ13" i="2"/>
  <c r="BH15" i="2"/>
  <c r="BQ6" i="2"/>
  <c r="BQ9" i="2"/>
  <c r="BQ4" i="2"/>
  <c r="BH16" i="2"/>
  <c r="BN4" i="2"/>
  <c r="BN5" i="2"/>
  <c r="BN7" i="2"/>
  <c r="AB12" i="2"/>
  <c r="D12" i="2"/>
  <c r="BQ10" i="2"/>
  <c r="AJ12" i="2"/>
  <c r="BQ16" i="2"/>
  <c r="L30" i="2"/>
  <c r="BH14" i="2"/>
  <c r="AR12" i="2"/>
  <c r="BN8" i="2"/>
  <c r="BN9" i="2"/>
  <c r="BN6" i="2"/>
  <c r="BR2" i="2" l="1"/>
  <c r="BR3" i="2" s="1"/>
  <c r="C12" i="2"/>
  <c r="H12" i="2"/>
  <c r="K46" i="3" s="1"/>
  <c r="E46" i="3"/>
  <c r="F46" i="3" s="1"/>
  <c r="K30" i="2"/>
  <c r="P30" i="2"/>
  <c r="K76" i="3" s="1"/>
  <c r="E76" i="3"/>
  <c r="F76" i="3" s="1"/>
  <c r="E136" i="3"/>
  <c r="E126" i="3"/>
  <c r="K12" i="2"/>
  <c r="P12" i="2"/>
  <c r="K66" i="3" s="1"/>
  <c r="E66" i="3"/>
  <c r="F66" i="3" s="1"/>
  <c r="E146" i="3"/>
  <c r="AA12" i="2"/>
  <c r="E106" i="3"/>
  <c r="F106" i="3" s="1"/>
  <c r="AF12" i="2"/>
  <c r="K106" i="3" s="1"/>
  <c r="S12" i="2"/>
  <c r="X12" i="2"/>
  <c r="K86" i="3" s="1"/>
  <c r="E86" i="3"/>
  <c r="F86" i="3" s="1"/>
  <c r="H27" i="3"/>
  <c r="J27" i="3"/>
  <c r="K27" i="3"/>
  <c r="C27" i="3"/>
  <c r="L27" i="3"/>
  <c r="M27" i="3"/>
  <c r="I27" i="3"/>
  <c r="E27" i="3"/>
  <c r="D27" i="3"/>
  <c r="G27" i="3"/>
  <c r="F27" i="3"/>
  <c r="A27" i="3"/>
  <c r="B27" i="3"/>
  <c r="C188" i="3"/>
  <c r="A188" i="3" s="1"/>
  <c r="D178" i="3"/>
  <c r="BN3" i="2"/>
  <c r="BP3" i="2"/>
  <c r="BO3" i="2"/>
  <c r="BQ3" i="2"/>
  <c r="BJ21" i="2"/>
  <c r="BK21" i="2"/>
  <c r="BN36" i="2"/>
  <c r="BQ35" i="2"/>
  <c r="BQ36" i="2"/>
  <c r="BN35" i="2"/>
  <c r="BQ15" i="2"/>
  <c r="AB30" i="2"/>
  <c r="BQ11" i="2"/>
  <c r="T30" i="2"/>
  <c r="BQ14" i="2"/>
  <c r="D30" i="2"/>
  <c r="BN34" i="2"/>
  <c r="BN24" i="2"/>
  <c r="E56" i="3" l="1"/>
  <c r="F56" i="3" s="1"/>
  <c r="C30" i="2"/>
  <c r="H30" i="2"/>
  <c r="K56" i="3" s="1"/>
  <c r="X30" i="2"/>
  <c r="K96" i="3" s="1"/>
  <c r="S30" i="2"/>
  <c r="E96" i="3"/>
  <c r="F96" i="3" s="1"/>
  <c r="AA30" i="2"/>
  <c r="AF30" i="2"/>
  <c r="K116" i="3" s="1"/>
  <c r="E116" i="3"/>
  <c r="F116" i="3" s="1"/>
  <c r="BQ24" i="2"/>
  <c r="D11" i="2"/>
  <c r="AB11" i="2"/>
  <c r="AR11" i="2"/>
  <c r="BQ25" i="2"/>
  <c r="AR29" i="2"/>
  <c r="L11" i="2"/>
  <c r="BQ34" i="2"/>
  <c r="AB29" i="2"/>
  <c r="BN29" i="2"/>
  <c r="BN23" i="2"/>
  <c r="BN25" i="2"/>
  <c r="BN28" i="2"/>
  <c r="BQ29" i="2"/>
  <c r="BQ27" i="2"/>
  <c r="BQ22" i="2"/>
  <c r="BQ32" i="2"/>
  <c r="BN33" i="2"/>
  <c r="BN27" i="2"/>
  <c r="BN22" i="2"/>
  <c r="BN32" i="2"/>
  <c r="BQ26" i="2"/>
  <c r="BH33" i="2"/>
  <c r="T11" i="2"/>
  <c r="L29" i="2"/>
  <c r="BH34" i="2"/>
  <c r="BQ33" i="2"/>
  <c r="BQ28" i="2"/>
  <c r="BN26" i="2"/>
  <c r="BN31" i="2"/>
  <c r="BN30" i="2"/>
  <c r="S11" i="2" l="1"/>
  <c r="E85" i="3"/>
  <c r="F85" i="3" s="1"/>
  <c r="X11" i="2"/>
  <c r="K85" i="3" s="1"/>
  <c r="C11" i="2"/>
  <c r="H11" i="2"/>
  <c r="K45" i="3" s="1"/>
  <c r="E45" i="3"/>
  <c r="F45" i="3" s="1"/>
  <c r="E115" i="3"/>
  <c r="K11" i="2"/>
  <c r="P11" i="2"/>
  <c r="K65" i="3" s="1"/>
  <c r="E65" i="3"/>
  <c r="F65" i="3" s="1"/>
  <c r="E155" i="3"/>
  <c r="K29" i="2"/>
  <c r="P29" i="2"/>
  <c r="K75" i="3" s="1"/>
  <c r="E75" i="3"/>
  <c r="F75" i="3" s="1"/>
  <c r="E145" i="3"/>
  <c r="AA11" i="2"/>
  <c r="E105" i="3"/>
  <c r="F105" i="3" s="1"/>
  <c r="AF11" i="2"/>
  <c r="K105" i="3" s="1"/>
  <c r="E28" i="3"/>
  <c r="M28" i="3"/>
  <c r="I28" i="3"/>
  <c r="F28" i="3"/>
  <c r="D28" i="3"/>
  <c r="C28" i="3"/>
  <c r="G28" i="3"/>
  <c r="J28" i="3"/>
  <c r="L28" i="3"/>
  <c r="H28" i="3"/>
  <c r="N28" i="3"/>
  <c r="K28" i="3"/>
  <c r="A28" i="3"/>
  <c r="B28" i="3"/>
  <c r="D188" i="3"/>
  <c r="C198" i="3"/>
  <c r="A198" i="3" s="1"/>
  <c r="BS3" i="2"/>
  <c r="BO21" i="2"/>
  <c r="BR20" i="2"/>
  <c r="BS21" i="2" s="1"/>
  <c r="BP21" i="2"/>
  <c r="BN21" i="2"/>
  <c r="BQ21" i="2"/>
  <c r="BV20" i="2"/>
  <c r="CD2" i="2" s="1"/>
  <c r="BV17" i="2"/>
  <c r="BV18" i="2"/>
  <c r="BY17" i="2"/>
  <c r="BY18" i="2"/>
  <c r="BQ30" i="2"/>
  <c r="D29" i="2"/>
  <c r="BH32" i="2"/>
  <c r="T29" i="2"/>
  <c r="BQ23" i="2"/>
  <c r="AJ11" i="2"/>
  <c r="BQ31" i="2"/>
  <c r="AJ29" i="2"/>
  <c r="BV15" i="2"/>
  <c r="BV13" i="2"/>
  <c r="BV6" i="2"/>
  <c r="E135" i="3" l="1"/>
  <c r="E125" i="3"/>
  <c r="X29" i="2"/>
  <c r="K95" i="3" s="1"/>
  <c r="S29" i="2"/>
  <c r="E95" i="3"/>
  <c r="F95" i="3" s="1"/>
  <c r="H29" i="2"/>
  <c r="K55" i="3" s="1"/>
  <c r="E55" i="3"/>
  <c r="F55" i="3" s="1"/>
  <c r="C29" i="2"/>
  <c r="AR28" i="2"/>
  <c r="L10" i="2"/>
  <c r="D28" i="2"/>
  <c r="AR10" i="2"/>
  <c r="BV12" i="2"/>
  <c r="BV16" i="2"/>
  <c r="BV10" i="2"/>
  <c r="BY11" i="2"/>
  <c r="BY9" i="2"/>
  <c r="BV7" i="2"/>
  <c r="BV5" i="2"/>
  <c r="BV4" i="2"/>
  <c r="BV14" i="2"/>
  <c r="BY4" i="2"/>
  <c r="AB10" i="2"/>
  <c r="AJ10" i="2"/>
  <c r="BY13" i="2"/>
  <c r="BY16" i="2"/>
  <c r="AZ10" i="2"/>
  <c r="BY6" i="2"/>
  <c r="BY7" i="2"/>
  <c r="D10" i="2"/>
  <c r="BY12" i="2"/>
  <c r="BP14" i="2"/>
  <c r="BV11" i="2"/>
  <c r="BV9" i="2"/>
  <c r="BV8" i="2"/>
  <c r="CD20" i="2" l="1"/>
  <c r="CL2" i="2" s="1"/>
  <c r="BZ2" i="2"/>
  <c r="E144" i="3"/>
  <c r="K10" i="2"/>
  <c r="P10" i="2"/>
  <c r="K64" i="3" s="1"/>
  <c r="E64" i="3"/>
  <c r="F64" i="3" s="1"/>
  <c r="E124" i="3"/>
  <c r="C10" i="2"/>
  <c r="H10" i="2"/>
  <c r="K44" i="3" s="1"/>
  <c r="E44" i="3"/>
  <c r="F44" i="3" s="1"/>
  <c r="E164" i="3"/>
  <c r="E104" i="3"/>
  <c r="C28" i="2"/>
  <c r="E54" i="3"/>
  <c r="F54" i="3" s="1"/>
  <c r="H28" i="2"/>
  <c r="K54" i="3" s="1"/>
  <c r="E154" i="3"/>
  <c r="L29" i="3"/>
  <c r="K29" i="3"/>
  <c r="G29" i="3"/>
  <c r="O29" i="3"/>
  <c r="H29" i="3"/>
  <c r="J29" i="3"/>
  <c r="I29" i="3"/>
  <c r="D29" i="3"/>
  <c r="N29" i="3"/>
  <c r="C29" i="3"/>
  <c r="M29" i="3"/>
  <c r="E29" i="3"/>
  <c r="F29" i="3"/>
  <c r="A29" i="3"/>
  <c r="B29" i="3"/>
  <c r="D198" i="3"/>
  <c r="C208" i="3"/>
  <c r="D208" i="3" s="1"/>
  <c r="BR21" i="2"/>
  <c r="BX3" i="2"/>
  <c r="BW3" i="2"/>
  <c r="BV3" i="2"/>
  <c r="BY3" i="2"/>
  <c r="BV35" i="2"/>
  <c r="BV36" i="2"/>
  <c r="CG17" i="2"/>
  <c r="CD17" i="2"/>
  <c r="BY35" i="2"/>
  <c r="CD18" i="2"/>
  <c r="BY36" i="2"/>
  <c r="CG18" i="2"/>
  <c r="BY10" i="2"/>
  <c r="T10" i="2"/>
  <c r="T28" i="2"/>
  <c r="BY14" i="2"/>
  <c r="BP15" i="2"/>
  <c r="BY15" i="2"/>
  <c r="AB28" i="2"/>
  <c r="BY5" i="2"/>
  <c r="L28" i="2"/>
  <c r="BY8" i="2"/>
  <c r="AJ28" i="2"/>
  <c r="CG9" i="2"/>
  <c r="CD8" i="2"/>
  <c r="E134" i="3" l="1"/>
  <c r="E74" i="3"/>
  <c r="F74" i="3" s="1"/>
  <c r="P28" i="2"/>
  <c r="K74" i="3" s="1"/>
  <c r="K28" i="2"/>
  <c r="E114" i="3"/>
  <c r="E94" i="3"/>
  <c r="F94" i="3" s="1"/>
  <c r="X28" i="2"/>
  <c r="K94" i="3" s="1"/>
  <c r="S28" i="2"/>
  <c r="E84" i="3"/>
  <c r="F84" i="3" s="1"/>
  <c r="S10" i="2"/>
  <c r="X10" i="2"/>
  <c r="K84" i="3" s="1"/>
  <c r="CF18" i="2"/>
  <c r="BX36" i="2"/>
  <c r="BX35" i="2"/>
  <c r="CF17" i="2"/>
  <c r="CG14" i="2"/>
  <c r="CG16" i="2"/>
  <c r="CD11" i="2"/>
  <c r="CG7" i="2"/>
  <c r="CD5" i="2"/>
  <c r="CD6" i="2"/>
  <c r="BV22" i="2"/>
  <c r="BV32" i="2"/>
  <c r="BY22" i="2"/>
  <c r="CG5" i="2"/>
  <c r="BY32" i="2"/>
  <c r="BY30" i="2"/>
  <c r="T27" i="2"/>
  <c r="CD4" i="2"/>
  <c r="CG4" i="2"/>
  <c r="CG6" i="2"/>
  <c r="CD7" i="2"/>
  <c r="BV33" i="2"/>
  <c r="BV28" i="2"/>
  <c r="BV23" i="2"/>
  <c r="BV26" i="2"/>
  <c r="BY27" i="2"/>
  <c r="BY28" i="2"/>
  <c r="BP32" i="2"/>
  <c r="BY24" i="2"/>
  <c r="CD16" i="2"/>
  <c r="CG8" i="2"/>
  <c r="CG10" i="2"/>
  <c r="CG15" i="2"/>
  <c r="CD13" i="2"/>
  <c r="CD14" i="2"/>
  <c r="BV27" i="2"/>
  <c r="BV25" i="2"/>
  <c r="BV34" i="2"/>
  <c r="BV29" i="2"/>
  <c r="BY26" i="2"/>
  <c r="AB27" i="2"/>
  <c r="AR9" i="2"/>
  <c r="BY29" i="2"/>
  <c r="AJ27" i="2"/>
  <c r="BY33" i="2"/>
  <c r="BY31" i="2"/>
  <c r="L9" i="2"/>
  <c r="AB9" i="2"/>
  <c r="AZ9" i="2"/>
  <c r="CG13" i="2"/>
  <c r="CD12" i="2"/>
  <c r="CG12" i="2"/>
  <c r="CD15" i="2"/>
  <c r="CG11" i="2"/>
  <c r="CD9" i="2"/>
  <c r="CD10" i="2"/>
  <c r="BV31" i="2"/>
  <c r="BV24" i="2"/>
  <c r="BV30" i="2"/>
  <c r="CJ18" i="2" l="1"/>
  <c r="CJ17" i="2"/>
  <c r="CG3" i="2"/>
  <c r="CF3" i="2"/>
  <c r="CD3" i="2"/>
  <c r="CH2" i="2"/>
  <c r="CE3" i="2"/>
  <c r="CE18" i="2"/>
  <c r="CE17" i="2"/>
  <c r="CB36" i="2"/>
  <c r="BW36" i="2"/>
  <c r="CB35" i="2"/>
  <c r="BW35" i="2"/>
  <c r="BZ20" i="2"/>
  <c r="BX21" i="2"/>
  <c r="BY21" i="2"/>
  <c r="BV21" i="2"/>
  <c r="BW21" i="2"/>
  <c r="E163" i="3"/>
  <c r="E103" i="3"/>
  <c r="E143" i="3"/>
  <c r="K9" i="2"/>
  <c r="P9" i="2"/>
  <c r="K63" i="3" s="1"/>
  <c r="E63" i="3"/>
  <c r="F63" i="3" s="1"/>
  <c r="E113" i="3"/>
  <c r="E93" i="3"/>
  <c r="E133" i="3"/>
  <c r="C30" i="3"/>
  <c r="F30" i="3"/>
  <c r="E30" i="3"/>
  <c r="P30" i="3"/>
  <c r="N30" i="3"/>
  <c r="J30" i="3"/>
  <c r="H30" i="3"/>
  <c r="D30" i="3"/>
  <c r="K30" i="3"/>
  <c r="L30" i="3"/>
  <c r="G30" i="3"/>
  <c r="O30" i="3"/>
  <c r="I30" i="3"/>
  <c r="M30" i="3"/>
  <c r="A30" i="3"/>
  <c r="B30" i="3"/>
  <c r="A208" i="3"/>
  <c r="C218" i="3"/>
  <c r="BZ3" i="2"/>
  <c r="CA3" i="2"/>
  <c r="CD35" i="2"/>
  <c r="CG36" i="2"/>
  <c r="CD36" i="2"/>
  <c r="CG35" i="2"/>
  <c r="BY34" i="2"/>
  <c r="AR27" i="2"/>
  <c r="D9" i="2"/>
  <c r="T9" i="2"/>
  <c r="AJ9" i="2"/>
  <c r="BY25" i="2"/>
  <c r="L27" i="2"/>
  <c r="AZ27" i="2"/>
  <c r="BY23" i="2"/>
  <c r="D27" i="2"/>
  <c r="CF6" i="2"/>
  <c r="CF12" i="2"/>
  <c r="BX31" i="2"/>
  <c r="CF8" i="2"/>
  <c r="BX32" i="2"/>
  <c r="CF16" i="2"/>
  <c r="CD33" i="2"/>
  <c r="C27" i="2" l="1"/>
  <c r="H27" i="2"/>
  <c r="K53" i="3" s="1"/>
  <c r="E53" i="3"/>
  <c r="F53" i="3" s="1"/>
  <c r="E173" i="3"/>
  <c r="K27" i="2"/>
  <c r="E73" i="3"/>
  <c r="F73" i="3" s="1"/>
  <c r="P27" i="2"/>
  <c r="K73" i="3" s="1"/>
  <c r="E123" i="3"/>
  <c r="X9" i="2"/>
  <c r="K83" i="3" s="1"/>
  <c r="S9" i="2"/>
  <c r="E83" i="3"/>
  <c r="F83" i="3" s="1"/>
  <c r="H9" i="2"/>
  <c r="K43" i="3" s="1"/>
  <c r="E43" i="3"/>
  <c r="F43" i="3" s="1"/>
  <c r="C9" i="2"/>
  <c r="E153" i="3"/>
  <c r="CF35" i="2"/>
  <c r="CF36" i="2"/>
  <c r="CG23" i="2"/>
  <c r="BX23" i="2"/>
  <c r="CG32" i="2"/>
  <c r="CG30" i="2"/>
  <c r="CD23" i="2"/>
  <c r="CD29" i="2"/>
  <c r="CG31" i="2"/>
  <c r="L26" i="2"/>
  <c r="BX26" i="2"/>
  <c r="CF9" i="2"/>
  <c r="BH8" i="2"/>
  <c r="D26" i="2"/>
  <c r="CF4" i="2"/>
  <c r="T8" i="2"/>
  <c r="CF13" i="2"/>
  <c r="BX22" i="2"/>
  <c r="AR8" i="2"/>
  <c r="BX24" i="2"/>
  <c r="BX25" i="2"/>
  <c r="CD22" i="2"/>
  <c r="CG25" i="2"/>
  <c r="CG34" i="2"/>
  <c r="CD32" i="2"/>
  <c r="CD30" i="2"/>
  <c r="CG28" i="2"/>
  <c r="AZ8" i="2"/>
  <c r="BX28" i="2"/>
  <c r="CG26" i="2"/>
  <c r="CF5" i="2"/>
  <c r="BX33" i="2"/>
  <c r="D8" i="2"/>
  <c r="CF15" i="2"/>
  <c r="CG27" i="2"/>
  <c r="BX34" i="2"/>
  <c r="AB8" i="2"/>
  <c r="CF7" i="2"/>
  <c r="CD34" i="2"/>
  <c r="CG22" i="2"/>
  <c r="CD28" i="2"/>
  <c r="CD26" i="2"/>
  <c r="CD24" i="2"/>
  <c r="T26" i="2"/>
  <c r="BX29" i="2"/>
  <c r="CF14" i="2"/>
  <c r="CF11" i="2"/>
  <c r="L8" i="2"/>
  <c r="CF10" i="2"/>
  <c r="AJ26" i="2"/>
  <c r="BX27" i="2"/>
  <c r="BX30" i="2"/>
  <c r="CD31" i="2"/>
  <c r="CD27" i="2"/>
  <c r="CD25" i="2"/>
  <c r="CJ14" i="2" l="1"/>
  <c r="CE14" i="2"/>
  <c r="CB30" i="2"/>
  <c r="BW30" i="2"/>
  <c r="BW27" i="2"/>
  <c r="CB27" i="2"/>
  <c r="CE10" i="2"/>
  <c r="CJ10" i="2"/>
  <c r="BW29" i="2"/>
  <c r="CB29" i="2"/>
  <c r="CE11" i="2"/>
  <c r="CJ11" i="2"/>
  <c r="CJ7" i="2"/>
  <c r="CE7" i="2"/>
  <c r="CE5" i="2"/>
  <c r="CJ5" i="2"/>
  <c r="CB28" i="2"/>
  <c r="BW28" i="2"/>
  <c r="CJ15" i="2"/>
  <c r="CE15" i="2"/>
  <c r="CB33" i="2"/>
  <c r="BW33" i="2"/>
  <c r="BW34" i="2"/>
  <c r="CB34" i="2"/>
  <c r="CJ9" i="2"/>
  <c r="CE9" i="2"/>
  <c r="BW22" i="2"/>
  <c r="CB22" i="2"/>
  <c r="CJ4" i="2"/>
  <c r="CE4" i="2"/>
  <c r="CB24" i="2"/>
  <c r="BW24" i="2"/>
  <c r="CB26" i="2"/>
  <c r="BW26" i="2"/>
  <c r="CJ13" i="2"/>
  <c r="CE13" i="2"/>
  <c r="BW25" i="2"/>
  <c r="CB25" i="2"/>
  <c r="CJ16" i="2"/>
  <c r="CE16" i="2"/>
  <c r="BW32" i="2"/>
  <c r="CB32" i="2"/>
  <c r="CE6" i="2"/>
  <c r="CJ6" i="2"/>
  <c r="CE8" i="2"/>
  <c r="CJ8" i="2"/>
  <c r="CB31" i="2"/>
  <c r="BW31" i="2"/>
  <c r="CJ12" i="2"/>
  <c r="CE12" i="2"/>
  <c r="CB23" i="2"/>
  <c r="BW23" i="2"/>
  <c r="CJ35" i="2"/>
  <c r="CE35" i="2"/>
  <c r="CJ36" i="2"/>
  <c r="CE36" i="2"/>
  <c r="CI3" i="2"/>
  <c r="CH3" i="2"/>
  <c r="CL20" i="2"/>
  <c r="CT2" i="2" s="1"/>
  <c r="CD21" i="2"/>
  <c r="CG21" i="2"/>
  <c r="CH20" i="2"/>
  <c r="CF21" i="2"/>
  <c r="CE21" i="2"/>
  <c r="CA21" i="2"/>
  <c r="BZ21" i="2"/>
  <c r="E142" i="3"/>
  <c r="K26" i="2"/>
  <c r="E72" i="3"/>
  <c r="F72" i="3" s="1"/>
  <c r="P26" i="2"/>
  <c r="K72" i="3" s="1"/>
  <c r="E132" i="3"/>
  <c r="E162" i="3"/>
  <c r="E82" i="3"/>
  <c r="K8" i="2"/>
  <c r="E62" i="3"/>
  <c r="F62" i="3" s="1"/>
  <c r="P8" i="2"/>
  <c r="K62" i="3" s="1"/>
  <c r="C8" i="2"/>
  <c r="E42" i="3"/>
  <c r="F42" i="3" s="1"/>
  <c r="H8" i="2"/>
  <c r="K42" i="3" s="1"/>
  <c r="C26" i="2"/>
  <c r="H26" i="2"/>
  <c r="K52" i="3" s="1"/>
  <c r="E52" i="3"/>
  <c r="F52" i="3" s="1"/>
  <c r="E92" i="3"/>
  <c r="E102" i="3"/>
  <c r="E182" i="3"/>
  <c r="E31" i="3"/>
  <c r="H31" i="3"/>
  <c r="F31" i="3"/>
  <c r="N31" i="3"/>
  <c r="M31" i="3"/>
  <c r="G31" i="3"/>
  <c r="C31" i="3"/>
  <c r="J31" i="3"/>
  <c r="L31" i="3"/>
  <c r="O31" i="3"/>
  <c r="D31" i="3"/>
  <c r="P31" i="3"/>
  <c r="Q31" i="3"/>
  <c r="I31" i="3"/>
  <c r="K31" i="3"/>
  <c r="A31" i="3"/>
  <c r="B31" i="3"/>
  <c r="A218" i="3"/>
  <c r="D218" i="3"/>
  <c r="CL17" i="2"/>
  <c r="CO17" i="2"/>
  <c r="CL18" i="2"/>
  <c r="CO18" i="2"/>
  <c r="CG33" i="2"/>
  <c r="AZ26" i="2"/>
  <c r="AB26" i="2"/>
  <c r="CG29" i="2"/>
  <c r="AR26" i="2"/>
  <c r="CG24" i="2"/>
  <c r="AJ8" i="2"/>
  <c r="CF25" i="2"/>
  <c r="CF30" i="2"/>
  <c r="CF27" i="2"/>
  <c r="CL15" i="2"/>
  <c r="E122" i="3" l="1"/>
  <c r="E152" i="3"/>
  <c r="E112" i="3"/>
  <c r="E172" i="3"/>
  <c r="CN17" i="2"/>
  <c r="CN18" i="2"/>
  <c r="CF29" i="2"/>
  <c r="CO5" i="2"/>
  <c r="CO14" i="2"/>
  <c r="CL4" i="2"/>
  <c r="AR25" i="2"/>
  <c r="CF32" i="2"/>
  <c r="CO13" i="2"/>
  <c r="CF26" i="2"/>
  <c r="AZ7" i="2"/>
  <c r="CF24" i="2"/>
  <c r="CL9" i="2"/>
  <c r="CL16" i="2"/>
  <c r="CO12" i="2"/>
  <c r="T25" i="2"/>
  <c r="CF28" i="2"/>
  <c r="AR7" i="2"/>
  <c r="CO15" i="2"/>
  <c r="CF33" i="2"/>
  <c r="CO7" i="2"/>
  <c r="CF23" i="2"/>
  <c r="CL5" i="2"/>
  <c r="CL7" i="2"/>
  <c r="CO10" i="2"/>
  <c r="CL12" i="2"/>
  <c r="CO8" i="2"/>
  <c r="CL14" i="2"/>
  <c r="CO11" i="2"/>
  <c r="D7" i="2"/>
  <c r="AZ25" i="2"/>
  <c r="L7" i="2"/>
  <c r="BH7" i="2"/>
  <c r="CL6" i="2"/>
  <c r="D25" i="2"/>
  <c r="CF22" i="2"/>
  <c r="CF34" i="2"/>
  <c r="CF31" i="2"/>
  <c r="CL13" i="2"/>
  <c r="CL11" i="2"/>
  <c r="CO9" i="2"/>
  <c r="CO6" i="2"/>
  <c r="CL8" i="2"/>
  <c r="CO16" i="2"/>
  <c r="CL10" i="2"/>
  <c r="CJ31" i="2" l="1"/>
  <c r="CE31" i="2"/>
  <c r="CJ34" i="2"/>
  <c r="CE34" i="2"/>
  <c r="CE22" i="2"/>
  <c r="CJ22" i="2"/>
  <c r="CE23" i="2"/>
  <c r="CJ23" i="2"/>
  <c r="CJ28" i="2"/>
  <c r="CE28" i="2"/>
  <c r="CJ33" i="2"/>
  <c r="CE33" i="2"/>
  <c r="CJ32" i="2"/>
  <c r="CE32" i="2"/>
  <c r="CJ26" i="2"/>
  <c r="CE26" i="2"/>
  <c r="CJ24" i="2"/>
  <c r="CE24" i="2"/>
  <c r="CJ30" i="2"/>
  <c r="CE30" i="2"/>
  <c r="CE25" i="2"/>
  <c r="CJ25" i="2"/>
  <c r="CE27" i="2"/>
  <c r="CJ27" i="2"/>
  <c r="CE29" i="2"/>
  <c r="CJ29" i="2"/>
  <c r="CR18" i="2"/>
  <c r="CR17" i="2"/>
  <c r="CH21" i="2"/>
  <c r="CI21" i="2"/>
  <c r="CL3" i="2"/>
  <c r="CP2" i="2"/>
  <c r="CN3" i="2"/>
  <c r="CM3" i="2"/>
  <c r="CO3" i="2"/>
  <c r="CM18" i="2"/>
  <c r="CM17" i="2"/>
  <c r="C7" i="2"/>
  <c r="H7" i="2"/>
  <c r="K41" i="3" s="1"/>
  <c r="E41" i="3"/>
  <c r="F41" i="3" s="1"/>
  <c r="E161" i="3"/>
  <c r="K7" i="2"/>
  <c r="P7" i="2"/>
  <c r="K61" i="3" s="1"/>
  <c r="E61" i="3"/>
  <c r="F61" i="3" s="1"/>
  <c r="C25" i="2"/>
  <c r="E51" i="3"/>
  <c r="F51" i="3" s="1"/>
  <c r="H25" i="2"/>
  <c r="K51" i="3" s="1"/>
  <c r="E171" i="3"/>
  <c r="E91" i="3"/>
  <c r="E181" i="3"/>
  <c r="E141" i="3"/>
  <c r="E151" i="3"/>
  <c r="C32" i="3"/>
  <c r="Q32" i="3"/>
  <c r="K32" i="3"/>
  <c r="O32" i="3"/>
  <c r="L32" i="3"/>
  <c r="D32" i="3"/>
  <c r="J32" i="3"/>
  <c r="P32" i="3"/>
  <c r="H32" i="3"/>
  <c r="I32" i="3"/>
  <c r="R32" i="3"/>
  <c r="M32" i="3"/>
  <c r="N32" i="3"/>
  <c r="F32" i="3"/>
  <c r="E32" i="3"/>
  <c r="G32" i="3"/>
  <c r="A32" i="3"/>
  <c r="B32" i="3"/>
  <c r="CL36" i="2"/>
  <c r="CL35" i="2"/>
  <c r="CO36" i="2"/>
  <c r="CO35" i="2"/>
  <c r="L25" i="2"/>
  <c r="CO4" i="2"/>
  <c r="AJ25" i="2"/>
  <c r="T7" i="2"/>
  <c r="AB25" i="2"/>
  <c r="AJ7" i="2"/>
  <c r="AB7" i="2"/>
  <c r="BH25" i="2"/>
  <c r="CN10" i="2"/>
  <c r="CN15" i="2"/>
  <c r="CL33" i="2"/>
  <c r="CL31" i="2"/>
  <c r="E191" i="3" l="1"/>
  <c r="E101" i="3"/>
  <c r="E121" i="3"/>
  <c r="E111" i="3"/>
  <c r="E81" i="3"/>
  <c r="E131" i="3"/>
  <c r="E71" i="3"/>
  <c r="CN36" i="2"/>
  <c r="CN35" i="2"/>
  <c r="CO34" i="2"/>
  <c r="CO24" i="2"/>
  <c r="CN4" i="2"/>
  <c r="CL34" i="2"/>
  <c r="CO32" i="2"/>
  <c r="CN16" i="2"/>
  <c r="CN14" i="2"/>
  <c r="CO33" i="2"/>
  <c r="CO26" i="2"/>
  <c r="CN12" i="2"/>
  <c r="AZ6" i="2"/>
  <c r="D6" i="2"/>
  <c r="CL24" i="2"/>
  <c r="CL28" i="2"/>
  <c r="CL27" i="2"/>
  <c r="CL30" i="2"/>
  <c r="CO28" i="2"/>
  <c r="CN13" i="2"/>
  <c r="CN5" i="2"/>
  <c r="CN11" i="2"/>
  <c r="AZ24" i="2"/>
  <c r="CN6" i="2"/>
  <c r="CL22" i="2"/>
  <c r="CO29" i="2"/>
  <c r="CL25" i="2"/>
  <c r="CO25" i="2"/>
  <c r="AR6" i="2"/>
  <c r="T24" i="2"/>
  <c r="CN8" i="2"/>
  <c r="L6" i="2"/>
  <c r="CN7" i="2"/>
  <c r="CO22" i="2"/>
  <c r="CO27" i="2"/>
  <c r="BH6" i="2"/>
  <c r="D24" i="2"/>
  <c r="CN9" i="2"/>
  <c r="CO31" i="2"/>
  <c r="T6" i="2"/>
  <c r="AJ6" i="2"/>
  <c r="BH24" i="2"/>
  <c r="CL29" i="2"/>
  <c r="CL26" i="2"/>
  <c r="CO23" i="2"/>
  <c r="CO30" i="2"/>
  <c r="CL32" i="2"/>
  <c r="AR24" i="2"/>
  <c r="AB6" i="2"/>
  <c r="BP6" i="2"/>
  <c r="AB24" i="2"/>
  <c r="CL23" i="2"/>
  <c r="CM7" i="2" l="1"/>
  <c r="CR7" i="2"/>
  <c r="CM8" i="2"/>
  <c r="CR8" i="2"/>
  <c r="CR9" i="2"/>
  <c r="CM9" i="2"/>
  <c r="CM5" i="2"/>
  <c r="CR5" i="2"/>
  <c r="CR13" i="2"/>
  <c r="CM13" i="2"/>
  <c r="CR11" i="2"/>
  <c r="CM11" i="2"/>
  <c r="CM6" i="2"/>
  <c r="CR6" i="2"/>
  <c r="CR14" i="2"/>
  <c r="CM14" i="2"/>
  <c r="CR12" i="2"/>
  <c r="CM12" i="2"/>
  <c r="CR16" i="2"/>
  <c r="CM16" i="2"/>
  <c r="CR15" i="2"/>
  <c r="CM15" i="2"/>
  <c r="CR10" i="2"/>
  <c r="CM10" i="2"/>
  <c r="CM4" i="2"/>
  <c r="CR4" i="2"/>
  <c r="CR35" i="2"/>
  <c r="CM35" i="2"/>
  <c r="CR36" i="2"/>
  <c r="CM36" i="2"/>
  <c r="CT20" i="2"/>
  <c r="DB2" i="2" s="1"/>
  <c r="CO21" i="2"/>
  <c r="CP20" i="2"/>
  <c r="CL21" i="2"/>
  <c r="CN21" i="2"/>
  <c r="CM21" i="2"/>
  <c r="CP3" i="2"/>
  <c r="CQ3" i="2"/>
  <c r="E200" i="3"/>
  <c r="E120" i="3"/>
  <c r="E170" i="3"/>
  <c r="E80" i="3"/>
  <c r="E110" i="3"/>
  <c r="E60" i="3"/>
  <c r="E160" i="3"/>
  <c r="E100" i="3"/>
  <c r="E140" i="3"/>
  <c r="E190" i="3"/>
  <c r="E90" i="3"/>
  <c r="E150" i="3"/>
  <c r="E180" i="3"/>
  <c r="C6" i="2"/>
  <c r="H6" i="2"/>
  <c r="K40" i="3" s="1"/>
  <c r="E40" i="3"/>
  <c r="F40" i="3" s="1"/>
  <c r="C24" i="2"/>
  <c r="E50" i="3"/>
  <c r="F50" i="3" s="1"/>
  <c r="H24" i="2"/>
  <c r="K50" i="3" s="1"/>
  <c r="C33" i="3"/>
  <c r="H33" i="3"/>
  <c r="N33" i="3"/>
  <c r="Q33" i="3"/>
  <c r="P33" i="3"/>
  <c r="F33" i="3"/>
  <c r="S33" i="3"/>
  <c r="L33" i="3"/>
  <c r="G33" i="3"/>
  <c r="J33" i="3"/>
  <c r="E33" i="3"/>
  <c r="R33" i="3"/>
  <c r="O33" i="3"/>
  <c r="I33" i="3"/>
  <c r="M33" i="3"/>
  <c r="D33" i="3"/>
  <c r="K33" i="3"/>
  <c r="A33" i="3"/>
  <c r="B33" i="3"/>
  <c r="V20" i="4"/>
  <c r="CW17" i="2"/>
  <c r="CT17" i="2"/>
  <c r="CT18" i="2"/>
  <c r="CW18" i="2"/>
  <c r="L24" i="2"/>
  <c r="AJ24" i="2"/>
  <c r="CW9" i="2"/>
  <c r="CN34" i="2"/>
  <c r="CN30" i="2"/>
  <c r="CN29" i="2"/>
  <c r="CT12" i="2"/>
  <c r="E130" i="3" l="1"/>
  <c r="E70" i="3"/>
  <c r="CV17" i="2"/>
  <c r="CV18" i="2"/>
  <c r="CW12" i="2"/>
  <c r="CT15" i="2"/>
  <c r="CW11" i="2"/>
  <c r="CN23" i="2"/>
  <c r="CW5" i="2"/>
  <c r="CN28" i="2"/>
  <c r="AB5" i="2"/>
  <c r="CN26" i="2"/>
  <c r="T23" i="2"/>
  <c r="CN22" i="2"/>
  <c r="L23" i="2"/>
  <c r="CT8" i="2"/>
  <c r="CW16" i="2"/>
  <c r="CW14" i="2"/>
  <c r="CT11" i="2"/>
  <c r="CW7" i="2"/>
  <c r="CT5" i="2"/>
  <c r="AJ23" i="2"/>
  <c r="CN32" i="2"/>
  <c r="CN31" i="2"/>
  <c r="CN33" i="2"/>
  <c r="CN27" i="2"/>
  <c r="CT4" i="2"/>
  <c r="CW4" i="2"/>
  <c r="CW6" i="2"/>
  <c r="CT7" i="2"/>
  <c r="D23" i="2"/>
  <c r="AR5" i="2"/>
  <c r="T5" i="2"/>
  <c r="AZ5" i="2"/>
  <c r="D5" i="2"/>
  <c r="CT10" i="2"/>
  <c r="AB23" i="2"/>
  <c r="CT6" i="2"/>
  <c r="CN25" i="2"/>
  <c r="CN24" i="2"/>
  <c r="CW13" i="2"/>
  <c r="CT16" i="2"/>
  <c r="CW8" i="2"/>
  <c r="CW10" i="2"/>
  <c r="CW15" i="2"/>
  <c r="CT13" i="2"/>
  <c r="CT14" i="2"/>
  <c r="BH5" i="2"/>
  <c r="BP5" i="2"/>
  <c r="AJ5" i="2"/>
  <c r="BP23" i="2"/>
  <c r="BH23" i="2"/>
  <c r="CT9" i="2"/>
  <c r="CM24" i="2" l="1"/>
  <c r="CR24" i="2"/>
  <c r="CR25" i="2"/>
  <c r="CM25" i="2"/>
  <c r="CM32" i="2"/>
  <c r="CR32" i="2"/>
  <c r="CM33" i="2"/>
  <c r="CR33" i="2"/>
  <c r="CM31" i="2"/>
  <c r="CR31" i="2"/>
  <c r="CR27" i="2"/>
  <c r="CM27" i="2"/>
  <c r="CR26" i="2"/>
  <c r="CM26" i="2"/>
  <c r="CM28" i="2"/>
  <c r="CR28" i="2"/>
  <c r="CR22" i="2"/>
  <c r="CM22" i="2"/>
  <c r="CR23" i="2"/>
  <c r="CM23" i="2"/>
  <c r="CM34" i="2"/>
  <c r="CR34" i="2"/>
  <c r="CR29" i="2"/>
  <c r="CM29" i="2"/>
  <c r="CM30" i="2"/>
  <c r="CR30" i="2"/>
  <c r="CZ18" i="2"/>
  <c r="CZ17" i="2"/>
  <c r="CU3" i="2"/>
  <c r="CW3" i="2"/>
  <c r="CT3" i="2"/>
  <c r="CX2" i="2"/>
  <c r="CV3" i="2"/>
  <c r="CU18" i="2"/>
  <c r="CU17" i="2"/>
  <c r="CP21" i="2"/>
  <c r="CQ21" i="2"/>
  <c r="E199" i="3"/>
  <c r="E139" i="3"/>
  <c r="E69" i="3"/>
  <c r="E209" i="3"/>
  <c r="E159" i="3"/>
  <c r="E129" i="3"/>
  <c r="E109" i="3"/>
  <c r="E119" i="3"/>
  <c r="E79" i="3"/>
  <c r="E99" i="3"/>
  <c r="E189" i="3"/>
  <c r="C5" i="2"/>
  <c r="H5" i="2"/>
  <c r="K39" i="3" s="1"/>
  <c r="E39" i="3"/>
  <c r="F39" i="3" s="1"/>
  <c r="E89" i="3"/>
  <c r="E179" i="3"/>
  <c r="E49" i="3"/>
  <c r="B5" i="3"/>
  <c r="J5" i="3"/>
  <c r="K5" i="3"/>
  <c r="G5" i="3"/>
  <c r="L5" i="3"/>
  <c r="P5" i="3"/>
  <c r="H5" i="3"/>
  <c r="Q5" i="3"/>
  <c r="D5" i="3"/>
  <c r="E5" i="3"/>
  <c r="S5" i="3"/>
  <c r="M5" i="3"/>
  <c r="R5" i="3"/>
  <c r="C5" i="3"/>
  <c r="D6" i="3" s="1"/>
  <c r="N5" i="3"/>
  <c r="F5" i="3"/>
  <c r="T5" i="3"/>
  <c r="U6" i="3" s="1"/>
  <c r="V7" i="3" s="1"/>
  <c r="W8" i="3" s="1"/>
  <c r="X9" i="3" s="1"/>
  <c r="Y10" i="3" s="1"/>
  <c r="Z11" i="3" s="1"/>
  <c r="AA12" i="3" s="1"/>
  <c r="AB13" i="3" s="1"/>
  <c r="AC14" i="3" s="1"/>
  <c r="AD15" i="3" s="1"/>
  <c r="AE16" i="3" s="1"/>
  <c r="AF17" i="3" s="1"/>
  <c r="AG18" i="3" s="1"/>
  <c r="AH19" i="3" s="1"/>
  <c r="AI20" i="3" s="1"/>
  <c r="AJ21" i="3" s="1"/>
  <c r="AK22" i="3" s="1"/>
  <c r="AL23" i="3" s="1"/>
  <c r="AM24" i="3" s="1"/>
  <c r="AN25" i="3" s="1"/>
  <c r="AO26" i="3" s="1"/>
  <c r="AP27" i="3" s="1"/>
  <c r="AQ28" i="3" s="1"/>
  <c r="AR29" i="3" s="1"/>
  <c r="AS30" i="3" s="1"/>
  <c r="AT31" i="3" s="1"/>
  <c r="AU32" i="3" s="1"/>
  <c r="AV33" i="3" s="1"/>
  <c r="AW5" i="3" s="1"/>
  <c r="AX6" i="3" s="1"/>
  <c r="AY7" i="3" s="1"/>
  <c r="AZ8" i="3" s="1"/>
  <c r="BA9" i="3" s="1"/>
  <c r="BB10" i="3" s="1"/>
  <c r="BC11" i="3" s="1"/>
  <c r="BD12" i="3" s="1"/>
  <c r="BE13" i="3" s="1"/>
  <c r="BF14" i="3" s="1"/>
  <c r="BG15" i="3" s="1"/>
  <c r="BH16" i="3" s="1"/>
  <c r="BI17" i="3" s="1"/>
  <c r="BJ18" i="3" s="1"/>
  <c r="BK19" i="3" s="1"/>
  <c r="BL20" i="3" s="1"/>
  <c r="BM21" i="3" s="1"/>
  <c r="BN22" i="3" s="1"/>
  <c r="BO23" i="3" s="1"/>
  <c r="BP24" i="3" s="1"/>
  <c r="BQ25" i="3" s="1"/>
  <c r="BR26" i="3" s="1"/>
  <c r="BS27" i="3" s="1"/>
  <c r="BT28" i="3" s="1"/>
  <c r="BU29" i="3" s="1"/>
  <c r="BV30" i="3" s="1"/>
  <c r="BW31" i="3" s="1"/>
  <c r="BX32" i="3" s="1"/>
  <c r="BY33" i="3" s="1"/>
  <c r="BZ5" i="3" s="1"/>
  <c r="CA6" i="3" s="1"/>
  <c r="CB7" i="3" s="1"/>
  <c r="CC8" i="3" s="1"/>
  <c r="CD9" i="3" s="1"/>
  <c r="O5" i="3"/>
  <c r="I5" i="3"/>
  <c r="V19" i="4"/>
  <c r="V22" i="4"/>
  <c r="V21" i="4"/>
  <c r="V23" i="4"/>
  <c r="CW35" i="2"/>
  <c r="CW36" i="2"/>
  <c r="CT35" i="2"/>
  <c r="CT36" i="2"/>
  <c r="L5" i="2"/>
  <c r="AZ23" i="2"/>
  <c r="AR23" i="2"/>
  <c r="CV16" i="2"/>
  <c r="CV9" i="2"/>
  <c r="CV6" i="2"/>
  <c r="CV15" i="2"/>
  <c r="CT33" i="2"/>
  <c r="CT29" i="2"/>
  <c r="CT27" i="2"/>
  <c r="E149" i="3" l="1"/>
  <c r="E169" i="3"/>
  <c r="E59" i="3"/>
  <c r="CV35" i="2"/>
  <c r="CV36" i="2"/>
  <c r="CW30" i="2"/>
  <c r="CT23" i="2"/>
  <c r="L22" i="2"/>
  <c r="CV4" i="2"/>
  <c r="CV5" i="2"/>
  <c r="CV10" i="2"/>
  <c r="L4" i="2"/>
  <c r="BP22" i="2"/>
  <c r="CT22" i="2"/>
  <c r="CW23" i="2"/>
  <c r="CW32" i="2"/>
  <c r="CT30" i="2"/>
  <c r="CW28" i="2"/>
  <c r="CT26" i="2"/>
  <c r="CT24" i="2"/>
  <c r="CV8" i="2"/>
  <c r="CW25" i="2"/>
  <c r="CW34" i="2"/>
  <c r="CW27" i="2"/>
  <c r="CV7" i="2"/>
  <c r="CV11" i="2"/>
  <c r="CT32" i="2"/>
  <c r="CT28" i="2"/>
  <c r="CW24" i="2"/>
  <c r="CW29" i="2"/>
  <c r="BP4" i="2"/>
  <c r="AJ4" i="2"/>
  <c r="BH22" i="2"/>
  <c r="CV12" i="2"/>
  <c r="T22" i="2"/>
  <c r="AZ22" i="2"/>
  <c r="D22" i="2"/>
  <c r="CW22" i="2"/>
  <c r="AZ4" i="2"/>
  <c r="CV13" i="2"/>
  <c r="CV14" i="2"/>
  <c r="CT31" i="2"/>
  <c r="CT34" i="2"/>
  <c r="CT25" i="2"/>
  <c r="CZ12" i="2" l="1"/>
  <c r="CU12" i="2"/>
  <c r="CZ14" i="2"/>
  <c r="CU14" i="2"/>
  <c r="CZ13" i="2"/>
  <c r="CU13" i="2"/>
  <c r="CZ11" i="2"/>
  <c r="CU11" i="2"/>
  <c r="CZ7" i="2"/>
  <c r="CU7" i="2"/>
  <c r="CU8" i="2"/>
  <c r="CZ8" i="2"/>
  <c r="CU5" i="2"/>
  <c r="CZ5" i="2"/>
  <c r="CU4" i="2"/>
  <c r="CZ4" i="2"/>
  <c r="CZ10" i="2"/>
  <c r="CU10" i="2"/>
  <c r="CZ9" i="2"/>
  <c r="CU9" i="2"/>
  <c r="CZ16" i="2"/>
  <c r="CU16" i="2"/>
  <c r="CU6" i="2"/>
  <c r="CZ6" i="2"/>
  <c r="CZ15" i="2"/>
  <c r="CU15" i="2"/>
  <c r="CZ35" i="2"/>
  <c r="CU35" i="2"/>
  <c r="CZ36" i="2"/>
  <c r="CU36" i="2"/>
  <c r="DB20" i="2"/>
  <c r="DJ2" i="2" s="1"/>
  <c r="CT21" i="2"/>
  <c r="CU21" i="2"/>
  <c r="CW21" i="2"/>
  <c r="CX20" i="2"/>
  <c r="CV21" i="2"/>
  <c r="CX3" i="2"/>
  <c r="CY3" i="2"/>
  <c r="C6" i="3"/>
  <c r="BG22" i="2"/>
  <c r="E188" i="3"/>
  <c r="F188" i="3" s="1"/>
  <c r="BL22" i="2"/>
  <c r="K188" i="3" s="1"/>
  <c r="AY4" i="2"/>
  <c r="BD4" i="2"/>
  <c r="K158" i="3" s="1"/>
  <c r="E158" i="3"/>
  <c r="F158" i="3" s="1"/>
  <c r="BO22" i="2"/>
  <c r="E208" i="3"/>
  <c r="F208" i="3" s="1"/>
  <c r="BT22" i="2"/>
  <c r="K208" i="3" s="1"/>
  <c r="AY22" i="2"/>
  <c r="BD22" i="2"/>
  <c r="K168" i="3" s="1"/>
  <c r="E168" i="3"/>
  <c r="F168" i="3" s="1"/>
  <c r="C22" i="2"/>
  <c r="H22" i="2"/>
  <c r="K48" i="3" s="1"/>
  <c r="E48" i="3"/>
  <c r="F48" i="3" s="1"/>
  <c r="K22" i="2"/>
  <c r="P22" i="2"/>
  <c r="K68" i="3" s="1"/>
  <c r="E68" i="3"/>
  <c r="F68" i="3" s="1"/>
  <c r="AI4" i="2"/>
  <c r="E118" i="3"/>
  <c r="F118" i="3" s="1"/>
  <c r="AN4" i="2"/>
  <c r="K118" i="3" s="1"/>
  <c r="S22" i="2"/>
  <c r="E88" i="3"/>
  <c r="F88" i="3" s="1"/>
  <c r="X22" i="2"/>
  <c r="K88" i="3" s="1"/>
  <c r="BO4" i="2"/>
  <c r="E198" i="3"/>
  <c r="F198" i="3" s="1"/>
  <c r="BT4" i="2"/>
  <c r="K198" i="3" s="1"/>
  <c r="K4" i="2"/>
  <c r="P4" i="2"/>
  <c r="K58" i="3" s="1"/>
  <c r="E58" i="3"/>
  <c r="F58" i="3" s="1"/>
  <c r="C209" i="3"/>
  <c r="BT23" i="2"/>
  <c r="K209" i="3" s="1"/>
  <c r="BO23" i="2"/>
  <c r="AQ23" i="2"/>
  <c r="C149" i="3"/>
  <c r="AV23" i="2"/>
  <c r="K149" i="3" s="1"/>
  <c r="X23" i="2"/>
  <c r="K89" i="3" s="1"/>
  <c r="C89" i="3"/>
  <c r="S23" i="2"/>
  <c r="C199" i="3"/>
  <c r="BO5" i="2"/>
  <c r="BT5" i="2"/>
  <c r="K199" i="3" s="1"/>
  <c r="AN5" i="2"/>
  <c r="K119" i="3" s="1"/>
  <c r="C119" i="3"/>
  <c r="AI5" i="2"/>
  <c r="C219" i="3"/>
  <c r="C109" i="3"/>
  <c r="AA23" i="2"/>
  <c r="AF23" i="2"/>
  <c r="K109" i="3" s="1"/>
  <c r="C139" i="3"/>
  <c r="AQ5" i="2"/>
  <c r="AV5" i="2"/>
  <c r="K139" i="3" s="1"/>
  <c r="C179" i="3"/>
  <c r="BG5" i="2"/>
  <c r="BL5" i="2"/>
  <c r="K179" i="3" s="1"/>
  <c r="C59" i="3"/>
  <c r="D59" i="3" s="1"/>
  <c r="F59" i="3" s="1"/>
  <c r="K5" i="2"/>
  <c r="P5" i="2"/>
  <c r="K59" i="3" s="1"/>
  <c r="C79" i="3"/>
  <c r="S5" i="2"/>
  <c r="X5" i="2"/>
  <c r="K79" i="3" s="1"/>
  <c r="C189" i="3"/>
  <c r="BG23" i="2"/>
  <c r="BL23" i="2"/>
  <c r="K189" i="3" s="1"/>
  <c r="AI23" i="2"/>
  <c r="AN23" i="2"/>
  <c r="K129" i="3" s="1"/>
  <c r="C129" i="3"/>
  <c r="P23" i="2"/>
  <c r="K69" i="3" s="1"/>
  <c r="K23" i="2"/>
  <c r="C69" i="3"/>
  <c r="C23" i="2"/>
  <c r="C49" i="3"/>
  <c r="A49" i="3" s="1"/>
  <c r="H23" i="2"/>
  <c r="K49" i="3" s="1"/>
  <c r="AY5" i="2"/>
  <c r="C159" i="3"/>
  <c r="BD5" i="2"/>
  <c r="K159" i="3" s="1"/>
  <c r="AA5" i="2"/>
  <c r="AF5" i="2"/>
  <c r="K99" i="3" s="1"/>
  <c r="C99" i="3"/>
  <c r="C169" i="3"/>
  <c r="BD23" i="2"/>
  <c r="K169" i="3" s="1"/>
  <c r="AY23" i="2"/>
  <c r="S6" i="3"/>
  <c r="M6" i="3"/>
  <c r="G6" i="3"/>
  <c r="R6" i="3"/>
  <c r="J6" i="3"/>
  <c r="T6" i="3"/>
  <c r="U7" i="3" s="1"/>
  <c r="V8" i="3" s="1"/>
  <c r="W9" i="3" s="1"/>
  <c r="X10" i="3" s="1"/>
  <c r="Y11" i="3" s="1"/>
  <c r="Z12" i="3" s="1"/>
  <c r="AA13" i="3" s="1"/>
  <c r="AB14" i="3" s="1"/>
  <c r="AC15" i="3" s="1"/>
  <c r="AD16" i="3" s="1"/>
  <c r="AE17" i="3" s="1"/>
  <c r="AF18" i="3" s="1"/>
  <c r="AG19" i="3" s="1"/>
  <c r="AH20" i="3" s="1"/>
  <c r="AI21" i="3" s="1"/>
  <c r="AJ22" i="3" s="1"/>
  <c r="AK23" i="3" s="1"/>
  <c r="AL24" i="3" s="1"/>
  <c r="AM25" i="3" s="1"/>
  <c r="AN26" i="3" s="1"/>
  <c r="AO27" i="3" s="1"/>
  <c r="AP28" i="3" s="1"/>
  <c r="AQ29" i="3" s="1"/>
  <c r="AR30" i="3" s="1"/>
  <c r="AS31" i="3" s="1"/>
  <c r="AT32" i="3" s="1"/>
  <c r="AU33" i="3" s="1"/>
  <c r="AV5" i="3" s="1"/>
  <c r="AW6" i="3" s="1"/>
  <c r="AX7" i="3" s="1"/>
  <c r="AY8" i="3" s="1"/>
  <c r="AZ9" i="3" s="1"/>
  <c r="BA10" i="3" s="1"/>
  <c r="BB11" i="3" s="1"/>
  <c r="BC12" i="3" s="1"/>
  <c r="BD13" i="3" s="1"/>
  <c r="BE14" i="3" s="1"/>
  <c r="BF15" i="3" s="1"/>
  <c r="BG16" i="3" s="1"/>
  <c r="BH17" i="3" s="1"/>
  <c r="BI18" i="3" s="1"/>
  <c r="BJ19" i="3" s="1"/>
  <c r="BK20" i="3" s="1"/>
  <c r="BL21" i="3" s="1"/>
  <c r="BM22" i="3" s="1"/>
  <c r="BN23" i="3" s="1"/>
  <c r="BO24" i="3" s="1"/>
  <c r="BP25" i="3" s="1"/>
  <c r="BQ26" i="3" s="1"/>
  <c r="BR27" i="3" s="1"/>
  <c r="BS28" i="3" s="1"/>
  <c r="BT29" i="3" s="1"/>
  <c r="BU30" i="3" s="1"/>
  <c r="BV31" i="3" s="1"/>
  <c r="BW32" i="3" s="1"/>
  <c r="BX33" i="3" s="1"/>
  <c r="BY5" i="3" s="1"/>
  <c r="BZ6" i="3" s="1"/>
  <c r="CA7" i="3" s="1"/>
  <c r="CB8" i="3" s="1"/>
  <c r="CC9" i="3" s="1"/>
  <c r="CD10" i="3" s="1"/>
  <c r="I6" i="3"/>
  <c r="L6" i="3"/>
  <c r="P6" i="3"/>
  <c r="F6" i="3"/>
  <c r="Q6" i="3"/>
  <c r="K6" i="3"/>
  <c r="E6" i="3"/>
  <c r="N6" i="3"/>
  <c r="H6" i="3"/>
  <c r="O6" i="3"/>
  <c r="C70" i="3"/>
  <c r="K24" i="2"/>
  <c r="P24" i="2"/>
  <c r="K70" i="3" s="1"/>
  <c r="D7" i="3"/>
  <c r="E7" i="3"/>
  <c r="V18" i="4"/>
  <c r="V17" i="4"/>
  <c r="V15" i="4"/>
  <c r="DE18" i="2"/>
  <c r="DB18" i="2"/>
  <c r="DB17" i="2"/>
  <c r="DE17" i="2"/>
  <c r="CW26" i="2"/>
  <c r="BH4" i="2"/>
  <c r="AR4" i="2"/>
  <c r="CW31" i="2"/>
  <c r="AB4" i="2"/>
  <c r="AB22" i="2"/>
  <c r="BX4" i="2"/>
  <c r="CW33" i="2"/>
  <c r="T4" i="2"/>
  <c r="AJ22" i="2"/>
  <c r="D4" i="2"/>
  <c r="AR22" i="2"/>
  <c r="CV34" i="2"/>
  <c r="DB15" i="2"/>
  <c r="AV22" i="2" l="1"/>
  <c r="K148" i="3" s="1"/>
  <c r="AQ22" i="2"/>
  <c r="E148" i="3"/>
  <c r="F148" i="3" s="1"/>
  <c r="C4" i="2"/>
  <c r="E38" i="3"/>
  <c r="F38" i="3" s="1"/>
  <c r="H4" i="2"/>
  <c r="K38" i="3" s="1"/>
  <c r="AN22" i="2"/>
  <c r="K128" i="3" s="1"/>
  <c r="E128" i="3"/>
  <c r="F128" i="3" s="1"/>
  <c r="AI22" i="2"/>
  <c r="X4" i="2"/>
  <c r="K78" i="3" s="1"/>
  <c r="E78" i="3"/>
  <c r="F78" i="3" s="1"/>
  <c r="S4" i="2"/>
  <c r="CB4" i="2"/>
  <c r="K218" i="3" s="1"/>
  <c r="E218" i="3"/>
  <c r="F218" i="3" s="1"/>
  <c r="BW4" i="2"/>
  <c r="AA22" i="2"/>
  <c r="AF22" i="2"/>
  <c r="K108" i="3" s="1"/>
  <c r="E108" i="3"/>
  <c r="F108" i="3" s="1"/>
  <c r="E98" i="3"/>
  <c r="F98" i="3" s="1"/>
  <c r="AA4" i="2"/>
  <c r="AF4" i="2"/>
  <c r="K98" i="3" s="1"/>
  <c r="AV4" i="2"/>
  <c r="K138" i="3" s="1"/>
  <c r="E138" i="3"/>
  <c r="F138" i="3" s="1"/>
  <c r="AQ4" i="2"/>
  <c r="BL4" i="2"/>
  <c r="K178" i="3" s="1"/>
  <c r="E178" i="3"/>
  <c r="F178" i="3" s="1"/>
  <c r="BG4" i="2"/>
  <c r="DD17" i="2"/>
  <c r="DD18" i="2"/>
  <c r="CV33" i="2"/>
  <c r="CV25" i="2"/>
  <c r="CV28" i="2"/>
  <c r="DE6" i="2"/>
  <c r="CV31" i="2"/>
  <c r="DB11" i="2"/>
  <c r="DB5" i="2"/>
  <c r="DE7" i="2"/>
  <c r="CV32" i="2"/>
  <c r="CV29" i="2"/>
  <c r="CV27" i="2"/>
  <c r="CV26" i="2"/>
  <c r="CV30" i="2"/>
  <c r="DB7" i="2"/>
  <c r="DB16" i="2"/>
  <c r="DB6" i="2"/>
  <c r="DE4" i="2"/>
  <c r="DE5" i="2"/>
  <c r="DE9" i="2"/>
  <c r="DE10" i="2"/>
  <c r="DE11" i="2"/>
  <c r="DB14" i="2"/>
  <c r="DE14" i="2"/>
  <c r="CV23" i="2"/>
  <c r="CV22" i="2"/>
  <c r="CV24" i="2"/>
  <c r="DE16" i="2"/>
  <c r="DB13" i="2"/>
  <c r="DB9" i="2"/>
  <c r="DB12" i="2"/>
  <c r="DB10" i="2"/>
  <c r="DE8" i="2"/>
  <c r="DE15" i="2"/>
  <c r="DE12" i="2"/>
  <c r="DB8" i="2"/>
  <c r="DE13" i="2"/>
  <c r="DB4" i="2"/>
  <c r="CU23" i="2" l="1"/>
  <c r="CZ23" i="2"/>
  <c r="CU24" i="2"/>
  <c r="CZ24" i="2"/>
  <c r="CZ22" i="2"/>
  <c r="CU22" i="2"/>
  <c r="CZ30" i="2"/>
  <c r="CU30" i="2"/>
  <c r="CZ32" i="2"/>
  <c r="CU32" i="2"/>
  <c r="CU27" i="2"/>
  <c r="CZ27" i="2"/>
  <c r="CU29" i="2"/>
  <c r="CZ29" i="2"/>
  <c r="CU26" i="2"/>
  <c r="CZ26" i="2"/>
  <c r="CZ28" i="2"/>
  <c r="CU28" i="2"/>
  <c r="CU25" i="2"/>
  <c r="CZ25" i="2"/>
  <c r="CU31" i="2"/>
  <c r="CZ31" i="2"/>
  <c r="CZ34" i="2"/>
  <c r="CU34" i="2"/>
  <c r="CU33" i="2"/>
  <c r="CZ33" i="2"/>
  <c r="DH18" i="2"/>
  <c r="DH17" i="2"/>
  <c r="CX21" i="2"/>
  <c r="CY21" i="2"/>
  <c r="DB3" i="2"/>
  <c r="DD3" i="2"/>
  <c r="DF2" i="2"/>
  <c r="DC3" i="2"/>
  <c r="DE3" i="2"/>
  <c r="DC18" i="2"/>
  <c r="DC17" i="2"/>
  <c r="K6" i="2"/>
  <c r="P6" i="2"/>
  <c r="K60" i="3" s="1"/>
  <c r="C60" i="3"/>
  <c r="D60" i="3" s="1"/>
  <c r="F60" i="3" s="1"/>
  <c r="A59" i="3"/>
  <c r="D49" i="3"/>
  <c r="F49" i="3" s="1"/>
  <c r="C180" i="3"/>
  <c r="BL6" i="2"/>
  <c r="K180" i="3" s="1"/>
  <c r="BG6" i="2"/>
  <c r="AI6" i="2"/>
  <c r="C120" i="3"/>
  <c r="AN6" i="2"/>
  <c r="K120" i="3" s="1"/>
  <c r="C170" i="3"/>
  <c r="AY24" i="2"/>
  <c r="BD24" i="2"/>
  <c r="K170" i="3" s="1"/>
  <c r="X24" i="2"/>
  <c r="K90" i="3" s="1"/>
  <c r="S24" i="2"/>
  <c r="C90" i="3"/>
  <c r="C160" i="3"/>
  <c r="AY6" i="2"/>
  <c r="BD6" i="2"/>
  <c r="K160" i="3" s="1"/>
  <c r="C140" i="3"/>
  <c r="AQ6" i="2"/>
  <c r="AV6" i="2"/>
  <c r="K140" i="3" s="1"/>
  <c r="AV24" i="2"/>
  <c r="K150" i="3" s="1"/>
  <c r="AQ24" i="2"/>
  <c r="C150" i="3"/>
  <c r="C210" i="3"/>
  <c r="AA24" i="2"/>
  <c r="C110" i="3"/>
  <c r="AF24" i="2"/>
  <c r="K110" i="3" s="1"/>
  <c r="C200" i="3"/>
  <c r="BT6" i="2"/>
  <c r="K200" i="3" s="1"/>
  <c r="BO6" i="2"/>
  <c r="AF6" i="2"/>
  <c r="K100" i="3" s="1"/>
  <c r="AA6" i="2"/>
  <c r="C100" i="3"/>
  <c r="X6" i="2"/>
  <c r="K80" i="3" s="1"/>
  <c r="S6" i="2"/>
  <c r="C80" i="3"/>
  <c r="C190" i="3"/>
  <c r="BG24" i="2"/>
  <c r="BL24" i="2"/>
  <c r="K190" i="3" s="1"/>
  <c r="AI24" i="2"/>
  <c r="AN24" i="2"/>
  <c r="K130" i="3" s="1"/>
  <c r="C130" i="3"/>
  <c r="C220" i="3"/>
  <c r="P7" i="3"/>
  <c r="D69" i="3"/>
  <c r="F69" i="3" s="1"/>
  <c r="A69" i="3"/>
  <c r="A189" i="3"/>
  <c r="D189" i="3"/>
  <c r="F189" i="3" s="1"/>
  <c r="A89" i="3"/>
  <c r="D89" i="3"/>
  <c r="F89" i="3" s="1"/>
  <c r="J7" i="3"/>
  <c r="A179" i="3"/>
  <c r="D179" i="3"/>
  <c r="F179" i="3" s="1"/>
  <c r="O7" i="3"/>
  <c r="G7" i="3"/>
  <c r="N7" i="3"/>
  <c r="A169" i="3"/>
  <c r="D169" i="3"/>
  <c r="F169" i="3" s="1"/>
  <c r="D119" i="3"/>
  <c r="F119" i="3" s="1"/>
  <c r="A119" i="3"/>
  <c r="A199" i="3"/>
  <c r="D199" i="3"/>
  <c r="F199" i="3" s="1"/>
  <c r="L7" i="3"/>
  <c r="M7" i="3"/>
  <c r="S7" i="3"/>
  <c r="D139" i="3"/>
  <c r="F139" i="3" s="1"/>
  <c r="A139" i="3"/>
  <c r="A219" i="3"/>
  <c r="D219" i="3"/>
  <c r="I7" i="3"/>
  <c r="R7" i="3"/>
  <c r="H7" i="3"/>
  <c r="F7" i="3"/>
  <c r="Q7" i="3"/>
  <c r="K7" i="3"/>
  <c r="T7" i="3"/>
  <c r="U8" i="3" s="1"/>
  <c r="V9" i="3" s="1"/>
  <c r="W10" i="3" s="1"/>
  <c r="X11" i="3" s="1"/>
  <c r="Y12" i="3" s="1"/>
  <c r="Z13" i="3" s="1"/>
  <c r="AA14" i="3" s="1"/>
  <c r="AB15" i="3" s="1"/>
  <c r="AC16" i="3" s="1"/>
  <c r="AD17" i="3" s="1"/>
  <c r="AE18" i="3" s="1"/>
  <c r="AF19" i="3" s="1"/>
  <c r="AG20" i="3" s="1"/>
  <c r="AH21" i="3" s="1"/>
  <c r="AI22" i="3" s="1"/>
  <c r="AJ23" i="3" s="1"/>
  <c r="AK24" i="3" s="1"/>
  <c r="AL25" i="3" s="1"/>
  <c r="AM26" i="3" s="1"/>
  <c r="AN27" i="3" s="1"/>
  <c r="AO28" i="3" s="1"/>
  <c r="AP29" i="3" s="1"/>
  <c r="AQ30" i="3" s="1"/>
  <c r="AR31" i="3" s="1"/>
  <c r="AS32" i="3" s="1"/>
  <c r="AT33" i="3" s="1"/>
  <c r="AU5" i="3" s="1"/>
  <c r="AV6" i="3" s="1"/>
  <c r="AW7" i="3" s="1"/>
  <c r="AX8" i="3" s="1"/>
  <c r="AY9" i="3" s="1"/>
  <c r="AZ10" i="3" s="1"/>
  <c r="BA11" i="3" s="1"/>
  <c r="BB12" i="3" s="1"/>
  <c r="BC13" i="3" s="1"/>
  <c r="BD14" i="3" s="1"/>
  <c r="BE15" i="3" s="1"/>
  <c r="BF16" i="3" s="1"/>
  <c r="BG17" i="3" s="1"/>
  <c r="BH18" i="3" s="1"/>
  <c r="BI19" i="3" s="1"/>
  <c r="BJ20" i="3" s="1"/>
  <c r="BK21" i="3" s="1"/>
  <c r="BL22" i="3" s="1"/>
  <c r="BM23" i="3" s="1"/>
  <c r="BN24" i="3" s="1"/>
  <c r="BO25" i="3" s="1"/>
  <c r="BP26" i="3" s="1"/>
  <c r="BQ27" i="3" s="1"/>
  <c r="BR28" i="3" s="1"/>
  <c r="BS29" i="3" s="1"/>
  <c r="BT30" i="3" s="1"/>
  <c r="BU31" i="3" s="1"/>
  <c r="BV32" i="3" s="1"/>
  <c r="BW33" i="3" s="1"/>
  <c r="BX5" i="3" s="1"/>
  <c r="BY6" i="3" s="1"/>
  <c r="BZ7" i="3" s="1"/>
  <c r="CA8" i="3" s="1"/>
  <c r="CB9" i="3" s="1"/>
  <c r="CC10" i="3" s="1"/>
  <c r="CD11" i="3" s="1"/>
  <c r="D99" i="3"/>
  <c r="F99" i="3" s="1"/>
  <c r="A99" i="3"/>
  <c r="A159" i="3"/>
  <c r="D159" i="3"/>
  <c r="F159" i="3" s="1"/>
  <c r="D129" i="3"/>
  <c r="F129" i="3" s="1"/>
  <c r="A129" i="3"/>
  <c r="D79" i="3"/>
  <c r="F79" i="3" s="1"/>
  <c r="A79" i="3"/>
  <c r="A109" i="3"/>
  <c r="D109" i="3"/>
  <c r="F109" i="3" s="1"/>
  <c r="D149" i="3"/>
  <c r="F149" i="3" s="1"/>
  <c r="A149" i="3"/>
  <c r="A209" i="3"/>
  <c r="D209" i="3"/>
  <c r="F209" i="3" s="1"/>
  <c r="C71" i="3"/>
  <c r="K25" i="2"/>
  <c r="P25" i="2"/>
  <c r="K71" i="3" s="1"/>
  <c r="C81" i="3"/>
  <c r="S7" i="2"/>
  <c r="X7" i="2"/>
  <c r="K81" i="3" s="1"/>
  <c r="E8" i="3"/>
  <c r="A70" i="3"/>
  <c r="D70" i="3"/>
  <c r="F70" i="3" s="1"/>
  <c r="F8" i="3"/>
  <c r="V16" i="4"/>
  <c r="V13" i="4"/>
  <c r="DE35" i="2"/>
  <c r="DE36" i="2"/>
  <c r="DB36" i="2"/>
  <c r="DB35" i="2"/>
  <c r="DD13" i="2"/>
  <c r="DD5" i="2"/>
  <c r="DD4" i="2"/>
  <c r="DB23" i="2"/>
  <c r="DB26" i="2"/>
  <c r="DE22" i="2"/>
  <c r="DE28" i="2"/>
  <c r="DD12" i="2"/>
  <c r="DD11" i="2"/>
  <c r="DB34" i="2"/>
  <c r="DB28" i="2"/>
  <c r="DB22" i="2"/>
  <c r="DE33" i="2"/>
  <c r="DD15" i="2"/>
  <c r="DD10" i="2"/>
  <c r="DD6" i="2"/>
  <c r="DD16" i="2"/>
  <c r="DB25" i="2"/>
  <c r="DB29" i="2"/>
  <c r="DB24" i="2"/>
  <c r="DB31" i="2"/>
  <c r="DE32" i="2"/>
  <c r="DE31" i="2"/>
  <c r="DD9" i="2"/>
  <c r="DE26" i="2"/>
  <c r="DE27" i="2"/>
  <c r="DE34" i="2"/>
  <c r="DD14" i="2"/>
  <c r="DE23" i="2"/>
  <c r="DD7" i="2"/>
  <c r="DD8" i="2"/>
  <c r="DB30" i="2"/>
  <c r="DB32" i="2"/>
  <c r="DB27" i="2"/>
  <c r="DE29" i="2"/>
  <c r="DE25" i="2"/>
  <c r="DE24" i="2"/>
  <c r="DB33" i="2"/>
  <c r="DH7" i="2" l="1"/>
  <c r="DC7" i="2"/>
  <c r="DH9" i="2"/>
  <c r="DC9" i="2"/>
  <c r="DH14" i="2"/>
  <c r="DC14" i="2"/>
  <c r="DH8" i="2"/>
  <c r="DC8" i="2"/>
  <c r="DH6" i="2"/>
  <c r="DC6" i="2"/>
  <c r="DH10" i="2"/>
  <c r="DC10" i="2"/>
  <c r="DH16" i="2"/>
  <c r="DC16" i="2"/>
  <c r="DH15" i="2"/>
  <c r="DC15" i="2"/>
  <c r="DC11" i="2"/>
  <c r="DH11" i="2"/>
  <c r="DC12" i="2"/>
  <c r="DH12" i="2"/>
  <c r="DC4" i="2"/>
  <c r="DH4" i="2"/>
  <c r="DC5" i="2"/>
  <c r="DH5" i="2"/>
  <c r="DH13" i="2"/>
  <c r="DC13" i="2"/>
  <c r="DG3" i="2"/>
  <c r="DF3" i="2"/>
  <c r="DJ20" i="2"/>
  <c r="DR2" i="2" s="1"/>
  <c r="DB21" i="2"/>
  <c r="DC21" i="2"/>
  <c r="DE21" i="2"/>
  <c r="DD21" i="2"/>
  <c r="DF20" i="2"/>
  <c r="A60" i="3"/>
  <c r="AQ7" i="2"/>
  <c r="AV7" i="2"/>
  <c r="K141" i="3" s="1"/>
  <c r="C141" i="3"/>
  <c r="AQ25" i="2"/>
  <c r="C151" i="3"/>
  <c r="AV25" i="2"/>
  <c r="K151" i="3" s="1"/>
  <c r="C201" i="3"/>
  <c r="C121" i="3"/>
  <c r="AN7" i="2"/>
  <c r="K121" i="3" s="1"/>
  <c r="AI7" i="2"/>
  <c r="AY25" i="2"/>
  <c r="C171" i="3"/>
  <c r="BD25" i="2"/>
  <c r="K171" i="3" s="1"/>
  <c r="S25" i="2"/>
  <c r="C91" i="3"/>
  <c r="X25" i="2"/>
  <c r="K91" i="3" s="1"/>
  <c r="C221" i="3"/>
  <c r="AF7" i="2"/>
  <c r="K101" i="3" s="1"/>
  <c r="C101" i="3"/>
  <c r="AA7" i="2"/>
  <c r="C191" i="3"/>
  <c r="BL25" i="2"/>
  <c r="K191" i="3" s="1"/>
  <c r="BG25" i="2"/>
  <c r="C211" i="3"/>
  <c r="AF25" i="2"/>
  <c r="K111" i="3" s="1"/>
  <c r="C111" i="3"/>
  <c r="AA25" i="2"/>
  <c r="BD7" i="2"/>
  <c r="K161" i="3" s="1"/>
  <c r="C161" i="3"/>
  <c r="AY7" i="2"/>
  <c r="BL7" i="2"/>
  <c r="K181" i="3" s="1"/>
  <c r="C181" i="3"/>
  <c r="BG7" i="2"/>
  <c r="C131" i="3"/>
  <c r="AN25" i="2"/>
  <c r="K131" i="3" s="1"/>
  <c r="AI25" i="2"/>
  <c r="L8" i="3"/>
  <c r="M8" i="3"/>
  <c r="A130" i="3"/>
  <c r="D130" i="3"/>
  <c r="F130" i="3" s="1"/>
  <c r="A110" i="3"/>
  <c r="D110" i="3"/>
  <c r="F110" i="3" s="1"/>
  <c r="A140" i="3"/>
  <c r="D140" i="3"/>
  <c r="F140" i="3" s="1"/>
  <c r="D90" i="3"/>
  <c r="F90" i="3" s="1"/>
  <c r="A90" i="3"/>
  <c r="R8" i="3"/>
  <c r="J8" i="3"/>
  <c r="O8" i="3"/>
  <c r="A190" i="3"/>
  <c r="D190" i="3"/>
  <c r="F190" i="3" s="1"/>
  <c r="A100" i="3"/>
  <c r="D100" i="3"/>
  <c r="F100" i="3" s="1"/>
  <c r="A170" i="3"/>
  <c r="D170" i="3"/>
  <c r="F170" i="3" s="1"/>
  <c r="G8" i="3"/>
  <c r="T8" i="3"/>
  <c r="U9" i="3" s="1"/>
  <c r="V10" i="3" s="1"/>
  <c r="W11" i="3" s="1"/>
  <c r="X12" i="3" s="1"/>
  <c r="Y13" i="3" s="1"/>
  <c r="Z14" i="3" s="1"/>
  <c r="AA15" i="3" s="1"/>
  <c r="AB16" i="3" s="1"/>
  <c r="AC17" i="3" s="1"/>
  <c r="AD18" i="3" s="1"/>
  <c r="AE19" i="3" s="1"/>
  <c r="AF20" i="3" s="1"/>
  <c r="AG21" i="3" s="1"/>
  <c r="AH22" i="3" s="1"/>
  <c r="AI23" i="3" s="1"/>
  <c r="AJ24" i="3" s="1"/>
  <c r="AK25" i="3" s="1"/>
  <c r="AL26" i="3" s="1"/>
  <c r="AM27" i="3" s="1"/>
  <c r="AN28" i="3" s="1"/>
  <c r="AO29" i="3" s="1"/>
  <c r="AP30" i="3" s="1"/>
  <c r="AQ31" i="3" s="1"/>
  <c r="AR32" i="3" s="1"/>
  <c r="AS33" i="3" s="1"/>
  <c r="AT5" i="3" s="1"/>
  <c r="AU6" i="3" s="1"/>
  <c r="AV7" i="3" s="1"/>
  <c r="AW8" i="3" s="1"/>
  <c r="AX9" i="3" s="1"/>
  <c r="AY10" i="3" s="1"/>
  <c r="AZ11" i="3" s="1"/>
  <c r="BA12" i="3" s="1"/>
  <c r="BB13" i="3" s="1"/>
  <c r="BC14" i="3" s="1"/>
  <c r="BD15" i="3" s="1"/>
  <c r="BE16" i="3" s="1"/>
  <c r="BF17" i="3" s="1"/>
  <c r="BG18" i="3" s="1"/>
  <c r="BH19" i="3" s="1"/>
  <c r="BI20" i="3" s="1"/>
  <c r="BJ21" i="3" s="1"/>
  <c r="BK22" i="3" s="1"/>
  <c r="BL23" i="3" s="1"/>
  <c r="BM24" i="3" s="1"/>
  <c r="BN25" i="3" s="1"/>
  <c r="BO26" i="3" s="1"/>
  <c r="BP27" i="3" s="1"/>
  <c r="BQ28" i="3" s="1"/>
  <c r="BR29" i="3" s="1"/>
  <c r="BS30" i="3" s="1"/>
  <c r="BT31" i="3" s="1"/>
  <c r="BU32" i="3" s="1"/>
  <c r="BV33" i="3" s="1"/>
  <c r="BW5" i="3" s="1"/>
  <c r="BX6" i="3" s="1"/>
  <c r="BY7" i="3" s="1"/>
  <c r="BZ8" i="3" s="1"/>
  <c r="CA9" i="3" s="1"/>
  <c r="CB10" i="3" s="1"/>
  <c r="CC11" i="3" s="1"/>
  <c r="CD12" i="3" s="1"/>
  <c r="H8" i="3"/>
  <c r="Q8" i="3"/>
  <c r="A80" i="3"/>
  <c r="D80" i="3"/>
  <c r="F80" i="3" s="1"/>
  <c r="A200" i="3"/>
  <c r="D200" i="3"/>
  <c r="F200" i="3" s="1"/>
  <c r="A210" i="3"/>
  <c r="D210" i="3"/>
  <c r="S8" i="3"/>
  <c r="I8" i="3"/>
  <c r="N8" i="3"/>
  <c r="P8" i="3"/>
  <c r="K8" i="3"/>
  <c r="A220" i="3"/>
  <c r="D220" i="3"/>
  <c r="A150" i="3"/>
  <c r="D150" i="3"/>
  <c r="F150" i="3" s="1"/>
  <c r="A160" i="3"/>
  <c r="D160" i="3"/>
  <c r="F160" i="3" s="1"/>
  <c r="A120" i="3"/>
  <c r="D120" i="3"/>
  <c r="F120" i="3" s="1"/>
  <c r="A180" i="3"/>
  <c r="D180" i="3"/>
  <c r="F180" i="3" s="1"/>
  <c r="C82" i="3"/>
  <c r="X8" i="2"/>
  <c r="K82" i="3" s="1"/>
  <c r="S8" i="2"/>
  <c r="C92" i="3"/>
  <c r="S26" i="2"/>
  <c r="X26" i="2"/>
  <c r="K92" i="3" s="1"/>
  <c r="F9" i="3"/>
  <c r="A71" i="3"/>
  <c r="D71" i="3"/>
  <c r="F71" i="3" s="1"/>
  <c r="G9" i="3"/>
  <c r="A81" i="3"/>
  <c r="D81" i="3"/>
  <c r="F81" i="3" s="1"/>
  <c r="V14" i="4"/>
  <c r="DD36" i="2"/>
  <c r="DM17" i="2"/>
  <c r="DD35" i="2"/>
  <c r="DU17" i="2"/>
  <c r="DM18" i="2"/>
  <c r="DJ17" i="2"/>
  <c r="DJ18" i="2"/>
  <c r="DR17" i="2"/>
  <c r="DE30" i="2"/>
  <c r="BX13" i="2"/>
  <c r="DD26" i="2"/>
  <c r="DD23" i="2"/>
  <c r="DD22" i="2"/>
  <c r="DU13" i="2"/>
  <c r="DR4" i="2"/>
  <c r="DC35" i="2" l="1"/>
  <c r="DH35" i="2"/>
  <c r="DH36" i="2"/>
  <c r="DC36" i="2"/>
  <c r="E227" i="3"/>
  <c r="DU18" i="2"/>
  <c r="DT17" i="2"/>
  <c r="DL17" i="2"/>
  <c r="DL18" i="2"/>
  <c r="DR18" i="2"/>
  <c r="DU15" i="2"/>
  <c r="DD30" i="2"/>
  <c r="DM9" i="2"/>
  <c r="DU4" i="2"/>
  <c r="DU10" i="2"/>
  <c r="DJ4" i="2"/>
  <c r="DJ7" i="2"/>
  <c r="BP31" i="2"/>
  <c r="DD24" i="2"/>
  <c r="DD32" i="2"/>
  <c r="DD31" i="2"/>
  <c r="DR16" i="2"/>
  <c r="DU16" i="2"/>
  <c r="DU5" i="2"/>
  <c r="DR15" i="2"/>
  <c r="DU11" i="2"/>
  <c r="DR13" i="2"/>
  <c r="DR14" i="2"/>
  <c r="DJ16" i="2"/>
  <c r="DM8" i="2"/>
  <c r="DD34" i="2"/>
  <c r="DD33" i="2"/>
  <c r="DD25" i="2"/>
  <c r="DM10" i="2"/>
  <c r="DM15" i="2"/>
  <c r="DR12" i="2"/>
  <c r="DU12" i="2"/>
  <c r="DU6" i="2"/>
  <c r="DR11" i="2"/>
  <c r="DU9" i="2"/>
  <c r="DR9" i="2"/>
  <c r="DR10" i="2"/>
  <c r="DM5" i="2"/>
  <c r="DJ12" i="2"/>
  <c r="DM12" i="2"/>
  <c r="DJ15" i="2"/>
  <c r="DM11" i="2"/>
  <c r="DJ9" i="2"/>
  <c r="DJ10" i="2"/>
  <c r="DM6" i="2"/>
  <c r="DJ13" i="2"/>
  <c r="DD29" i="2"/>
  <c r="DD28" i="2"/>
  <c r="DD27" i="2"/>
  <c r="DR8" i="2"/>
  <c r="DU8" i="2"/>
  <c r="DU14" i="2"/>
  <c r="DR7" i="2"/>
  <c r="DU7" i="2"/>
  <c r="DR5" i="2"/>
  <c r="DR6" i="2"/>
  <c r="DM13" i="2"/>
  <c r="DJ8" i="2"/>
  <c r="DM16" i="2"/>
  <c r="DM14" i="2"/>
  <c r="DJ11" i="2"/>
  <c r="DM7" i="2"/>
  <c r="DJ5" i="2"/>
  <c r="DJ6" i="2"/>
  <c r="DM4" i="2"/>
  <c r="DJ14" i="2"/>
  <c r="DC28" i="2" l="1"/>
  <c r="DH28" i="2"/>
  <c r="DC27" i="2"/>
  <c r="DH27" i="2"/>
  <c r="DH29" i="2"/>
  <c r="DC29" i="2"/>
  <c r="DH33" i="2"/>
  <c r="DC33" i="2"/>
  <c r="DC34" i="2"/>
  <c r="DH34" i="2"/>
  <c r="DH25" i="2"/>
  <c r="DC25" i="2"/>
  <c r="DC32" i="2"/>
  <c r="DH32" i="2"/>
  <c r="DH31" i="2"/>
  <c r="DC31" i="2"/>
  <c r="DH24" i="2"/>
  <c r="DC24" i="2"/>
  <c r="DC22" i="2"/>
  <c r="DH22" i="2"/>
  <c r="DH23" i="2"/>
  <c r="DC23" i="2"/>
  <c r="DH26" i="2"/>
  <c r="DC26" i="2"/>
  <c r="DC30" i="2"/>
  <c r="DH30" i="2"/>
  <c r="DX17" i="2"/>
  <c r="DR3" i="2"/>
  <c r="DV2" i="2"/>
  <c r="DS3" i="2"/>
  <c r="DU3" i="2"/>
  <c r="DR20" i="2"/>
  <c r="DT3" i="2"/>
  <c r="DS17" i="2"/>
  <c r="DP18" i="2"/>
  <c r="DP17" i="2"/>
  <c r="DF21" i="2"/>
  <c r="DG21" i="2"/>
  <c r="DJ3" i="2"/>
  <c r="DN2" i="2"/>
  <c r="DL3" i="2"/>
  <c r="DK3" i="2"/>
  <c r="DM3" i="2"/>
  <c r="DK18" i="2"/>
  <c r="DK17" i="2"/>
  <c r="E217" i="3"/>
  <c r="C222" i="3"/>
  <c r="C202" i="3"/>
  <c r="C192" i="3"/>
  <c r="C112" i="3"/>
  <c r="AF26" i="2"/>
  <c r="K112" i="3" s="1"/>
  <c r="AA26" i="2"/>
  <c r="C212" i="3"/>
  <c r="C172" i="3"/>
  <c r="AY26" i="2"/>
  <c r="BD26" i="2"/>
  <c r="K172" i="3" s="1"/>
  <c r="C162" i="3"/>
  <c r="BD8" i="2"/>
  <c r="K162" i="3" s="1"/>
  <c r="AY8" i="2"/>
  <c r="C142" i="3"/>
  <c r="AQ8" i="2"/>
  <c r="AV8" i="2"/>
  <c r="K142" i="3" s="1"/>
  <c r="C132" i="3"/>
  <c r="AN26" i="2"/>
  <c r="K132" i="3" s="1"/>
  <c r="AI26" i="2"/>
  <c r="C122" i="3"/>
  <c r="AI8" i="2"/>
  <c r="AN8" i="2"/>
  <c r="K122" i="3" s="1"/>
  <c r="C102" i="3"/>
  <c r="AF8" i="2"/>
  <c r="K102" i="3" s="1"/>
  <c r="AA8" i="2"/>
  <c r="BG8" i="2"/>
  <c r="BL8" i="2"/>
  <c r="K182" i="3" s="1"/>
  <c r="C182" i="3"/>
  <c r="C152" i="3"/>
  <c r="AV26" i="2"/>
  <c r="K152" i="3" s="1"/>
  <c r="AQ26" i="2"/>
  <c r="T9" i="3"/>
  <c r="U10" i="3" s="1"/>
  <c r="V11" i="3" s="1"/>
  <c r="W12" i="3" s="1"/>
  <c r="X13" i="3" s="1"/>
  <c r="Y14" i="3" s="1"/>
  <c r="Z15" i="3" s="1"/>
  <c r="AA16" i="3" s="1"/>
  <c r="AB17" i="3" s="1"/>
  <c r="AC18" i="3" s="1"/>
  <c r="AD19" i="3" s="1"/>
  <c r="AE20" i="3" s="1"/>
  <c r="AF21" i="3" s="1"/>
  <c r="AG22" i="3" s="1"/>
  <c r="AH23" i="3" s="1"/>
  <c r="AI24" i="3" s="1"/>
  <c r="AJ25" i="3" s="1"/>
  <c r="AK26" i="3" s="1"/>
  <c r="AL27" i="3" s="1"/>
  <c r="AM28" i="3" s="1"/>
  <c r="AN29" i="3" s="1"/>
  <c r="AO30" i="3" s="1"/>
  <c r="AP31" i="3" s="1"/>
  <c r="AQ32" i="3" s="1"/>
  <c r="AR33" i="3" s="1"/>
  <c r="AS5" i="3" s="1"/>
  <c r="AT6" i="3" s="1"/>
  <c r="AU7" i="3" s="1"/>
  <c r="AV8" i="3" s="1"/>
  <c r="AW9" i="3" s="1"/>
  <c r="AX10" i="3" s="1"/>
  <c r="AY11" i="3" s="1"/>
  <c r="AZ12" i="3" s="1"/>
  <c r="BA13" i="3" s="1"/>
  <c r="BB14" i="3" s="1"/>
  <c r="BC15" i="3" s="1"/>
  <c r="BD16" i="3" s="1"/>
  <c r="BE17" i="3" s="1"/>
  <c r="BF18" i="3" s="1"/>
  <c r="BG19" i="3" s="1"/>
  <c r="BH20" i="3" s="1"/>
  <c r="BI21" i="3" s="1"/>
  <c r="BJ22" i="3" s="1"/>
  <c r="BK23" i="3" s="1"/>
  <c r="BL24" i="3" s="1"/>
  <c r="BM25" i="3" s="1"/>
  <c r="BN26" i="3" s="1"/>
  <c r="BO27" i="3" s="1"/>
  <c r="BP28" i="3" s="1"/>
  <c r="BQ29" i="3" s="1"/>
  <c r="BR30" i="3" s="1"/>
  <c r="BS31" i="3" s="1"/>
  <c r="BT32" i="3" s="1"/>
  <c r="BU33" i="3" s="1"/>
  <c r="BV5" i="3" s="1"/>
  <c r="BW6" i="3" s="1"/>
  <c r="BX7" i="3" s="1"/>
  <c r="BY8" i="3" s="1"/>
  <c r="BZ9" i="3" s="1"/>
  <c r="CA10" i="3" s="1"/>
  <c r="CB11" i="3" s="1"/>
  <c r="CC12" i="3" s="1"/>
  <c r="CD13" i="3" s="1"/>
  <c r="R9" i="3"/>
  <c r="A181" i="3"/>
  <c r="D181" i="3"/>
  <c r="F181" i="3" s="1"/>
  <c r="A211" i="3"/>
  <c r="D211" i="3"/>
  <c r="D171" i="3"/>
  <c r="F171" i="3" s="1"/>
  <c r="A171" i="3"/>
  <c r="A121" i="3"/>
  <c r="D121" i="3"/>
  <c r="F121" i="3" s="1"/>
  <c r="Q9" i="3"/>
  <c r="I9" i="3"/>
  <c r="S9" i="3"/>
  <c r="A101" i="3"/>
  <c r="D101" i="3"/>
  <c r="F101" i="3" s="1"/>
  <c r="D91" i="3"/>
  <c r="F91" i="3" s="1"/>
  <c r="A91" i="3"/>
  <c r="A201" i="3"/>
  <c r="D201" i="3"/>
  <c r="A141" i="3"/>
  <c r="D141" i="3"/>
  <c r="F141" i="3" s="1"/>
  <c r="O9" i="3"/>
  <c r="N9" i="3"/>
  <c r="D131" i="3"/>
  <c r="F131" i="3" s="1"/>
  <c r="A131" i="3"/>
  <c r="A111" i="3"/>
  <c r="D111" i="3"/>
  <c r="F111" i="3" s="1"/>
  <c r="L9" i="3"/>
  <c r="K9" i="3"/>
  <c r="J9" i="3"/>
  <c r="H9" i="3"/>
  <c r="P9" i="3"/>
  <c r="M9" i="3"/>
  <c r="D161" i="3"/>
  <c r="F161" i="3" s="1"/>
  <c r="A161" i="3"/>
  <c r="A191" i="3"/>
  <c r="D191" i="3"/>
  <c r="F191" i="3" s="1"/>
  <c r="A221" i="3"/>
  <c r="D221" i="3"/>
  <c r="A151" i="3"/>
  <c r="D151" i="3"/>
  <c r="F151" i="3" s="1"/>
  <c r="C103" i="3"/>
  <c r="AF9" i="2"/>
  <c r="K103" i="3" s="1"/>
  <c r="AA9" i="2"/>
  <c r="C93" i="3"/>
  <c r="S27" i="2"/>
  <c r="X27" i="2"/>
  <c r="K93" i="3" s="1"/>
  <c r="A82" i="3"/>
  <c r="D82" i="3"/>
  <c r="F82" i="3" s="1"/>
  <c r="H10" i="3"/>
  <c r="G10" i="3"/>
  <c r="A92" i="3"/>
  <c r="D92" i="3"/>
  <c r="F92" i="3" s="1"/>
  <c r="V9" i="4"/>
  <c r="V11" i="4"/>
  <c r="V12" i="4"/>
  <c r="DT18" i="2"/>
  <c r="DU36" i="2"/>
  <c r="DU35" i="2"/>
  <c r="DR35" i="2"/>
  <c r="DR36" i="2"/>
  <c r="DT12" i="2"/>
  <c r="DL4" i="2"/>
  <c r="DT16" i="2"/>
  <c r="DT15" i="2"/>
  <c r="DL10" i="2"/>
  <c r="DL13" i="2"/>
  <c r="DL12" i="2"/>
  <c r="DR33" i="2"/>
  <c r="DU34" i="2"/>
  <c r="DR30" i="2"/>
  <c r="DU28" i="2"/>
  <c r="DU23" i="2"/>
  <c r="DU29" i="2"/>
  <c r="DU24" i="2"/>
  <c r="DR32" i="2"/>
  <c r="DL14" i="2"/>
  <c r="DU32" i="2"/>
  <c r="DT11" i="2"/>
  <c r="DT4" i="2"/>
  <c r="DL6" i="2"/>
  <c r="DR25" i="2"/>
  <c r="BP13" i="2"/>
  <c r="DL8" i="2"/>
  <c r="DL7" i="2"/>
  <c r="DT10" i="2"/>
  <c r="DT7" i="2"/>
  <c r="DL5" i="2"/>
  <c r="DR34" i="2"/>
  <c r="DR22" i="2"/>
  <c r="DR27" i="2"/>
  <c r="DR28" i="2"/>
  <c r="DU31" i="2"/>
  <c r="DU27" i="2"/>
  <c r="DL11" i="2"/>
  <c r="DL9" i="2"/>
  <c r="DL15" i="2"/>
  <c r="DT9" i="2"/>
  <c r="DT5" i="2"/>
  <c r="BX12" i="2"/>
  <c r="DU26" i="2"/>
  <c r="DT6" i="2"/>
  <c r="DT13" i="2"/>
  <c r="DT14" i="2"/>
  <c r="DL16" i="2"/>
  <c r="DU22" i="2"/>
  <c r="DT8" i="2"/>
  <c r="DR31" i="2"/>
  <c r="DU30" i="2"/>
  <c r="DR23" i="2"/>
  <c r="DR29" i="2"/>
  <c r="DR26" i="2"/>
  <c r="DR24" i="2"/>
  <c r="DX18" i="2" l="1"/>
  <c r="DS18" i="2"/>
  <c r="DS13" i="2"/>
  <c r="DX13" i="2"/>
  <c r="DP9" i="2"/>
  <c r="DK9" i="2"/>
  <c r="DX5" i="2"/>
  <c r="DS5" i="2"/>
  <c r="DK15" i="2"/>
  <c r="DP15" i="2"/>
  <c r="DX6" i="2"/>
  <c r="DS6" i="2"/>
  <c r="DP11" i="2"/>
  <c r="DK11" i="2"/>
  <c r="DX8" i="2"/>
  <c r="DS8" i="2"/>
  <c r="DK16" i="2"/>
  <c r="DP16" i="2"/>
  <c r="DS9" i="2"/>
  <c r="DX9" i="2"/>
  <c r="DS14" i="2"/>
  <c r="DX14" i="2"/>
  <c r="DX10" i="2"/>
  <c r="DS10" i="2"/>
  <c r="DP8" i="2"/>
  <c r="DK8" i="2"/>
  <c r="DP5" i="2"/>
  <c r="DK5" i="2"/>
  <c r="DX7" i="2"/>
  <c r="DS7" i="2"/>
  <c r="DP7" i="2"/>
  <c r="DK7" i="2"/>
  <c r="DS4" i="2"/>
  <c r="DX4" i="2"/>
  <c r="DX11" i="2"/>
  <c r="DS11" i="2"/>
  <c r="DP6" i="2"/>
  <c r="DK6" i="2"/>
  <c r="DK14" i="2"/>
  <c r="DP14" i="2"/>
  <c r="DS15" i="2"/>
  <c r="DX15" i="2"/>
  <c r="DS16" i="2"/>
  <c r="DX16" i="2"/>
  <c r="DP10" i="2"/>
  <c r="DK10" i="2"/>
  <c r="DX12" i="2"/>
  <c r="DS12" i="2"/>
  <c r="DP12" i="2"/>
  <c r="DK12" i="2"/>
  <c r="DK13" i="2"/>
  <c r="DP13" i="2"/>
  <c r="DP4" i="2"/>
  <c r="DK4" i="2"/>
  <c r="DZ2" i="2"/>
  <c r="DT21" i="2"/>
  <c r="DU21" i="2"/>
  <c r="DR21" i="2"/>
  <c r="DS21" i="2"/>
  <c r="DV20" i="2"/>
  <c r="DV3" i="2"/>
  <c r="DW3" i="2"/>
  <c r="DO3" i="2"/>
  <c r="DN3" i="2"/>
  <c r="DM21" i="2"/>
  <c r="DL21" i="2"/>
  <c r="DK21" i="2"/>
  <c r="DJ21" i="2"/>
  <c r="DN20" i="2"/>
  <c r="E207" i="3"/>
  <c r="E226" i="3"/>
  <c r="C113" i="3"/>
  <c r="AF27" i="2"/>
  <c r="K113" i="3" s="1"/>
  <c r="AA27" i="2"/>
  <c r="AV27" i="2"/>
  <c r="K153" i="3" s="1"/>
  <c r="C153" i="3"/>
  <c r="AQ27" i="2"/>
  <c r="AN9" i="2"/>
  <c r="K123" i="3" s="1"/>
  <c r="C123" i="3"/>
  <c r="AI9" i="2"/>
  <c r="AN27" i="2"/>
  <c r="K133" i="3" s="1"/>
  <c r="C133" i="3"/>
  <c r="AI27" i="2"/>
  <c r="BD27" i="2"/>
  <c r="K173" i="3" s="1"/>
  <c r="AY27" i="2"/>
  <c r="C173" i="3"/>
  <c r="C203" i="3"/>
  <c r="C163" i="3"/>
  <c r="BD9" i="2"/>
  <c r="K163" i="3" s="1"/>
  <c r="AY9" i="2"/>
  <c r="C183" i="3"/>
  <c r="C193" i="3"/>
  <c r="AV9" i="2"/>
  <c r="K143" i="3" s="1"/>
  <c r="C143" i="3"/>
  <c r="AQ9" i="2"/>
  <c r="C223" i="3"/>
  <c r="C213" i="3"/>
  <c r="I10" i="3"/>
  <c r="M10" i="3"/>
  <c r="J10" i="3"/>
  <c r="D182" i="3"/>
  <c r="F182" i="3" s="1"/>
  <c r="A182" i="3"/>
  <c r="A122" i="3"/>
  <c r="D122" i="3"/>
  <c r="F122" i="3" s="1"/>
  <c r="A172" i="3"/>
  <c r="D172" i="3"/>
  <c r="F172" i="3" s="1"/>
  <c r="A112" i="3"/>
  <c r="D112" i="3"/>
  <c r="F112" i="3" s="1"/>
  <c r="K10" i="3"/>
  <c r="O10" i="3"/>
  <c r="R10" i="3"/>
  <c r="D102" i="3"/>
  <c r="F102" i="3" s="1"/>
  <c r="A102" i="3"/>
  <c r="A162" i="3"/>
  <c r="D162" i="3"/>
  <c r="F162" i="3" s="1"/>
  <c r="A212" i="3"/>
  <c r="D212" i="3"/>
  <c r="D192" i="3"/>
  <c r="A192" i="3"/>
  <c r="N10" i="3"/>
  <c r="P10" i="3"/>
  <c r="A142" i="3"/>
  <c r="D142" i="3"/>
  <c r="F142" i="3" s="1"/>
  <c r="A202" i="3"/>
  <c r="D202" i="3"/>
  <c r="Q10" i="3"/>
  <c r="L10" i="3"/>
  <c r="T10" i="3"/>
  <c r="U11" i="3" s="1"/>
  <c r="V12" i="3" s="1"/>
  <c r="W13" i="3" s="1"/>
  <c r="X14" i="3" s="1"/>
  <c r="Y15" i="3" s="1"/>
  <c r="Z16" i="3" s="1"/>
  <c r="AA17" i="3" s="1"/>
  <c r="AB18" i="3" s="1"/>
  <c r="AC19" i="3" s="1"/>
  <c r="AD20" i="3" s="1"/>
  <c r="AE21" i="3" s="1"/>
  <c r="AF22" i="3" s="1"/>
  <c r="AG23" i="3" s="1"/>
  <c r="AH24" i="3" s="1"/>
  <c r="AI25" i="3" s="1"/>
  <c r="AJ26" i="3" s="1"/>
  <c r="AK27" i="3" s="1"/>
  <c r="AL28" i="3" s="1"/>
  <c r="AM29" i="3" s="1"/>
  <c r="AN30" i="3" s="1"/>
  <c r="AO31" i="3" s="1"/>
  <c r="AP32" i="3" s="1"/>
  <c r="AQ33" i="3" s="1"/>
  <c r="AR5" i="3" s="1"/>
  <c r="AS6" i="3" s="1"/>
  <c r="AT7" i="3" s="1"/>
  <c r="AU8" i="3" s="1"/>
  <c r="AV9" i="3" s="1"/>
  <c r="AW10" i="3" s="1"/>
  <c r="AX11" i="3" s="1"/>
  <c r="AY12" i="3" s="1"/>
  <c r="AZ13" i="3" s="1"/>
  <c r="BA14" i="3" s="1"/>
  <c r="BB15" i="3" s="1"/>
  <c r="BC16" i="3" s="1"/>
  <c r="BD17" i="3" s="1"/>
  <c r="BE18" i="3" s="1"/>
  <c r="BF19" i="3" s="1"/>
  <c r="BG20" i="3" s="1"/>
  <c r="BH21" i="3" s="1"/>
  <c r="BI22" i="3" s="1"/>
  <c r="BJ23" i="3" s="1"/>
  <c r="BK24" i="3" s="1"/>
  <c r="BL25" i="3" s="1"/>
  <c r="BM26" i="3" s="1"/>
  <c r="BN27" i="3" s="1"/>
  <c r="BO28" i="3" s="1"/>
  <c r="BP29" i="3" s="1"/>
  <c r="BQ30" i="3" s="1"/>
  <c r="BR31" i="3" s="1"/>
  <c r="BS32" i="3" s="1"/>
  <c r="BT33" i="3" s="1"/>
  <c r="BU5" i="3" s="1"/>
  <c r="BV6" i="3" s="1"/>
  <c r="BW7" i="3" s="1"/>
  <c r="BX8" i="3" s="1"/>
  <c r="BY9" i="3" s="1"/>
  <c r="BZ10" i="3" s="1"/>
  <c r="CA11" i="3" s="1"/>
  <c r="CB12" i="3" s="1"/>
  <c r="CC13" i="3" s="1"/>
  <c r="CD14" i="3" s="1"/>
  <c r="S10" i="3"/>
  <c r="A152" i="3"/>
  <c r="D152" i="3"/>
  <c r="F152" i="3" s="1"/>
  <c r="A132" i="3"/>
  <c r="D132" i="3"/>
  <c r="F132" i="3" s="1"/>
  <c r="A222" i="3"/>
  <c r="D222" i="3"/>
  <c r="C104" i="3"/>
  <c r="AA10" i="2"/>
  <c r="AF10" i="2"/>
  <c r="K104" i="3" s="1"/>
  <c r="C114" i="3"/>
  <c r="AA28" i="2"/>
  <c r="AF28" i="2"/>
  <c r="K114" i="3" s="1"/>
  <c r="A93" i="3"/>
  <c r="D93" i="3"/>
  <c r="F93" i="3" s="1"/>
  <c r="H11" i="3"/>
  <c r="I11" i="3"/>
  <c r="A103" i="3"/>
  <c r="D103" i="3"/>
  <c r="F103" i="3" s="1"/>
  <c r="V8" i="4"/>
  <c r="DT35" i="2"/>
  <c r="DM35" i="2"/>
  <c r="DZ17" i="2"/>
  <c r="EC17" i="2"/>
  <c r="DM36" i="2"/>
  <c r="DT36" i="2"/>
  <c r="EC18" i="2"/>
  <c r="DJ36" i="2"/>
  <c r="DJ35" i="2"/>
  <c r="DZ18" i="2"/>
  <c r="DU25" i="2"/>
  <c r="DU33" i="2"/>
  <c r="DT23" i="2"/>
  <c r="DT26" i="2"/>
  <c r="EC5" i="2"/>
  <c r="DZ12" i="2"/>
  <c r="DT33" i="2"/>
  <c r="EC12" i="2"/>
  <c r="DZ15" i="2"/>
  <c r="EC11" i="2"/>
  <c r="DZ5" i="2"/>
  <c r="DZ6" i="2"/>
  <c r="DM29" i="2"/>
  <c r="DM22" i="2"/>
  <c r="DJ24" i="2"/>
  <c r="DM33" i="2"/>
  <c r="DM26" i="2"/>
  <c r="DJ28" i="2"/>
  <c r="BH31" i="2"/>
  <c r="EC7" i="2"/>
  <c r="DJ34" i="2"/>
  <c r="DM31" i="2"/>
  <c r="DT28" i="2"/>
  <c r="DT27" i="2"/>
  <c r="DT32" i="2"/>
  <c r="DT25" i="2"/>
  <c r="EC13" i="2"/>
  <c r="DZ8" i="2"/>
  <c r="EC8" i="2"/>
  <c r="EC14" i="2"/>
  <c r="DZ11" i="2"/>
  <c r="EC15" i="2"/>
  <c r="DM24" i="2"/>
  <c r="DJ23" i="2"/>
  <c r="DJ30" i="2"/>
  <c r="DM25" i="2"/>
  <c r="DM32" i="2"/>
  <c r="DJ27" i="2"/>
  <c r="EC16" i="2"/>
  <c r="DZ9" i="2"/>
  <c r="DJ22" i="2"/>
  <c r="DT30" i="2"/>
  <c r="EC9" i="2"/>
  <c r="DT34" i="2"/>
  <c r="DT31" i="2"/>
  <c r="DT29" i="2"/>
  <c r="DZ4" i="2"/>
  <c r="EC4" i="2"/>
  <c r="EC6" i="2"/>
  <c r="DZ7" i="2"/>
  <c r="DZ13" i="2"/>
  <c r="DZ14" i="2"/>
  <c r="DM23" i="2"/>
  <c r="DJ32" i="2"/>
  <c r="DJ26" i="2"/>
  <c r="DJ25" i="2"/>
  <c r="DM27" i="2"/>
  <c r="DM34" i="2"/>
  <c r="DJ31" i="2"/>
  <c r="EC10" i="2"/>
  <c r="DZ10" i="2"/>
  <c r="DM28" i="2"/>
  <c r="DJ33" i="2"/>
  <c r="DT22" i="2"/>
  <c r="DT24" i="2"/>
  <c r="DZ16" i="2"/>
  <c r="DM30" i="2"/>
  <c r="DJ29" i="2"/>
  <c r="DX36" i="2" l="1"/>
  <c r="DS36" i="2"/>
  <c r="DX35" i="2"/>
  <c r="DS35" i="2"/>
  <c r="DX24" i="2"/>
  <c r="DS24" i="2"/>
  <c r="DX22" i="2"/>
  <c r="DS22" i="2"/>
  <c r="DX34" i="2"/>
  <c r="DS34" i="2"/>
  <c r="DX29" i="2"/>
  <c r="DS29" i="2"/>
  <c r="DS31" i="2"/>
  <c r="DX31" i="2"/>
  <c r="DS30" i="2"/>
  <c r="DX30" i="2"/>
  <c r="DS28" i="2"/>
  <c r="DX28" i="2"/>
  <c r="DS32" i="2"/>
  <c r="DX32" i="2"/>
  <c r="DS27" i="2"/>
  <c r="DX27" i="2"/>
  <c r="DX25" i="2"/>
  <c r="DS25" i="2"/>
  <c r="DX23" i="2"/>
  <c r="DS23" i="2"/>
  <c r="DX26" i="2"/>
  <c r="DS26" i="2"/>
  <c r="DS33" i="2"/>
  <c r="DX33" i="2"/>
  <c r="DV21" i="2"/>
  <c r="DW21" i="2"/>
  <c r="DZ20" i="2"/>
  <c r="ED2" i="2"/>
  <c r="EB3" i="2"/>
  <c r="DZ3" i="2"/>
  <c r="EA3" i="2"/>
  <c r="EC3" i="2"/>
  <c r="DN21" i="2"/>
  <c r="DO21" i="2"/>
  <c r="E197" i="3"/>
  <c r="C184" i="3"/>
  <c r="AN10" i="2"/>
  <c r="K124" i="3" s="1"/>
  <c r="C124" i="3"/>
  <c r="AI10" i="2"/>
  <c r="C174" i="3"/>
  <c r="AV10" i="2"/>
  <c r="K144" i="3" s="1"/>
  <c r="C144" i="3"/>
  <c r="AQ10" i="2"/>
  <c r="AV28" i="2"/>
  <c r="K154" i="3" s="1"/>
  <c r="AQ28" i="2"/>
  <c r="C154" i="3"/>
  <c r="C134" i="3"/>
  <c r="AI28" i="2"/>
  <c r="AN28" i="2"/>
  <c r="K134" i="3" s="1"/>
  <c r="C224" i="3"/>
  <c r="C194" i="3"/>
  <c r="C204" i="3"/>
  <c r="C214" i="3"/>
  <c r="C164" i="3"/>
  <c r="BD10" i="2"/>
  <c r="K164" i="3" s="1"/>
  <c r="AY10" i="2"/>
  <c r="P11" i="3"/>
  <c r="J11" i="3"/>
  <c r="D183" i="3"/>
  <c r="A183" i="3"/>
  <c r="A123" i="3"/>
  <c r="D123" i="3"/>
  <c r="F123" i="3" s="1"/>
  <c r="O11" i="3"/>
  <c r="L11" i="3"/>
  <c r="A143" i="3"/>
  <c r="D143" i="3"/>
  <c r="F143" i="3" s="1"/>
  <c r="A173" i="3"/>
  <c r="D173" i="3"/>
  <c r="F173" i="3" s="1"/>
  <c r="D133" i="3"/>
  <c r="F133" i="3" s="1"/>
  <c r="A133" i="3"/>
  <c r="M11" i="3"/>
  <c r="K11" i="3"/>
  <c r="A213" i="3"/>
  <c r="D213" i="3"/>
  <c r="T11" i="3"/>
  <c r="U12" i="3" s="1"/>
  <c r="V13" i="3" s="1"/>
  <c r="W14" i="3" s="1"/>
  <c r="X15" i="3" s="1"/>
  <c r="Y16" i="3" s="1"/>
  <c r="Z17" i="3" s="1"/>
  <c r="AA18" i="3" s="1"/>
  <c r="AB19" i="3" s="1"/>
  <c r="AC20" i="3" s="1"/>
  <c r="AD21" i="3" s="1"/>
  <c r="AE22" i="3" s="1"/>
  <c r="AF23" i="3" s="1"/>
  <c r="AG24" i="3" s="1"/>
  <c r="AH25" i="3" s="1"/>
  <c r="AI26" i="3" s="1"/>
  <c r="AJ27" i="3" s="1"/>
  <c r="AK28" i="3" s="1"/>
  <c r="AL29" i="3" s="1"/>
  <c r="AM30" i="3" s="1"/>
  <c r="AN31" i="3" s="1"/>
  <c r="AO32" i="3" s="1"/>
  <c r="AP33" i="3" s="1"/>
  <c r="AQ5" i="3" s="1"/>
  <c r="AR6" i="3" s="1"/>
  <c r="AS7" i="3" s="1"/>
  <c r="AT8" i="3" s="1"/>
  <c r="AU9" i="3" s="1"/>
  <c r="AV10" i="3" s="1"/>
  <c r="AW11" i="3" s="1"/>
  <c r="AX12" i="3" s="1"/>
  <c r="AY13" i="3" s="1"/>
  <c r="AZ14" i="3" s="1"/>
  <c r="BA15" i="3" s="1"/>
  <c r="BB16" i="3" s="1"/>
  <c r="BC17" i="3" s="1"/>
  <c r="BD18" i="3" s="1"/>
  <c r="BE19" i="3" s="1"/>
  <c r="BF20" i="3" s="1"/>
  <c r="BG21" i="3" s="1"/>
  <c r="BH22" i="3" s="1"/>
  <c r="BI23" i="3" s="1"/>
  <c r="BJ24" i="3" s="1"/>
  <c r="BK25" i="3" s="1"/>
  <c r="BL26" i="3" s="1"/>
  <c r="BM27" i="3" s="1"/>
  <c r="BN28" i="3" s="1"/>
  <c r="BO29" i="3" s="1"/>
  <c r="BP30" i="3" s="1"/>
  <c r="BQ31" i="3" s="1"/>
  <c r="BR32" i="3" s="1"/>
  <c r="BS33" i="3" s="1"/>
  <c r="BT5" i="3" s="1"/>
  <c r="BU6" i="3" s="1"/>
  <c r="BV7" i="3" s="1"/>
  <c r="BW8" i="3" s="1"/>
  <c r="BX9" i="3" s="1"/>
  <c r="BY10" i="3" s="1"/>
  <c r="BZ11" i="3" s="1"/>
  <c r="CA12" i="3" s="1"/>
  <c r="CB13" i="3" s="1"/>
  <c r="CC14" i="3" s="1"/>
  <c r="CD15" i="3" s="1"/>
  <c r="Q11" i="3"/>
  <c r="A203" i="3"/>
  <c r="D203" i="3"/>
  <c r="R11" i="3"/>
  <c r="S11" i="3"/>
  <c r="N11" i="3"/>
  <c r="A223" i="3"/>
  <c r="D223" i="3"/>
  <c r="A193" i="3"/>
  <c r="D193" i="3"/>
  <c r="A163" i="3"/>
  <c r="D163" i="3"/>
  <c r="F163" i="3" s="1"/>
  <c r="A153" i="3"/>
  <c r="D153" i="3"/>
  <c r="F153" i="3" s="1"/>
  <c r="A113" i="3"/>
  <c r="D113" i="3"/>
  <c r="F113" i="3" s="1"/>
  <c r="C125" i="3"/>
  <c r="AI11" i="2"/>
  <c r="AN11" i="2"/>
  <c r="K125" i="3" s="1"/>
  <c r="C115" i="3"/>
  <c r="AA29" i="2"/>
  <c r="AF29" i="2"/>
  <c r="K115" i="3" s="1"/>
  <c r="J12" i="3"/>
  <c r="A114" i="3"/>
  <c r="D114" i="3"/>
  <c r="F114" i="3" s="1"/>
  <c r="A104" i="3"/>
  <c r="D104" i="3"/>
  <c r="F104" i="3" s="1"/>
  <c r="I12" i="3"/>
  <c r="EB18" i="2"/>
  <c r="DZ36" i="2"/>
  <c r="DL35" i="2"/>
  <c r="EB17" i="2"/>
  <c r="EC36" i="2"/>
  <c r="DZ35" i="2"/>
  <c r="DL36" i="2"/>
  <c r="BP30" i="2"/>
  <c r="EB13" i="2"/>
  <c r="EC27" i="2"/>
  <c r="EB5" i="2"/>
  <c r="EB10" i="2"/>
  <c r="EB16" i="2"/>
  <c r="EC34" i="2"/>
  <c r="DZ32" i="2"/>
  <c r="DZ28" i="2"/>
  <c r="EF17" i="2" l="1"/>
  <c r="EA17" i="2"/>
  <c r="EF18" i="2"/>
  <c r="EA18" i="2"/>
  <c r="E216" i="3"/>
  <c r="EB36" i="2"/>
  <c r="EC35" i="2"/>
  <c r="DL23" i="2"/>
  <c r="EB6" i="2"/>
  <c r="DL30" i="2"/>
  <c r="EC24" i="2"/>
  <c r="EC29" i="2"/>
  <c r="DL33" i="2"/>
  <c r="EC22" i="2"/>
  <c r="EB15" i="2"/>
  <c r="BP12" i="2"/>
  <c r="EB7" i="2"/>
  <c r="DZ31" i="2"/>
  <c r="DZ34" i="2"/>
  <c r="DZ25" i="2"/>
  <c r="EC26" i="2"/>
  <c r="DL26" i="2"/>
  <c r="EB14" i="2"/>
  <c r="BX11" i="2"/>
  <c r="EB11" i="2"/>
  <c r="BH13" i="2"/>
  <c r="DL32" i="2"/>
  <c r="EB4" i="2"/>
  <c r="EC31" i="2"/>
  <c r="DL34" i="2"/>
  <c r="DZ33" i="2"/>
  <c r="DZ29" i="2"/>
  <c r="DZ27" i="2"/>
  <c r="EC30" i="2"/>
  <c r="DZ23" i="2"/>
  <c r="EC33" i="2"/>
  <c r="DL31" i="2"/>
  <c r="DL28" i="2"/>
  <c r="DL27" i="2"/>
  <c r="EB9" i="2"/>
  <c r="EB8" i="2"/>
  <c r="EB12" i="2"/>
  <c r="DZ22" i="2"/>
  <c r="EC25" i="2"/>
  <c r="EC32" i="2"/>
  <c r="EC23" i="2"/>
  <c r="DZ30" i="2"/>
  <c r="EC28" i="2"/>
  <c r="DZ26" i="2"/>
  <c r="DZ24" i="2"/>
  <c r="EA12" i="2" l="1"/>
  <c r="EF12" i="2"/>
  <c r="EA8" i="2"/>
  <c r="EF8" i="2"/>
  <c r="EF9" i="2"/>
  <c r="EA9" i="2"/>
  <c r="EA11" i="2"/>
  <c r="EF11" i="2"/>
  <c r="EF14" i="2"/>
  <c r="EA14" i="2"/>
  <c r="EF4" i="2"/>
  <c r="EA4" i="2"/>
  <c r="EF7" i="2"/>
  <c r="EA7" i="2"/>
  <c r="EF15" i="2"/>
  <c r="EA15" i="2"/>
  <c r="EA6" i="2"/>
  <c r="EF6" i="2"/>
  <c r="EA5" i="2"/>
  <c r="EF5" i="2"/>
  <c r="EA13" i="2"/>
  <c r="EF13" i="2"/>
  <c r="EF16" i="2"/>
  <c r="EA16" i="2"/>
  <c r="EF10" i="2"/>
  <c r="EA10" i="2"/>
  <c r="EF36" i="2"/>
  <c r="EA36" i="2"/>
  <c r="EE3" i="2"/>
  <c r="ED3" i="2"/>
  <c r="EH2" i="2"/>
  <c r="ED20" i="2"/>
  <c r="DZ21" i="2"/>
  <c r="EB21" i="2"/>
  <c r="EA21" i="2"/>
  <c r="EC21" i="2"/>
  <c r="DP27" i="2"/>
  <c r="DK27" i="2"/>
  <c r="DK26" i="2"/>
  <c r="DP26" i="2"/>
  <c r="DP35" i="2"/>
  <c r="DK35" i="2"/>
  <c r="DK33" i="2"/>
  <c r="DP33" i="2"/>
  <c r="DP32" i="2"/>
  <c r="DK32" i="2"/>
  <c r="DP30" i="2"/>
  <c r="DK30" i="2"/>
  <c r="DP28" i="2"/>
  <c r="DK28" i="2"/>
  <c r="DK34" i="2"/>
  <c r="DP34" i="2"/>
  <c r="DP23" i="2"/>
  <c r="DK23" i="2"/>
  <c r="DK31" i="2"/>
  <c r="DP31" i="2"/>
  <c r="DP36" i="2"/>
  <c r="DK36" i="2"/>
  <c r="E187" i="3"/>
  <c r="E225" i="3"/>
  <c r="E206" i="3"/>
  <c r="C175" i="3"/>
  <c r="AI29" i="2"/>
  <c r="AN29" i="2"/>
  <c r="K135" i="3" s="1"/>
  <c r="C135" i="3"/>
  <c r="C225" i="3"/>
  <c r="CB11" i="2"/>
  <c r="K225" i="3" s="1"/>
  <c r="BW11" i="2"/>
  <c r="C195" i="3"/>
  <c r="C215" i="3"/>
  <c r="C205" i="3"/>
  <c r="C145" i="3"/>
  <c r="AQ11" i="2"/>
  <c r="AV11" i="2"/>
  <c r="K145" i="3" s="1"/>
  <c r="AQ29" i="2"/>
  <c r="C155" i="3"/>
  <c r="AV29" i="2"/>
  <c r="K155" i="3" s="1"/>
  <c r="C165" i="3"/>
  <c r="C185" i="3"/>
  <c r="O12" i="3"/>
  <c r="K12" i="3"/>
  <c r="D194" i="3"/>
  <c r="A194" i="3"/>
  <c r="A134" i="3"/>
  <c r="D134" i="3"/>
  <c r="F134" i="3" s="1"/>
  <c r="T12" i="3"/>
  <c r="U13" i="3" s="1"/>
  <c r="V14" i="3" s="1"/>
  <c r="W15" i="3" s="1"/>
  <c r="X16" i="3" s="1"/>
  <c r="Y17" i="3" s="1"/>
  <c r="Z18" i="3" s="1"/>
  <c r="AA19" i="3" s="1"/>
  <c r="AB20" i="3" s="1"/>
  <c r="AC21" i="3" s="1"/>
  <c r="AD22" i="3" s="1"/>
  <c r="AE23" i="3" s="1"/>
  <c r="AF24" i="3" s="1"/>
  <c r="AG25" i="3" s="1"/>
  <c r="AH26" i="3" s="1"/>
  <c r="AI27" i="3" s="1"/>
  <c r="AJ28" i="3" s="1"/>
  <c r="AK29" i="3" s="1"/>
  <c r="AL30" i="3" s="1"/>
  <c r="AM31" i="3" s="1"/>
  <c r="AN32" i="3" s="1"/>
  <c r="AO33" i="3" s="1"/>
  <c r="AP5" i="3" s="1"/>
  <c r="AQ6" i="3" s="1"/>
  <c r="AR7" i="3" s="1"/>
  <c r="AS8" i="3" s="1"/>
  <c r="AT9" i="3" s="1"/>
  <c r="AU10" i="3" s="1"/>
  <c r="AV11" i="3" s="1"/>
  <c r="AW12" i="3" s="1"/>
  <c r="AX13" i="3" s="1"/>
  <c r="AY14" i="3" s="1"/>
  <c r="AZ15" i="3" s="1"/>
  <c r="BA16" i="3" s="1"/>
  <c r="BB17" i="3" s="1"/>
  <c r="BC18" i="3" s="1"/>
  <c r="BD19" i="3" s="1"/>
  <c r="BE20" i="3" s="1"/>
  <c r="BF21" i="3" s="1"/>
  <c r="BG22" i="3" s="1"/>
  <c r="BH23" i="3" s="1"/>
  <c r="BI24" i="3" s="1"/>
  <c r="BJ25" i="3" s="1"/>
  <c r="BK26" i="3" s="1"/>
  <c r="BL27" i="3" s="1"/>
  <c r="BM28" i="3" s="1"/>
  <c r="BN29" i="3" s="1"/>
  <c r="BO30" i="3" s="1"/>
  <c r="BP31" i="3" s="1"/>
  <c r="BQ32" i="3" s="1"/>
  <c r="BR33" i="3" s="1"/>
  <c r="BS5" i="3" s="1"/>
  <c r="BT6" i="3" s="1"/>
  <c r="BU7" i="3" s="1"/>
  <c r="BV8" i="3" s="1"/>
  <c r="BW9" i="3" s="1"/>
  <c r="BX10" i="3" s="1"/>
  <c r="BY11" i="3" s="1"/>
  <c r="BZ12" i="3" s="1"/>
  <c r="CA13" i="3" s="1"/>
  <c r="CB14" i="3" s="1"/>
  <c r="CC15" i="3" s="1"/>
  <c r="CD16" i="3" s="1"/>
  <c r="Q12" i="3"/>
  <c r="A164" i="3"/>
  <c r="D164" i="3"/>
  <c r="F164" i="3" s="1"/>
  <c r="A224" i="3"/>
  <c r="D224" i="3"/>
  <c r="D154" i="3"/>
  <c r="F154" i="3" s="1"/>
  <c r="A154" i="3"/>
  <c r="D144" i="3"/>
  <c r="F144" i="3" s="1"/>
  <c r="A144" i="3"/>
  <c r="A124" i="3"/>
  <c r="D124" i="3"/>
  <c r="F124" i="3" s="1"/>
  <c r="S12" i="3"/>
  <c r="R12" i="3"/>
  <c r="L12" i="3"/>
  <c r="M12" i="3"/>
  <c r="D214" i="3"/>
  <c r="A214" i="3"/>
  <c r="N12" i="3"/>
  <c r="P12" i="3"/>
  <c r="A204" i="3"/>
  <c r="D204" i="3"/>
  <c r="A174" i="3"/>
  <c r="D174" i="3"/>
  <c r="A184" i="3"/>
  <c r="D184" i="3"/>
  <c r="C126" i="3"/>
  <c r="AN12" i="2"/>
  <c r="K126" i="3" s="1"/>
  <c r="AI12" i="2"/>
  <c r="C136" i="3"/>
  <c r="AI30" i="2"/>
  <c r="AN30" i="2"/>
  <c r="K136" i="3" s="1"/>
  <c r="J13" i="3"/>
  <c r="K13" i="3"/>
  <c r="A115" i="3"/>
  <c r="D115" i="3"/>
  <c r="F115" i="3" s="1"/>
  <c r="A125" i="3"/>
  <c r="D125" i="3"/>
  <c r="F125" i="3" s="1"/>
  <c r="V5" i="4"/>
  <c r="V7" i="4"/>
  <c r="EB35" i="2"/>
  <c r="EK17" i="2"/>
  <c r="EH17" i="2"/>
  <c r="EH18" i="2"/>
  <c r="EK18" i="2"/>
  <c r="DL25" i="2"/>
  <c r="DL22" i="2"/>
  <c r="DL29" i="2"/>
  <c r="DL24" i="2"/>
  <c r="EK9" i="2"/>
  <c r="EB24" i="2"/>
  <c r="EB28" i="2"/>
  <c r="EB22" i="2"/>
  <c r="EH12" i="2"/>
  <c r="EA35" i="2" l="1"/>
  <c r="EF35" i="2"/>
  <c r="DP24" i="2"/>
  <c r="DK24" i="2"/>
  <c r="DP29" i="2"/>
  <c r="DK29" i="2"/>
  <c r="DP22" i="2"/>
  <c r="DK22" i="2"/>
  <c r="DK25" i="2"/>
  <c r="DP25" i="2"/>
  <c r="EJ17" i="2"/>
  <c r="EJ18" i="2"/>
  <c r="EK12" i="2"/>
  <c r="EH15" i="2"/>
  <c r="EK11" i="2"/>
  <c r="EH9" i="2"/>
  <c r="EH10" i="2"/>
  <c r="BH30" i="2"/>
  <c r="EB32" i="2"/>
  <c r="EB34" i="2"/>
  <c r="EK5" i="2"/>
  <c r="EH8" i="2"/>
  <c r="EK8" i="2"/>
  <c r="EK6" i="2"/>
  <c r="EH11" i="2"/>
  <c r="EK7" i="2"/>
  <c r="EB27" i="2"/>
  <c r="EB33" i="2"/>
  <c r="EB31" i="2"/>
  <c r="EB23" i="2"/>
  <c r="EH4" i="2"/>
  <c r="EK4" i="2"/>
  <c r="EK14" i="2"/>
  <c r="EH7" i="2"/>
  <c r="AZ31" i="2"/>
  <c r="EH5" i="2"/>
  <c r="EB25" i="2"/>
  <c r="EK13" i="2"/>
  <c r="EB29" i="2"/>
  <c r="EB30" i="2"/>
  <c r="EB26" i="2"/>
  <c r="EH16" i="2"/>
  <c r="EK16" i="2"/>
  <c r="EK15" i="2"/>
  <c r="EK10" i="2"/>
  <c r="EH13" i="2"/>
  <c r="EH14" i="2"/>
  <c r="BP29" i="2"/>
  <c r="EH6" i="2"/>
  <c r="EA29" i="2" l="1"/>
  <c r="EF29" i="2"/>
  <c r="EA26" i="2"/>
  <c r="EF26" i="2"/>
  <c r="EF30" i="2"/>
  <c r="EA30" i="2"/>
  <c r="EA25" i="2"/>
  <c r="EF25" i="2"/>
  <c r="EA27" i="2"/>
  <c r="EF27" i="2"/>
  <c r="EA31" i="2"/>
  <c r="EF31" i="2"/>
  <c r="EA33" i="2"/>
  <c r="EF33" i="2"/>
  <c r="EA23" i="2"/>
  <c r="EF23" i="2"/>
  <c r="EF34" i="2"/>
  <c r="EA34" i="2"/>
  <c r="EF32" i="2"/>
  <c r="EA32" i="2"/>
  <c r="EA24" i="2"/>
  <c r="EF24" i="2"/>
  <c r="EF22" i="2"/>
  <c r="EA22" i="2"/>
  <c r="EF28" i="2"/>
  <c r="EA28" i="2"/>
  <c r="EN18" i="2"/>
  <c r="EN17" i="2"/>
  <c r="ED21" i="2"/>
  <c r="EE21" i="2"/>
  <c r="EH3" i="2"/>
  <c r="EL2" i="2"/>
  <c r="EH20" i="2"/>
  <c r="EI3" i="2"/>
  <c r="EK3" i="2"/>
  <c r="EJ3" i="2"/>
  <c r="EI18" i="2"/>
  <c r="EI17" i="2"/>
  <c r="E196" i="3"/>
  <c r="E215" i="3"/>
  <c r="BO29" i="2"/>
  <c r="BT29" i="2"/>
  <c r="K215" i="3" s="1"/>
  <c r="E177" i="3"/>
  <c r="C226" i="3"/>
  <c r="BW12" i="2"/>
  <c r="CB12" i="2"/>
  <c r="K226" i="3" s="1"/>
  <c r="AQ12" i="2"/>
  <c r="C146" i="3"/>
  <c r="AV12" i="2"/>
  <c r="K146" i="3" s="1"/>
  <c r="C196" i="3"/>
  <c r="BL30" i="2"/>
  <c r="K196" i="3" s="1"/>
  <c r="BG30" i="2"/>
  <c r="C166" i="3"/>
  <c r="C186" i="3"/>
  <c r="C176" i="3"/>
  <c r="C156" i="3"/>
  <c r="C206" i="3"/>
  <c r="BT12" i="2"/>
  <c r="K206" i="3" s="1"/>
  <c r="BO12" i="2"/>
  <c r="C216" i="3"/>
  <c r="BO30" i="2"/>
  <c r="BT30" i="2"/>
  <c r="K216" i="3" s="1"/>
  <c r="T13" i="3"/>
  <c r="U14" i="3" s="1"/>
  <c r="V15" i="3" s="1"/>
  <c r="W16" i="3" s="1"/>
  <c r="X17" i="3" s="1"/>
  <c r="Y18" i="3" s="1"/>
  <c r="Z19" i="3" s="1"/>
  <c r="AA20" i="3" s="1"/>
  <c r="AB21" i="3" s="1"/>
  <c r="AC22" i="3" s="1"/>
  <c r="AD23" i="3" s="1"/>
  <c r="AE24" i="3" s="1"/>
  <c r="AF25" i="3" s="1"/>
  <c r="AG26" i="3" s="1"/>
  <c r="AH27" i="3" s="1"/>
  <c r="AI28" i="3" s="1"/>
  <c r="AJ29" i="3" s="1"/>
  <c r="AK30" i="3" s="1"/>
  <c r="AL31" i="3" s="1"/>
  <c r="AM32" i="3" s="1"/>
  <c r="AN33" i="3" s="1"/>
  <c r="AO5" i="3" s="1"/>
  <c r="AP6" i="3" s="1"/>
  <c r="AQ7" i="3" s="1"/>
  <c r="AR8" i="3" s="1"/>
  <c r="AS9" i="3" s="1"/>
  <c r="AT10" i="3" s="1"/>
  <c r="AU11" i="3" s="1"/>
  <c r="AV12" i="3" s="1"/>
  <c r="AW13" i="3" s="1"/>
  <c r="AX14" i="3" s="1"/>
  <c r="AY15" i="3" s="1"/>
  <c r="AZ16" i="3" s="1"/>
  <c r="BA17" i="3" s="1"/>
  <c r="BB18" i="3" s="1"/>
  <c r="BC19" i="3" s="1"/>
  <c r="BD20" i="3" s="1"/>
  <c r="BE21" i="3" s="1"/>
  <c r="BF22" i="3" s="1"/>
  <c r="BG23" i="3" s="1"/>
  <c r="BH24" i="3" s="1"/>
  <c r="BI25" i="3" s="1"/>
  <c r="BJ26" i="3" s="1"/>
  <c r="BK27" i="3" s="1"/>
  <c r="BL28" i="3" s="1"/>
  <c r="BM29" i="3" s="1"/>
  <c r="BN30" i="3" s="1"/>
  <c r="BO31" i="3" s="1"/>
  <c r="BP32" i="3" s="1"/>
  <c r="BQ33" i="3" s="1"/>
  <c r="BR5" i="3" s="1"/>
  <c r="BS6" i="3" s="1"/>
  <c r="BT7" i="3" s="1"/>
  <c r="BU8" i="3" s="1"/>
  <c r="BV9" i="3" s="1"/>
  <c r="BW10" i="3" s="1"/>
  <c r="BX11" i="3" s="1"/>
  <c r="BY12" i="3" s="1"/>
  <c r="BZ13" i="3" s="1"/>
  <c r="CA14" i="3" s="1"/>
  <c r="CB15" i="3" s="1"/>
  <c r="CC16" i="3" s="1"/>
  <c r="CD17" i="3" s="1"/>
  <c r="L13" i="3"/>
  <c r="A195" i="3"/>
  <c r="D195" i="3"/>
  <c r="D135" i="3"/>
  <c r="F135" i="3" s="1"/>
  <c r="A135" i="3"/>
  <c r="Q13" i="3"/>
  <c r="N13" i="3"/>
  <c r="P13" i="3"/>
  <c r="A155" i="3"/>
  <c r="D155" i="3"/>
  <c r="F155" i="3" s="1"/>
  <c r="D145" i="3"/>
  <c r="F145" i="3" s="1"/>
  <c r="A145" i="3"/>
  <c r="O13" i="3"/>
  <c r="M13" i="3"/>
  <c r="D185" i="3"/>
  <c r="A185" i="3"/>
  <c r="A205" i="3"/>
  <c r="D205" i="3"/>
  <c r="R13" i="3"/>
  <c r="S13" i="3"/>
  <c r="D165" i="3"/>
  <c r="A165" i="3"/>
  <c r="A215" i="3"/>
  <c r="D215" i="3"/>
  <c r="A225" i="3"/>
  <c r="D225" i="3"/>
  <c r="F225" i="3" s="1"/>
  <c r="D175" i="3"/>
  <c r="A175" i="3"/>
  <c r="C147" i="3"/>
  <c r="C137" i="3"/>
  <c r="AN31" i="2"/>
  <c r="K137" i="3" s="1"/>
  <c r="AI31" i="2"/>
  <c r="A136" i="3"/>
  <c r="D136" i="3"/>
  <c r="F136" i="3" s="1"/>
  <c r="L14" i="3"/>
  <c r="K14" i="3"/>
  <c r="A126" i="3"/>
  <c r="D126" i="3"/>
  <c r="F126" i="3" s="1"/>
  <c r="V6" i="4"/>
  <c r="EH36" i="2"/>
  <c r="EH35" i="2"/>
  <c r="EK36" i="2"/>
  <c r="EK35" i="2"/>
  <c r="EJ15" i="2"/>
  <c r="EK25" i="2"/>
  <c r="EK34" i="2"/>
  <c r="EJ9" i="2"/>
  <c r="EK27" i="2"/>
  <c r="EJ14" i="2"/>
  <c r="EJ8" i="2"/>
  <c r="EH28" i="2"/>
  <c r="EK26" i="2"/>
  <c r="EK22" i="2"/>
  <c r="EJ5" i="2"/>
  <c r="EJ10" i="2"/>
  <c r="EJ4" i="2"/>
  <c r="EH31" i="2"/>
  <c r="EH34" i="2"/>
  <c r="EK24" i="2"/>
  <c r="EJ16" i="2"/>
  <c r="EJ11" i="2"/>
  <c r="EJ7" i="2"/>
  <c r="EH33" i="2"/>
  <c r="EH29" i="2"/>
  <c r="EH27" i="2"/>
  <c r="EK30" i="2"/>
  <c r="EH23" i="2"/>
  <c r="EK33" i="2"/>
  <c r="AZ13" i="2"/>
  <c r="EH32" i="2"/>
  <c r="EK29" i="2"/>
  <c r="BP11" i="2"/>
  <c r="EJ13" i="2"/>
  <c r="EJ6" i="2"/>
  <c r="EJ12" i="2"/>
  <c r="EH22" i="2"/>
  <c r="EK23" i="2"/>
  <c r="EK32" i="2"/>
  <c r="EH30" i="2"/>
  <c r="EK28" i="2"/>
  <c r="EH26" i="2"/>
  <c r="EH24" i="2"/>
  <c r="BX10" i="2"/>
  <c r="EK31" i="2"/>
  <c r="BH12" i="2"/>
  <c r="EH25" i="2"/>
  <c r="EN12" i="2" l="1"/>
  <c r="EI12" i="2"/>
  <c r="EI6" i="2"/>
  <c r="EN6" i="2"/>
  <c r="EI13" i="2"/>
  <c r="EN13" i="2"/>
  <c r="EN11" i="2"/>
  <c r="EI11" i="2"/>
  <c r="EI7" i="2"/>
  <c r="EN7" i="2"/>
  <c r="EI16" i="2"/>
  <c r="EN16" i="2"/>
  <c r="EI5" i="2"/>
  <c r="EN5" i="2"/>
  <c r="EN4" i="2"/>
  <c r="EI4" i="2"/>
  <c r="EN10" i="2"/>
  <c r="EI10" i="2"/>
  <c r="EN9" i="2"/>
  <c r="EI9" i="2"/>
  <c r="EI8" i="2"/>
  <c r="EN8" i="2"/>
  <c r="EN14" i="2"/>
  <c r="EI14" i="2"/>
  <c r="EI15" i="2"/>
  <c r="EN15" i="2"/>
  <c r="EP2" i="2"/>
  <c r="EK21" i="2"/>
  <c r="EL20" i="2"/>
  <c r="EJ21" i="2"/>
  <c r="EH21" i="2"/>
  <c r="EI21" i="2"/>
  <c r="EL3" i="2"/>
  <c r="EM3" i="2"/>
  <c r="F215" i="3"/>
  <c r="E186" i="3"/>
  <c r="BL12" i="2"/>
  <c r="K186" i="3" s="1"/>
  <c r="BG12" i="2"/>
  <c r="BW10" i="2"/>
  <c r="E224" i="3"/>
  <c r="F224" i="3" s="1"/>
  <c r="CB10" i="2"/>
  <c r="K224" i="3" s="1"/>
  <c r="E167" i="3"/>
  <c r="BT11" i="2"/>
  <c r="K205" i="3" s="1"/>
  <c r="BO11" i="2"/>
  <c r="E205" i="3"/>
  <c r="F205" i="3" s="1"/>
  <c r="AQ32" i="2"/>
  <c r="AV32" i="2"/>
  <c r="C227" i="3"/>
  <c r="CB13" i="2"/>
  <c r="K227" i="3" s="1"/>
  <c r="BW13" i="2"/>
  <c r="C167" i="3"/>
  <c r="BD13" i="2"/>
  <c r="K167" i="3" s="1"/>
  <c r="AY13" i="2"/>
  <c r="C177" i="3"/>
  <c r="BD31" i="2"/>
  <c r="K177" i="3" s="1"/>
  <c r="AY31" i="2"/>
  <c r="C187" i="3"/>
  <c r="BL13" i="2"/>
  <c r="K187" i="3" s="1"/>
  <c r="BG13" i="2"/>
  <c r="C207" i="3"/>
  <c r="BO13" i="2"/>
  <c r="BT13" i="2"/>
  <c r="K207" i="3" s="1"/>
  <c r="AQ14" i="2"/>
  <c r="AV14" i="2"/>
  <c r="C217" i="3"/>
  <c r="BT31" i="2"/>
  <c r="K217" i="3" s="1"/>
  <c r="BO31" i="2"/>
  <c r="C157" i="3"/>
  <c r="C197" i="3"/>
  <c r="BL31" i="2"/>
  <c r="K197" i="3" s="1"/>
  <c r="BG31" i="2"/>
  <c r="T14" i="3"/>
  <c r="U15" i="3" s="1"/>
  <c r="V16" i="3" s="1"/>
  <c r="W17" i="3" s="1"/>
  <c r="X18" i="3" s="1"/>
  <c r="Y19" i="3" s="1"/>
  <c r="Z20" i="3" s="1"/>
  <c r="AA21" i="3" s="1"/>
  <c r="AB22" i="3" s="1"/>
  <c r="AC23" i="3" s="1"/>
  <c r="AD24" i="3" s="1"/>
  <c r="AE25" i="3" s="1"/>
  <c r="AF26" i="3" s="1"/>
  <c r="AG27" i="3" s="1"/>
  <c r="AH28" i="3" s="1"/>
  <c r="AI29" i="3" s="1"/>
  <c r="AJ30" i="3" s="1"/>
  <c r="AK31" i="3" s="1"/>
  <c r="AL32" i="3" s="1"/>
  <c r="AM33" i="3" s="1"/>
  <c r="AN5" i="3" s="1"/>
  <c r="AO6" i="3" s="1"/>
  <c r="AP7" i="3" s="1"/>
  <c r="AQ8" i="3" s="1"/>
  <c r="AR9" i="3" s="1"/>
  <c r="AS10" i="3" s="1"/>
  <c r="AT11" i="3" s="1"/>
  <c r="AU12" i="3" s="1"/>
  <c r="AV13" i="3" s="1"/>
  <c r="AW14" i="3" s="1"/>
  <c r="AX15" i="3" s="1"/>
  <c r="AY16" i="3" s="1"/>
  <c r="AZ17" i="3" s="1"/>
  <c r="BA18" i="3" s="1"/>
  <c r="BB19" i="3" s="1"/>
  <c r="BC20" i="3" s="1"/>
  <c r="BD21" i="3" s="1"/>
  <c r="BE22" i="3" s="1"/>
  <c r="BF23" i="3" s="1"/>
  <c r="BG24" i="3" s="1"/>
  <c r="BH25" i="3" s="1"/>
  <c r="BI26" i="3" s="1"/>
  <c r="BJ27" i="3" s="1"/>
  <c r="BK28" i="3" s="1"/>
  <c r="BL29" i="3" s="1"/>
  <c r="BM30" i="3" s="1"/>
  <c r="BN31" i="3" s="1"/>
  <c r="BO32" i="3" s="1"/>
  <c r="BP33" i="3" s="1"/>
  <c r="BQ5" i="3" s="1"/>
  <c r="BR6" i="3" s="1"/>
  <c r="BS7" i="3" s="1"/>
  <c r="BT8" i="3" s="1"/>
  <c r="BU9" i="3" s="1"/>
  <c r="BV10" i="3" s="1"/>
  <c r="BW11" i="3" s="1"/>
  <c r="BX12" i="3" s="1"/>
  <c r="BY13" i="3" s="1"/>
  <c r="BZ14" i="3" s="1"/>
  <c r="CA15" i="3" s="1"/>
  <c r="CB16" i="3" s="1"/>
  <c r="CC17" i="3" s="1"/>
  <c r="CD18" i="3" s="1"/>
  <c r="N14" i="3"/>
  <c r="O14" i="3"/>
  <c r="D176" i="3"/>
  <c r="A176" i="3"/>
  <c r="P14" i="3"/>
  <c r="R14" i="3"/>
  <c r="A186" i="3"/>
  <c r="D186" i="3"/>
  <c r="A196" i="3"/>
  <c r="D196" i="3"/>
  <c r="F196" i="3" s="1"/>
  <c r="S14" i="3"/>
  <c r="M14" i="3"/>
  <c r="A206" i="3"/>
  <c r="D206" i="3"/>
  <c r="F206" i="3" s="1"/>
  <c r="A166" i="3"/>
  <c r="D166" i="3"/>
  <c r="Q14" i="3"/>
  <c r="A216" i="3"/>
  <c r="D216" i="3"/>
  <c r="F216" i="3" s="1"/>
  <c r="D156" i="3"/>
  <c r="A156" i="3"/>
  <c r="A146" i="3"/>
  <c r="D146" i="3"/>
  <c r="F146" i="3" s="1"/>
  <c r="A226" i="3"/>
  <c r="D226" i="3"/>
  <c r="F226" i="3" s="1"/>
  <c r="L15" i="3"/>
  <c r="M15" i="3"/>
  <c r="A137" i="3"/>
  <c r="D137" i="3"/>
  <c r="F137" i="3" s="1"/>
  <c r="A147" i="3"/>
  <c r="D147" i="3"/>
  <c r="EJ35" i="2"/>
  <c r="ES18" i="2"/>
  <c r="EJ36" i="2"/>
  <c r="ES17" i="2"/>
  <c r="EJ31" i="2"/>
  <c r="EJ30" i="2"/>
  <c r="EJ22" i="2"/>
  <c r="EJ34" i="2"/>
  <c r="EP9" i="2"/>
  <c r="EI36" i="2" l="1"/>
  <c r="EN36" i="2"/>
  <c r="EN35" i="2"/>
  <c r="EI35" i="2"/>
  <c r="ER18" i="2"/>
  <c r="EP18" i="2"/>
  <c r="EP17" i="2"/>
  <c r="ER17" i="2"/>
  <c r="ES16" i="2"/>
  <c r="BH29" i="2"/>
  <c r="EP5" i="2"/>
  <c r="AZ30" i="2"/>
  <c r="EJ28" i="2"/>
  <c r="EJ25" i="2"/>
  <c r="EP12" i="2"/>
  <c r="ES8" i="2"/>
  <c r="EP7" i="2"/>
  <c r="EJ32" i="2"/>
  <c r="EJ29" i="2"/>
  <c r="EJ27" i="2"/>
  <c r="ES10" i="2"/>
  <c r="EP8" i="2"/>
  <c r="ES14" i="2"/>
  <c r="ES11" i="2"/>
  <c r="ES9" i="2"/>
  <c r="EP6" i="2"/>
  <c r="BP28" i="2"/>
  <c r="ES6" i="2"/>
  <c r="EP11" i="2"/>
  <c r="EP10" i="2"/>
  <c r="EP14" i="2"/>
  <c r="EJ23" i="2"/>
  <c r="EJ24" i="2"/>
  <c r="EJ26" i="2"/>
  <c r="EJ33" i="2"/>
  <c r="EP4" i="2"/>
  <c r="ES12" i="2"/>
  <c r="EP13" i="2"/>
  <c r="EP15" i="2"/>
  <c r="ES15" i="2"/>
  <c r="ES7" i="2"/>
  <c r="AR31" i="2"/>
  <c r="EP16" i="2"/>
  <c r="EI26" i="2" l="1"/>
  <c r="EN26" i="2"/>
  <c r="EI24" i="2"/>
  <c r="EN24" i="2"/>
  <c r="EI33" i="2"/>
  <c r="EN33" i="2"/>
  <c r="EI23" i="2"/>
  <c r="EN23" i="2"/>
  <c r="EI27" i="2"/>
  <c r="EN27" i="2"/>
  <c r="EI29" i="2"/>
  <c r="EN29" i="2"/>
  <c r="EN32" i="2"/>
  <c r="EI32" i="2"/>
  <c r="EI25" i="2"/>
  <c r="EN25" i="2"/>
  <c r="EN28" i="2"/>
  <c r="EI28" i="2"/>
  <c r="EN34" i="2"/>
  <c r="EI34" i="2"/>
  <c r="EN22" i="2"/>
  <c r="EI22" i="2"/>
  <c r="EN30" i="2"/>
  <c r="EI30" i="2"/>
  <c r="EI31" i="2"/>
  <c r="EN31" i="2"/>
  <c r="EV18" i="2"/>
  <c r="EV17" i="2"/>
  <c r="EP3" i="2"/>
  <c r="EP20" i="2"/>
  <c r="ER3" i="2"/>
  <c r="ET2" i="2"/>
  <c r="EQ3" i="2"/>
  <c r="ES3" i="2"/>
  <c r="EQ17" i="2"/>
  <c r="EQ18" i="2"/>
  <c r="EL21" i="2"/>
  <c r="EM21" i="2"/>
  <c r="F186" i="3"/>
  <c r="AY30" i="2"/>
  <c r="E176" i="3"/>
  <c r="F176" i="3" s="1"/>
  <c r="BD30" i="2"/>
  <c r="K176" i="3" s="1"/>
  <c r="BG29" i="2"/>
  <c r="E195" i="3"/>
  <c r="F195" i="3" s="1"/>
  <c r="BL29" i="2"/>
  <c r="K195" i="3" s="1"/>
  <c r="E157" i="3"/>
  <c r="AQ31" i="2"/>
  <c r="AV31" i="2"/>
  <c r="K157" i="3" s="1"/>
  <c r="BO28" i="2"/>
  <c r="BT28" i="2"/>
  <c r="K214" i="3" s="1"/>
  <c r="E214" i="3"/>
  <c r="F214" i="3" s="1"/>
  <c r="AY32" i="2"/>
  <c r="BD32" i="2"/>
  <c r="BO14" i="2"/>
  <c r="BT14" i="2"/>
  <c r="AY15" i="2"/>
  <c r="BD15" i="2"/>
  <c r="BG32" i="2"/>
  <c r="BL32" i="2"/>
  <c r="AQ33" i="2"/>
  <c r="AV33" i="2"/>
  <c r="AY14" i="2"/>
  <c r="BD14" i="2"/>
  <c r="BO32" i="2"/>
  <c r="BT32" i="2"/>
  <c r="BG14" i="2"/>
  <c r="BL14" i="2"/>
  <c r="T15" i="3"/>
  <c r="U16" i="3" s="1"/>
  <c r="V17" i="3" s="1"/>
  <c r="W18" i="3" s="1"/>
  <c r="X19" i="3" s="1"/>
  <c r="Y20" i="3" s="1"/>
  <c r="Z21" i="3" s="1"/>
  <c r="AA22" i="3" s="1"/>
  <c r="AB23" i="3" s="1"/>
  <c r="AC24" i="3" s="1"/>
  <c r="AD25" i="3" s="1"/>
  <c r="AE26" i="3" s="1"/>
  <c r="AF27" i="3" s="1"/>
  <c r="AG28" i="3" s="1"/>
  <c r="AH29" i="3" s="1"/>
  <c r="AI30" i="3" s="1"/>
  <c r="AJ31" i="3" s="1"/>
  <c r="AK32" i="3" s="1"/>
  <c r="AL33" i="3" s="1"/>
  <c r="AM5" i="3" s="1"/>
  <c r="AN6" i="3" s="1"/>
  <c r="AO7" i="3" s="1"/>
  <c r="AP8" i="3" s="1"/>
  <c r="AQ9" i="3" s="1"/>
  <c r="AR10" i="3" s="1"/>
  <c r="AS11" i="3" s="1"/>
  <c r="AT12" i="3" s="1"/>
  <c r="AU13" i="3" s="1"/>
  <c r="AV14" i="3" s="1"/>
  <c r="AW15" i="3" s="1"/>
  <c r="AX16" i="3" s="1"/>
  <c r="AY17" i="3" s="1"/>
  <c r="AZ18" i="3" s="1"/>
  <c r="BA19" i="3" s="1"/>
  <c r="BB20" i="3" s="1"/>
  <c r="BC21" i="3" s="1"/>
  <c r="BD22" i="3" s="1"/>
  <c r="BE23" i="3" s="1"/>
  <c r="BF24" i="3" s="1"/>
  <c r="BG25" i="3" s="1"/>
  <c r="BH26" i="3" s="1"/>
  <c r="BI27" i="3" s="1"/>
  <c r="BJ28" i="3" s="1"/>
  <c r="BK29" i="3" s="1"/>
  <c r="BL30" i="3" s="1"/>
  <c r="BM31" i="3" s="1"/>
  <c r="BN32" i="3" s="1"/>
  <c r="BO33" i="3" s="1"/>
  <c r="BP5" i="3" s="1"/>
  <c r="BQ6" i="3" s="1"/>
  <c r="BR7" i="3" s="1"/>
  <c r="BS8" i="3" s="1"/>
  <c r="BT9" i="3" s="1"/>
  <c r="BU10" i="3" s="1"/>
  <c r="BV11" i="3" s="1"/>
  <c r="BW12" i="3" s="1"/>
  <c r="BX13" i="3" s="1"/>
  <c r="BY14" i="3" s="1"/>
  <c r="BZ15" i="3" s="1"/>
  <c r="CA16" i="3" s="1"/>
  <c r="CB17" i="3" s="1"/>
  <c r="CC18" i="3" s="1"/>
  <c r="CD19" i="3" s="1"/>
  <c r="O15" i="3"/>
  <c r="D217" i="3"/>
  <c r="F217" i="3" s="1"/>
  <c r="A217" i="3"/>
  <c r="R15" i="3"/>
  <c r="A157" i="3"/>
  <c r="D157" i="3"/>
  <c r="D207" i="3"/>
  <c r="F207" i="3" s="1"/>
  <c r="A207" i="3"/>
  <c r="D167" i="3"/>
  <c r="F167" i="3" s="1"/>
  <c r="A167" i="3"/>
  <c r="Q15" i="3"/>
  <c r="A197" i="3"/>
  <c r="D197" i="3"/>
  <c r="F197" i="3" s="1"/>
  <c r="D187" i="3"/>
  <c r="F187" i="3" s="1"/>
  <c r="A187" i="3"/>
  <c r="D227" i="3"/>
  <c r="F227" i="3" s="1"/>
  <c r="A227" i="3"/>
  <c r="N15" i="3"/>
  <c r="S15" i="3"/>
  <c r="P15" i="3"/>
  <c r="D177" i="3"/>
  <c r="F177" i="3" s="1"/>
  <c r="A177" i="3"/>
  <c r="N16" i="3"/>
  <c r="M16" i="3"/>
  <c r="EP35" i="2"/>
  <c r="ES35" i="2"/>
  <c r="ES36" i="2"/>
  <c r="EP36" i="2"/>
  <c r="ES13" i="2"/>
  <c r="ES5" i="2"/>
  <c r="AR13" i="2"/>
  <c r="ES4" i="2"/>
  <c r="ER15" i="2"/>
  <c r="ER11" i="2"/>
  <c r="EP26" i="2"/>
  <c r="AQ13" i="2" l="1"/>
  <c r="AV13" i="2"/>
  <c r="K147" i="3" s="1"/>
  <c r="E147" i="3"/>
  <c r="F147" i="3" s="1"/>
  <c r="ER36" i="2"/>
  <c r="ER35" i="2"/>
  <c r="ES27" i="2"/>
  <c r="ES34" i="2"/>
  <c r="ER5" i="2"/>
  <c r="EP32" i="2"/>
  <c r="ES33" i="2"/>
  <c r="ER8" i="2"/>
  <c r="ES24" i="2"/>
  <c r="ER14" i="2"/>
  <c r="ER4" i="2"/>
  <c r="ER12" i="2"/>
  <c r="ES29" i="2"/>
  <c r="EP31" i="2"/>
  <c r="ES25" i="2"/>
  <c r="EP34" i="2"/>
  <c r="BP10" i="2"/>
  <c r="ER16" i="2"/>
  <c r="ER10" i="2"/>
  <c r="ER13" i="2"/>
  <c r="ES30" i="2"/>
  <c r="ER6" i="2"/>
  <c r="ES31" i="2"/>
  <c r="EP25" i="2"/>
  <c r="EP27" i="2"/>
  <c r="EP30" i="2"/>
  <c r="ES28" i="2"/>
  <c r="AZ12" i="2"/>
  <c r="BH11" i="2"/>
  <c r="BX9" i="2"/>
  <c r="EP29" i="2"/>
  <c r="ER7" i="2"/>
  <c r="ER9" i="2"/>
  <c r="ES26" i="2"/>
  <c r="EP22" i="2"/>
  <c r="ES23" i="2"/>
  <c r="ES22" i="2"/>
  <c r="AR30" i="2"/>
  <c r="ES32" i="2"/>
  <c r="EP24" i="2"/>
  <c r="EP33" i="2"/>
  <c r="EP28" i="2"/>
  <c r="EP23" i="2"/>
  <c r="EQ9" i="2" l="1"/>
  <c r="EV9" i="2"/>
  <c r="EQ7" i="2"/>
  <c r="EV7" i="2"/>
  <c r="EV16" i="2"/>
  <c r="EQ16" i="2"/>
  <c r="EV10" i="2"/>
  <c r="EQ10" i="2"/>
  <c r="EV6" i="2"/>
  <c r="EQ6" i="2"/>
  <c r="EV13" i="2"/>
  <c r="EQ13" i="2"/>
  <c r="EQ8" i="2"/>
  <c r="EV8" i="2"/>
  <c r="EV14" i="2"/>
  <c r="EQ14" i="2"/>
  <c r="EV12" i="2"/>
  <c r="EQ12" i="2"/>
  <c r="EQ4" i="2"/>
  <c r="EV4" i="2"/>
  <c r="EV11" i="2"/>
  <c r="EQ11" i="2"/>
  <c r="EQ15" i="2"/>
  <c r="EV15" i="2"/>
  <c r="EV5" i="2"/>
  <c r="EQ5" i="2"/>
  <c r="EV36" i="2"/>
  <c r="EQ36" i="2"/>
  <c r="EV35" i="2"/>
  <c r="EQ35" i="2"/>
  <c r="ET3" i="2"/>
  <c r="EU3" i="2"/>
  <c r="EX2" i="2"/>
  <c r="EP21" i="2"/>
  <c r="ER21" i="2"/>
  <c r="EQ21" i="2"/>
  <c r="ES21" i="2"/>
  <c r="ET20" i="2"/>
  <c r="P44" i="3"/>
  <c r="N196" i="3"/>
  <c r="F157" i="3"/>
  <c r="M137" i="3" s="1"/>
  <c r="M214" i="3"/>
  <c r="N173" i="3"/>
  <c r="O167" i="3"/>
  <c r="N215" i="3"/>
  <c r="M209" i="3"/>
  <c r="P217" i="3"/>
  <c r="O154" i="3"/>
  <c r="N220" i="3"/>
  <c r="N48" i="3"/>
  <c r="M65" i="3"/>
  <c r="M109" i="3"/>
  <c r="M110" i="3"/>
  <c r="N175" i="3"/>
  <c r="O135" i="3"/>
  <c r="N137" i="3"/>
  <c r="P47" i="3"/>
  <c r="O142" i="3"/>
  <c r="O205" i="3"/>
  <c r="N83" i="3"/>
  <c r="O97" i="3"/>
  <c r="P43" i="3"/>
  <c r="O131" i="3"/>
  <c r="N180" i="3"/>
  <c r="N91" i="3"/>
  <c r="N221" i="3"/>
  <c r="M127" i="3"/>
  <c r="P51" i="3"/>
  <c r="O85" i="3"/>
  <c r="M57" i="3"/>
  <c r="M112" i="3"/>
  <c r="P195" i="3"/>
  <c r="M47" i="3"/>
  <c r="M84" i="3"/>
  <c r="N80" i="3"/>
  <c r="N195" i="3"/>
  <c r="O120" i="3"/>
  <c r="O134" i="3"/>
  <c r="M67" i="3"/>
  <c r="N217" i="3"/>
  <c r="P109" i="3"/>
  <c r="N129" i="3"/>
  <c r="P88" i="3"/>
  <c r="O202" i="3"/>
  <c r="O53" i="3"/>
  <c r="O40" i="3"/>
  <c r="M131" i="3"/>
  <c r="N114" i="3"/>
  <c r="N126" i="3"/>
  <c r="O195" i="3"/>
  <c r="P147" i="3"/>
  <c r="N59" i="3"/>
  <c r="P207" i="3"/>
  <c r="M61" i="3"/>
  <c r="M227" i="3"/>
  <c r="M141" i="3"/>
  <c r="P66" i="3"/>
  <c r="M40" i="3"/>
  <c r="M100" i="3"/>
  <c r="O108" i="3"/>
  <c r="O172" i="3"/>
  <c r="O149" i="3"/>
  <c r="O139" i="3"/>
  <c r="O93" i="3"/>
  <c r="O177" i="3"/>
  <c r="P38" i="3"/>
  <c r="O119" i="3"/>
  <c r="N39" i="3"/>
  <c r="M76" i="3"/>
  <c r="P196" i="3"/>
  <c r="N140" i="3"/>
  <c r="N134" i="3"/>
  <c r="O160" i="3"/>
  <c r="O56" i="3"/>
  <c r="P108" i="3"/>
  <c r="P69" i="3"/>
  <c r="P59" i="3"/>
  <c r="O49" i="3"/>
  <c r="N133" i="3"/>
  <c r="N87" i="3"/>
  <c r="M66" i="3"/>
  <c r="M129" i="3"/>
  <c r="N147" i="3"/>
  <c r="M150" i="3"/>
  <c r="P158" i="3"/>
  <c r="O226" i="3"/>
  <c r="O46" i="3"/>
  <c r="N149" i="3"/>
  <c r="N212" i="3"/>
  <c r="P104" i="3"/>
  <c r="M75" i="3"/>
  <c r="O188" i="3"/>
  <c r="N46" i="3"/>
  <c r="P211" i="3"/>
  <c r="N47" i="3"/>
  <c r="O191" i="3"/>
  <c r="M204" i="3"/>
  <c r="N64" i="3"/>
  <c r="O104" i="3"/>
  <c r="P81" i="3"/>
  <c r="O225" i="3"/>
  <c r="N90" i="3"/>
  <c r="P225" i="3"/>
  <c r="N57" i="3"/>
  <c r="P54" i="3"/>
  <c r="O175" i="3"/>
  <c r="M89" i="3"/>
  <c r="M81" i="3"/>
  <c r="P209" i="3"/>
  <c r="O180" i="3"/>
  <c r="N113" i="3"/>
  <c r="M50" i="3"/>
  <c r="O90" i="3"/>
  <c r="O76" i="3"/>
  <c r="P65" i="3"/>
  <c r="M117" i="3"/>
  <c r="O169" i="3"/>
  <c r="P148" i="3"/>
  <c r="N108" i="3"/>
  <c r="N50" i="3"/>
  <c r="M49" i="3"/>
  <c r="O157" i="3"/>
  <c r="O127" i="3"/>
  <c r="N174" i="3"/>
  <c r="M195" i="3"/>
  <c r="O152" i="3"/>
  <c r="P53" i="3"/>
  <c r="M68" i="3"/>
  <c r="N139" i="3"/>
  <c r="O84" i="3"/>
  <c r="N84" i="3"/>
  <c r="N165" i="3"/>
  <c r="P224" i="3"/>
  <c r="N99" i="3"/>
  <c r="M121" i="3"/>
  <c r="P105" i="3"/>
  <c r="M176" i="3"/>
  <c r="O63" i="3"/>
  <c r="P84" i="3"/>
  <c r="O214" i="3"/>
  <c r="N222" i="3"/>
  <c r="M114" i="3"/>
  <c r="N103" i="3"/>
  <c r="O148" i="3"/>
  <c r="M53" i="3"/>
  <c r="M196" i="3"/>
  <c r="O182" i="3"/>
  <c r="O212" i="3"/>
  <c r="P157" i="3"/>
  <c r="P103" i="3"/>
  <c r="O78" i="3"/>
  <c r="P210" i="3"/>
  <c r="N213" i="3"/>
  <c r="N161" i="3"/>
  <c r="N160" i="3"/>
  <c r="O151" i="3"/>
  <c r="M48" i="3"/>
  <c r="N116" i="3"/>
  <c r="O60" i="3"/>
  <c r="N167" i="3"/>
  <c r="O86" i="3"/>
  <c r="O161" i="3"/>
  <c r="N70" i="3"/>
  <c r="N93" i="3"/>
  <c r="P41" i="3"/>
  <c r="O105" i="3"/>
  <c r="O176" i="3"/>
  <c r="N110" i="3"/>
  <c r="O129" i="3"/>
  <c r="P128" i="3"/>
  <c r="M215" i="3"/>
  <c r="O168" i="3"/>
  <c r="N69" i="3"/>
  <c r="P48" i="3"/>
  <c r="O75" i="3"/>
  <c r="P223" i="3"/>
  <c r="N153" i="3"/>
  <c r="N85" i="3"/>
  <c r="M62" i="3"/>
  <c r="N58" i="3"/>
  <c r="N202" i="3"/>
  <c r="O208" i="3"/>
  <c r="N204" i="3"/>
  <c r="N115" i="3"/>
  <c r="N42" i="3"/>
  <c r="N76" i="3"/>
  <c r="P96" i="3"/>
  <c r="M138" i="3"/>
  <c r="M212" i="3"/>
  <c r="N118" i="3"/>
  <c r="O111" i="3"/>
  <c r="P205" i="3"/>
  <c r="P111" i="3"/>
  <c r="P149" i="3"/>
  <c r="N125" i="3"/>
  <c r="N49" i="3"/>
  <c r="O137" i="3"/>
  <c r="O196" i="3"/>
  <c r="M56" i="3"/>
  <c r="M72" i="3"/>
  <c r="P83" i="3"/>
  <c r="P68" i="3"/>
  <c r="N187" i="3"/>
  <c r="P215" i="3"/>
  <c r="N38" i="3"/>
  <c r="N186" i="3"/>
  <c r="P186" i="3"/>
  <c r="N210" i="3"/>
  <c r="M107" i="3"/>
  <c r="P45" i="3"/>
  <c r="O42" i="3"/>
  <c r="P94" i="3"/>
  <c r="O141" i="3"/>
  <c r="P132" i="3"/>
  <c r="M216" i="3"/>
  <c r="N201" i="3"/>
  <c r="N112" i="3"/>
  <c r="N128" i="3"/>
  <c r="N78" i="3"/>
  <c r="M132" i="3"/>
  <c r="P76" i="3"/>
  <c r="O179" i="3"/>
  <c r="O100" i="3"/>
  <c r="P102" i="3"/>
  <c r="O125" i="3"/>
  <c r="M226" i="3"/>
  <c r="P46" i="3"/>
  <c r="O218" i="3"/>
  <c r="O206" i="3"/>
  <c r="M115" i="3"/>
  <c r="O64" i="3"/>
  <c r="O150" i="3"/>
  <c r="M157" i="3"/>
  <c r="O215" i="3"/>
  <c r="N117" i="3"/>
  <c r="N67" i="3"/>
  <c r="M82" i="3"/>
  <c r="O61" i="3"/>
  <c r="O130" i="3"/>
  <c r="M99" i="3"/>
  <c r="O47" i="3"/>
  <c r="M213" i="3"/>
  <c r="P93" i="3"/>
  <c r="P166" i="3"/>
  <c r="N124" i="3"/>
  <c r="O227" i="3"/>
  <c r="P212" i="3"/>
  <c r="N158" i="3"/>
  <c r="O224" i="3"/>
  <c r="O124" i="3"/>
  <c r="O118" i="3"/>
  <c r="O96" i="3"/>
  <c r="P112" i="3"/>
  <c r="O83" i="3"/>
  <c r="M158" i="3"/>
  <c r="O54" i="3"/>
  <c r="M64" i="3"/>
  <c r="P120" i="3"/>
  <c r="P129" i="3"/>
  <c r="P226" i="3"/>
  <c r="M45" i="3"/>
  <c r="N211" i="3"/>
  <c r="M51" i="3"/>
  <c r="O220" i="3"/>
  <c r="N182" i="3"/>
  <c r="M86" i="3"/>
  <c r="P221" i="3"/>
  <c r="O65" i="3"/>
  <c r="N52" i="3"/>
  <c r="M166" i="3"/>
  <c r="O94" i="3"/>
  <c r="N123" i="3"/>
  <c r="M42" i="3"/>
  <c r="P118" i="3"/>
  <c r="N207" i="3"/>
  <c r="N152" i="3"/>
  <c r="N81" i="3"/>
  <c r="N74" i="3"/>
  <c r="N132" i="3"/>
  <c r="M208" i="3"/>
  <c r="N121" i="3"/>
  <c r="N150" i="3"/>
  <c r="N198" i="3"/>
  <c r="O189" i="3"/>
  <c r="M167" i="3"/>
  <c r="O116" i="3"/>
  <c r="P127" i="3"/>
  <c r="P57" i="3"/>
  <c r="O70" i="3"/>
  <c r="P95" i="3"/>
  <c r="N131" i="3"/>
  <c r="N60" i="3"/>
  <c r="O165" i="3"/>
  <c r="O217" i="3"/>
  <c r="O92" i="3"/>
  <c r="N179" i="3"/>
  <c r="M177" i="3"/>
  <c r="O55" i="3"/>
  <c r="M211" i="3"/>
  <c r="M101" i="3"/>
  <c r="M140" i="3"/>
  <c r="M123" i="3"/>
  <c r="P141" i="3"/>
  <c r="N172" i="3"/>
  <c r="P56" i="3"/>
  <c r="O122" i="3"/>
  <c r="P92" i="3"/>
  <c r="P60" i="3"/>
  <c r="O121" i="3"/>
  <c r="O171" i="3"/>
  <c r="P167" i="3"/>
  <c r="O66" i="3"/>
  <c r="N111" i="3"/>
  <c r="O216" i="3"/>
  <c r="O112" i="3"/>
  <c r="P115" i="3"/>
  <c r="N53" i="3"/>
  <c r="N95" i="3"/>
  <c r="O103" i="3"/>
  <c r="N127" i="3"/>
  <c r="N109" i="3"/>
  <c r="O88" i="3"/>
  <c r="N40" i="3"/>
  <c r="N156" i="3"/>
  <c r="P74" i="3"/>
  <c r="M149" i="3"/>
  <c r="N136" i="3"/>
  <c r="P89" i="3"/>
  <c r="O69" i="3"/>
  <c r="N73" i="3"/>
  <c r="N54" i="3"/>
  <c r="O198" i="3"/>
  <c r="M39" i="3"/>
  <c r="P123" i="3"/>
  <c r="M94" i="3"/>
  <c r="N56" i="3"/>
  <c r="O99" i="3"/>
  <c r="N171" i="3"/>
  <c r="O164" i="3"/>
  <c r="M116" i="3"/>
  <c r="O87" i="3"/>
  <c r="N98" i="3"/>
  <c r="M148" i="3"/>
  <c r="N68" i="3"/>
  <c r="N63" i="3"/>
  <c r="P159" i="3"/>
  <c r="N145" i="3"/>
  <c r="N107" i="3"/>
  <c r="P219" i="3"/>
  <c r="N227" i="3"/>
  <c r="P87" i="3"/>
  <c r="M55" i="3"/>
  <c r="N206" i="3"/>
  <c r="N104" i="3"/>
  <c r="O43" i="3"/>
  <c r="O173" i="3"/>
  <c r="M96" i="3"/>
  <c r="O140" i="3"/>
  <c r="O178" i="3"/>
  <c r="N192" i="3"/>
  <c r="M113" i="3"/>
  <c r="N225" i="3"/>
  <c r="P140" i="3"/>
  <c r="O185" i="3"/>
  <c r="O156" i="3"/>
  <c r="N188" i="3"/>
  <c r="P114" i="3"/>
  <c r="O207" i="3"/>
  <c r="O163" i="3"/>
  <c r="M92" i="3"/>
  <c r="M60" i="3"/>
  <c r="M139" i="3"/>
  <c r="O211" i="3"/>
  <c r="N88" i="3"/>
  <c r="O80" i="3"/>
  <c r="M122" i="3"/>
  <c r="M58" i="3"/>
  <c r="O89" i="3"/>
  <c r="P90" i="3"/>
  <c r="O57" i="3"/>
  <c r="N170" i="3"/>
  <c r="N119" i="3"/>
  <c r="P70" i="3"/>
  <c r="O203" i="3"/>
  <c r="N122" i="3"/>
  <c r="O50" i="3"/>
  <c r="M106" i="3"/>
  <c r="P130" i="3"/>
  <c r="O71" i="3"/>
  <c r="M73" i="3"/>
  <c r="N178" i="3"/>
  <c r="N208" i="3"/>
  <c r="P216" i="3"/>
  <c r="O79" i="3"/>
  <c r="N162" i="3"/>
  <c r="N65" i="3"/>
  <c r="N102" i="3"/>
  <c r="M105" i="3"/>
  <c r="P99" i="3"/>
  <c r="O110" i="3"/>
  <c r="P119" i="3"/>
  <c r="O38" i="3"/>
  <c r="M90" i="3"/>
  <c r="AY12" i="2"/>
  <c r="BD12" i="2"/>
  <c r="K166" i="3" s="1"/>
  <c r="P146" i="3" s="1"/>
  <c r="E166" i="3"/>
  <c r="F166" i="3" s="1"/>
  <c r="M146" i="3" s="1"/>
  <c r="BO10" i="2"/>
  <c r="BT10" i="2"/>
  <c r="K204" i="3" s="1"/>
  <c r="P184" i="3" s="1"/>
  <c r="E204" i="3"/>
  <c r="F204" i="3" s="1"/>
  <c r="M184" i="3" s="1"/>
  <c r="E185" i="3"/>
  <c r="F185" i="3" s="1"/>
  <c r="M165" i="3" s="1"/>
  <c r="BG11" i="2"/>
  <c r="BL11" i="2"/>
  <c r="K185" i="3" s="1"/>
  <c r="P165" i="3" s="1"/>
  <c r="E156" i="3"/>
  <c r="F156" i="3" s="1"/>
  <c r="M136" i="3" s="1"/>
  <c r="AV30" i="2"/>
  <c r="K156" i="3" s="1"/>
  <c r="P136" i="3" s="1"/>
  <c r="AQ30" i="2"/>
  <c r="E223" i="3"/>
  <c r="F223" i="3" s="1"/>
  <c r="M223" i="3" s="1"/>
  <c r="CB9" i="2"/>
  <c r="K223" i="3" s="1"/>
  <c r="P203" i="3" s="1"/>
  <c r="BW9" i="2"/>
  <c r="P121" i="3"/>
  <c r="P79" i="3"/>
  <c r="P208" i="3"/>
  <c r="O113" i="3"/>
  <c r="O133" i="3"/>
  <c r="P100" i="3"/>
  <c r="O170" i="3"/>
  <c r="N100" i="3"/>
  <c r="P117" i="3"/>
  <c r="M207" i="3"/>
  <c r="N157" i="3"/>
  <c r="M54" i="3"/>
  <c r="N71" i="3"/>
  <c r="P98" i="3"/>
  <c r="M206" i="3"/>
  <c r="O45" i="3"/>
  <c r="O81" i="3"/>
  <c r="N92" i="3"/>
  <c r="N66" i="3"/>
  <c r="P213" i="3"/>
  <c r="O58" i="3"/>
  <c r="O95" i="3"/>
  <c r="N120" i="3"/>
  <c r="O147" i="3"/>
  <c r="P214" i="3"/>
  <c r="M71" i="3"/>
  <c r="M69" i="3"/>
  <c r="O192" i="3"/>
  <c r="N169" i="3"/>
  <c r="P82" i="3"/>
  <c r="M87" i="3"/>
  <c r="M88" i="3"/>
  <c r="P61" i="3"/>
  <c r="P138" i="3"/>
  <c r="P116" i="3"/>
  <c r="P71" i="3"/>
  <c r="M70" i="3"/>
  <c r="P176" i="3"/>
  <c r="N138" i="3"/>
  <c r="P50" i="3"/>
  <c r="M218" i="3"/>
  <c r="M224" i="3"/>
  <c r="N177" i="3"/>
  <c r="O101" i="3"/>
  <c r="M43" i="3"/>
  <c r="N43" i="3"/>
  <c r="N86" i="3"/>
  <c r="P73" i="3"/>
  <c r="N135" i="3"/>
  <c r="N106" i="3"/>
  <c r="O51" i="3"/>
  <c r="N168" i="3"/>
  <c r="O162" i="3"/>
  <c r="O221" i="3"/>
  <c r="P177" i="3"/>
  <c r="N89" i="3"/>
  <c r="O109" i="3"/>
  <c r="O136" i="3"/>
  <c r="O184" i="3"/>
  <c r="M108" i="3"/>
  <c r="N199" i="3"/>
  <c r="M77" i="3"/>
  <c r="M120" i="3"/>
  <c r="N155" i="3"/>
  <c r="M168" i="3"/>
  <c r="N216" i="3"/>
  <c r="N226" i="3"/>
  <c r="N190" i="3"/>
  <c r="M159" i="3"/>
  <c r="M95" i="3"/>
  <c r="P175" i="3"/>
  <c r="N142" i="3"/>
  <c r="M98" i="3"/>
  <c r="M205" i="3"/>
  <c r="N194" i="3"/>
  <c r="N164" i="3"/>
  <c r="P131" i="3"/>
  <c r="P126" i="3"/>
  <c r="M118" i="3"/>
  <c r="M79" i="3"/>
  <c r="P106" i="3"/>
  <c r="M210" i="3"/>
  <c r="M74" i="3"/>
  <c r="N61" i="3"/>
  <c r="O138" i="3"/>
  <c r="O91" i="3"/>
  <c r="N130" i="3"/>
  <c r="O39" i="3"/>
  <c r="O183" i="3"/>
  <c r="O117" i="3"/>
  <c r="O222" i="3"/>
  <c r="N144" i="3"/>
  <c r="O181" i="3"/>
  <c r="O73" i="3"/>
  <c r="O201" i="3"/>
  <c r="M119" i="3"/>
  <c r="N185" i="3"/>
  <c r="O67" i="3"/>
  <c r="P204" i="3"/>
  <c r="M104" i="3"/>
  <c r="N205" i="3"/>
  <c r="O132" i="3"/>
  <c r="M93" i="3"/>
  <c r="O115" i="3"/>
  <c r="O59" i="3"/>
  <c r="N176" i="3"/>
  <c r="P135" i="3"/>
  <c r="N62" i="3"/>
  <c r="P227" i="3"/>
  <c r="M59" i="3"/>
  <c r="N154" i="3"/>
  <c r="M175" i="3"/>
  <c r="M63" i="3"/>
  <c r="M38" i="3"/>
  <c r="N224" i="3"/>
  <c r="P125" i="3"/>
  <c r="P77" i="3"/>
  <c r="P75" i="3"/>
  <c r="O44" i="3"/>
  <c r="N77" i="3"/>
  <c r="O41" i="3"/>
  <c r="M41" i="3"/>
  <c r="P101" i="3"/>
  <c r="O193" i="3"/>
  <c r="P58" i="3"/>
  <c r="P72" i="3"/>
  <c r="N82" i="3"/>
  <c r="O159" i="3"/>
  <c r="O174" i="3"/>
  <c r="N97" i="3"/>
  <c r="N193" i="3"/>
  <c r="N203" i="3"/>
  <c r="M44" i="3"/>
  <c r="O158" i="3"/>
  <c r="O123" i="3"/>
  <c r="P137" i="3"/>
  <c r="P39" i="3"/>
  <c r="P113" i="3"/>
  <c r="N101" i="3"/>
  <c r="M156" i="3"/>
  <c r="P150" i="3"/>
  <c r="O146" i="3"/>
  <c r="O77" i="3"/>
  <c r="M128" i="3"/>
  <c r="P78" i="3"/>
  <c r="P49" i="3"/>
  <c r="P67" i="3"/>
  <c r="N159" i="3"/>
  <c r="N148" i="3"/>
  <c r="P91" i="3"/>
  <c r="N214" i="3"/>
  <c r="M80" i="3"/>
  <c r="O52" i="3"/>
  <c r="N94" i="3"/>
  <c r="N75" i="3"/>
  <c r="O155" i="3"/>
  <c r="O107" i="3"/>
  <c r="P80" i="3"/>
  <c r="P107" i="3"/>
  <c r="M217" i="3"/>
  <c r="O62" i="3"/>
  <c r="N191" i="3"/>
  <c r="P139" i="3"/>
  <c r="N72" i="3"/>
  <c r="O68" i="3"/>
  <c r="N163" i="3"/>
  <c r="O153" i="3"/>
  <c r="M185" i="3"/>
  <c r="P97" i="3"/>
  <c r="N51" i="3"/>
  <c r="N219" i="3"/>
  <c r="P156" i="3"/>
  <c r="P220" i="3"/>
  <c r="O145" i="3"/>
  <c r="M85" i="3"/>
  <c r="M97" i="3"/>
  <c r="N209" i="3"/>
  <c r="N184" i="3"/>
  <c r="M83" i="3"/>
  <c r="O213" i="3"/>
  <c r="O200" i="3"/>
  <c r="M130" i="3"/>
  <c r="P168" i="3"/>
  <c r="O187" i="3"/>
  <c r="P63" i="3"/>
  <c r="O197" i="3"/>
  <c r="P110" i="3"/>
  <c r="O74" i="3"/>
  <c r="N189" i="3"/>
  <c r="O114" i="3"/>
  <c r="O143" i="3"/>
  <c r="N218" i="3"/>
  <c r="P64" i="3"/>
  <c r="M91" i="3"/>
  <c r="O126" i="3"/>
  <c r="N146" i="3"/>
  <c r="N197" i="3"/>
  <c r="P40" i="3"/>
  <c r="M46" i="3"/>
  <c r="N96" i="3"/>
  <c r="N143" i="3"/>
  <c r="P222" i="3"/>
  <c r="P122" i="3"/>
  <c r="P62" i="3"/>
  <c r="P42" i="3"/>
  <c r="O98" i="3"/>
  <c r="O48" i="3"/>
  <c r="N223" i="3"/>
  <c r="O194" i="3"/>
  <c r="N183" i="3"/>
  <c r="N41" i="3"/>
  <c r="N181" i="3"/>
  <c r="N151" i="3"/>
  <c r="O190" i="3"/>
  <c r="O223" i="3"/>
  <c r="O102" i="3"/>
  <c r="M52" i="3"/>
  <c r="M111" i="3"/>
  <c r="M225" i="3"/>
  <c r="O144" i="3"/>
  <c r="M147" i="3"/>
  <c r="O128" i="3"/>
  <c r="N200" i="3"/>
  <c r="P194" i="3"/>
  <c r="M103" i="3"/>
  <c r="N166" i="3"/>
  <c r="O204" i="3"/>
  <c r="O72" i="3"/>
  <c r="O166" i="3"/>
  <c r="O82" i="3"/>
  <c r="M102" i="3"/>
  <c r="O209" i="3"/>
  <c r="O106" i="3"/>
  <c r="P185" i="3"/>
  <c r="N45" i="3"/>
  <c r="P55" i="3"/>
  <c r="O210" i="3"/>
  <c r="P86" i="3"/>
  <c r="M186" i="3"/>
  <c r="P206" i="3"/>
  <c r="P218" i="3"/>
  <c r="N105" i="3"/>
  <c r="O219" i="3"/>
  <c r="M78" i="3"/>
  <c r="N55" i="3"/>
  <c r="O199" i="3"/>
  <c r="N44" i="3"/>
  <c r="O186" i="3"/>
  <c r="M194" i="3"/>
  <c r="N79" i="3"/>
  <c r="N141" i="3"/>
  <c r="P52" i="3"/>
  <c r="P85" i="3"/>
  <c r="AY16" i="2"/>
  <c r="BD16" i="2"/>
  <c r="AY34" i="2"/>
  <c r="BD34" i="2"/>
  <c r="BG33" i="2"/>
  <c r="BL33" i="2"/>
  <c r="AY33" i="2"/>
  <c r="BD33" i="2"/>
  <c r="BG15" i="2"/>
  <c r="BL15" i="2"/>
  <c r="BO15" i="2"/>
  <c r="BT15" i="2"/>
  <c r="Q16" i="3"/>
  <c r="O16" i="3"/>
  <c r="S16" i="3"/>
  <c r="P16" i="3"/>
  <c r="T16" i="3"/>
  <c r="U17" i="3" s="1"/>
  <c r="V18" i="3" s="1"/>
  <c r="W19" i="3" s="1"/>
  <c r="X20" i="3" s="1"/>
  <c r="Y21" i="3" s="1"/>
  <c r="Z22" i="3" s="1"/>
  <c r="AA23" i="3" s="1"/>
  <c r="AB24" i="3" s="1"/>
  <c r="AC25" i="3" s="1"/>
  <c r="AD26" i="3" s="1"/>
  <c r="AE27" i="3" s="1"/>
  <c r="AF28" i="3" s="1"/>
  <c r="AG29" i="3" s="1"/>
  <c r="AH30" i="3" s="1"/>
  <c r="AI31" i="3" s="1"/>
  <c r="AJ32" i="3" s="1"/>
  <c r="AK33" i="3" s="1"/>
  <c r="AL5" i="3" s="1"/>
  <c r="AM6" i="3" s="1"/>
  <c r="AN7" i="3" s="1"/>
  <c r="AO8" i="3" s="1"/>
  <c r="AP9" i="3" s="1"/>
  <c r="AQ10" i="3" s="1"/>
  <c r="AR11" i="3" s="1"/>
  <c r="AS12" i="3" s="1"/>
  <c r="AT13" i="3" s="1"/>
  <c r="AU14" i="3" s="1"/>
  <c r="AV15" i="3" s="1"/>
  <c r="AW16" i="3" s="1"/>
  <c r="AX17" i="3" s="1"/>
  <c r="AY18" i="3" s="1"/>
  <c r="AZ19" i="3" s="1"/>
  <c r="BA20" i="3" s="1"/>
  <c r="BB21" i="3" s="1"/>
  <c r="BC22" i="3" s="1"/>
  <c r="BD23" i="3" s="1"/>
  <c r="BE24" i="3" s="1"/>
  <c r="BF25" i="3" s="1"/>
  <c r="BG26" i="3" s="1"/>
  <c r="BH27" i="3" s="1"/>
  <c r="BI28" i="3" s="1"/>
  <c r="BJ29" i="3" s="1"/>
  <c r="BK30" i="3" s="1"/>
  <c r="BL31" i="3" s="1"/>
  <c r="BM32" i="3" s="1"/>
  <c r="BN33" i="3" s="1"/>
  <c r="BO5" i="3" s="1"/>
  <c r="BP6" i="3" s="1"/>
  <c r="BQ7" i="3" s="1"/>
  <c r="BR8" i="3" s="1"/>
  <c r="BS9" i="3" s="1"/>
  <c r="BT10" i="3" s="1"/>
  <c r="BU11" i="3" s="1"/>
  <c r="BV12" i="3" s="1"/>
  <c r="BW13" i="3" s="1"/>
  <c r="BX14" i="3" s="1"/>
  <c r="BY15" i="3" s="1"/>
  <c r="BZ16" i="3" s="1"/>
  <c r="CA17" i="3" s="1"/>
  <c r="CB18" i="3" s="1"/>
  <c r="CC19" i="3" s="1"/>
  <c r="CD20" i="3" s="1"/>
  <c r="R16" i="3"/>
  <c r="N17" i="3"/>
  <c r="O17" i="3"/>
  <c r="EX18" i="2"/>
  <c r="FA17" i="2"/>
  <c r="EX17" i="2"/>
  <c r="FA18" i="2"/>
  <c r="ER27" i="2"/>
  <c r="ER28" i="2"/>
  <c r="ER29" i="2"/>
  <c r="ER22" i="2"/>
  <c r="EX12" i="2"/>
  <c r="FA8" i="2"/>
  <c r="FA10" i="2"/>
  <c r="EX15" i="2"/>
  <c r="FA15" i="2"/>
  <c r="EX9" i="2"/>
  <c r="EX10" i="2"/>
  <c r="FA13" i="2"/>
  <c r="FA12" i="2"/>
  <c r="FA11" i="2"/>
  <c r="BH28" i="2"/>
  <c r="EX5" i="2"/>
  <c r="AZ29" i="2"/>
  <c r="ER32" i="2"/>
  <c r="ER31" i="2"/>
  <c r="BP27" i="2"/>
  <c r="ER24" i="2"/>
  <c r="EX8" i="2"/>
  <c r="EX11" i="2"/>
  <c r="EX6" i="2"/>
  <c r="ER23" i="2"/>
  <c r="ER30" i="2"/>
  <c r="ER33" i="2"/>
  <c r="FA7" i="2"/>
  <c r="FA9" i="2"/>
  <c r="EX4" i="2"/>
  <c r="FA6" i="2"/>
  <c r="FA4" i="2"/>
  <c r="EX7" i="2"/>
  <c r="AZ11" i="2"/>
  <c r="EX16" i="2"/>
  <c r="FA14" i="2"/>
  <c r="EX14" i="2"/>
  <c r="ER25" i="2"/>
  <c r="ER34" i="2"/>
  <c r="FA5" i="2"/>
  <c r="ER26" i="2"/>
  <c r="FA16" i="2"/>
  <c r="EX13" i="2"/>
  <c r="EQ34" i="2" l="1"/>
  <c r="EV34" i="2"/>
  <c r="EV25" i="2"/>
  <c r="EQ25" i="2"/>
  <c r="EQ26" i="2"/>
  <c r="EV26" i="2"/>
  <c r="EQ33" i="2"/>
  <c r="EV33" i="2"/>
  <c r="EQ30" i="2"/>
  <c r="EV30" i="2"/>
  <c r="EV23" i="2"/>
  <c r="EQ23" i="2"/>
  <c r="EQ24" i="2"/>
  <c r="EV24" i="2"/>
  <c r="EV31" i="2"/>
  <c r="EQ31" i="2"/>
  <c r="EQ32" i="2"/>
  <c r="EV32" i="2"/>
  <c r="EV27" i="2"/>
  <c r="EQ27" i="2"/>
  <c r="EV29" i="2"/>
  <c r="EQ29" i="2"/>
  <c r="EQ28" i="2"/>
  <c r="EV28" i="2"/>
  <c r="EQ22" i="2"/>
  <c r="EV22" i="2"/>
  <c r="ET21" i="2"/>
  <c r="EU21" i="2"/>
  <c r="EZ3" i="2"/>
  <c r="EY3" i="2"/>
  <c r="EX3" i="2"/>
  <c r="FB2" i="2"/>
  <c r="FA3" i="2"/>
  <c r="EX20" i="2"/>
  <c r="M126" i="3"/>
  <c r="P124" i="3"/>
  <c r="M125" i="3"/>
  <c r="M124" i="3"/>
  <c r="M135" i="3"/>
  <c r="M134" i="3"/>
  <c r="M203" i="3"/>
  <c r="BT27" i="2"/>
  <c r="K213" i="3" s="1"/>
  <c r="P193" i="3" s="1"/>
  <c r="BO27" i="2"/>
  <c r="E213" i="3"/>
  <c r="F213" i="3" s="1"/>
  <c r="M193" i="3" s="1"/>
  <c r="BG28" i="2"/>
  <c r="E194" i="3"/>
  <c r="F194" i="3" s="1"/>
  <c r="M174" i="3" s="1"/>
  <c r="BL28" i="2"/>
  <c r="K194" i="3" s="1"/>
  <c r="P174" i="3" s="1"/>
  <c r="AY29" i="2"/>
  <c r="E175" i="3"/>
  <c r="F175" i="3" s="1"/>
  <c r="M144" i="3" s="1"/>
  <c r="BD29" i="2"/>
  <c r="K175" i="3" s="1"/>
  <c r="P144" i="3" s="1"/>
  <c r="E165" i="3"/>
  <c r="F165" i="3" s="1"/>
  <c r="M133" i="3" s="1"/>
  <c r="AY11" i="2"/>
  <c r="BD11" i="2"/>
  <c r="K165" i="3" s="1"/>
  <c r="P133" i="3" s="1"/>
  <c r="AY35" i="2"/>
  <c r="BD35" i="2"/>
  <c r="BG17" i="2"/>
  <c r="BL17" i="2"/>
  <c r="BG34" i="2"/>
  <c r="BL34" i="2"/>
  <c r="BG16" i="2"/>
  <c r="BL16" i="2"/>
  <c r="T17" i="3"/>
  <c r="U18" i="3" s="1"/>
  <c r="V19" i="3" s="1"/>
  <c r="W20" i="3" s="1"/>
  <c r="X21" i="3" s="1"/>
  <c r="Y22" i="3" s="1"/>
  <c r="Z23" i="3" s="1"/>
  <c r="AA24" i="3" s="1"/>
  <c r="AB25" i="3" s="1"/>
  <c r="AC26" i="3" s="1"/>
  <c r="AD27" i="3" s="1"/>
  <c r="AE28" i="3" s="1"/>
  <c r="AF29" i="3" s="1"/>
  <c r="AG30" i="3" s="1"/>
  <c r="AH31" i="3" s="1"/>
  <c r="AI32" i="3" s="1"/>
  <c r="AJ33" i="3" s="1"/>
  <c r="AK5" i="3" s="1"/>
  <c r="AL6" i="3" s="1"/>
  <c r="AM7" i="3" s="1"/>
  <c r="AN8" i="3" s="1"/>
  <c r="AO9" i="3" s="1"/>
  <c r="AP10" i="3" s="1"/>
  <c r="AQ11" i="3" s="1"/>
  <c r="AR12" i="3" s="1"/>
  <c r="AS13" i="3" s="1"/>
  <c r="AT14" i="3" s="1"/>
  <c r="AU15" i="3" s="1"/>
  <c r="AV16" i="3" s="1"/>
  <c r="AW17" i="3" s="1"/>
  <c r="AX18" i="3" s="1"/>
  <c r="AY19" i="3" s="1"/>
  <c r="AZ20" i="3" s="1"/>
  <c r="BA21" i="3" s="1"/>
  <c r="BB22" i="3" s="1"/>
  <c r="BC23" i="3" s="1"/>
  <c r="BD24" i="3" s="1"/>
  <c r="BE25" i="3" s="1"/>
  <c r="BF26" i="3" s="1"/>
  <c r="BG27" i="3" s="1"/>
  <c r="BH28" i="3" s="1"/>
  <c r="BI29" i="3" s="1"/>
  <c r="BJ30" i="3" s="1"/>
  <c r="BK31" i="3" s="1"/>
  <c r="BL32" i="3" s="1"/>
  <c r="BM33" i="3" s="1"/>
  <c r="BN5" i="3" s="1"/>
  <c r="BO6" i="3" s="1"/>
  <c r="BP7" i="3" s="1"/>
  <c r="BQ8" i="3" s="1"/>
  <c r="BR9" i="3" s="1"/>
  <c r="BS10" i="3" s="1"/>
  <c r="BT11" i="3" s="1"/>
  <c r="BU12" i="3" s="1"/>
  <c r="BV13" i="3" s="1"/>
  <c r="BW14" i="3" s="1"/>
  <c r="BX15" i="3" s="1"/>
  <c r="BY16" i="3" s="1"/>
  <c r="BZ17" i="3" s="1"/>
  <c r="CA18" i="3" s="1"/>
  <c r="CB19" i="3" s="1"/>
  <c r="CC20" i="3" s="1"/>
  <c r="CD21" i="3" s="1"/>
  <c r="Q17" i="3"/>
  <c r="S17" i="3"/>
  <c r="P17" i="3"/>
  <c r="R17" i="3"/>
  <c r="O18" i="3"/>
  <c r="P18" i="3"/>
  <c r="EZ18" i="2"/>
  <c r="BH18" i="2"/>
  <c r="EZ17" i="2"/>
  <c r="FA36" i="2"/>
  <c r="FA35" i="2"/>
  <c r="EZ14" i="2"/>
  <c r="EZ16" i="2"/>
  <c r="EZ15" i="2"/>
  <c r="EX25" i="2"/>
  <c r="FD17" i="2" l="1"/>
  <c r="EY17" i="2"/>
  <c r="FD18" i="2"/>
  <c r="EY18" i="2"/>
  <c r="EX36" i="2"/>
  <c r="EZ35" i="2"/>
  <c r="EX35" i="2"/>
  <c r="EZ36" i="2"/>
  <c r="BX8" i="2"/>
  <c r="EZ10" i="2"/>
  <c r="EZ5" i="2"/>
  <c r="FA22" i="2"/>
  <c r="EZ11" i="2"/>
  <c r="EZ6" i="2"/>
  <c r="EX31" i="2"/>
  <c r="FA30" i="2"/>
  <c r="EX23" i="2"/>
  <c r="EX29" i="2"/>
  <c r="EX26" i="2"/>
  <c r="EX24" i="2"/>
  <c r="EZ7" i="2"/>
  <c r="EZ12" i="2"/>
  <c r="EZ8" i="2"/>
  <c r="EZ4" i="2"/>
  <c r="EX33" i="2"/>
  <c r="EX34" i="2"/>
  <c r="EX30" i="2"/>
  <c r="FA28" i="2"/>
  <c r="FA26" i="2"/>
  <c r="FA31" i="2"/>
  <c r="BP9" i="2"/>
  <c r="FA24" i="2"/>
  <c r="BH10" i="2"/>
  <c r="EZ9" i="2"/>
  <c r="FA29" i="2"/>
  <c r="FA27" i="2"/>
  <c r="EZ13" i="2"/>
  <c r="AZ28" i="2"/>
  <c r="FA32" i="2"/>
  <c r="FA34" i="2"/>
  <c r="EX22" i="2"/>
  <c r="FA25" i="2"/>
  <c r="EX32" i="2"/>
  <c r="EX28" i="2"/>
  <c r="FA23" i="2"/>
  <c r="EX27" i="2"/>
  <c r="EY13" i="2" l="1"/>
  <c r="FD13" i="2"/>
  <c r="FD9" i="2"/>
  <c r="EY9" i="2"/>
  <c r="FD8" i="2"/>
  <c r="EY8" i="2"/>
  <c r="FD12" i="2"/>
  <c r="EY12" i="2"/>
  <c r="FD7" i="2"/>
  <c r="EY7" i="2"/>
  <c r="FD4" i="2"/>
  <c r="EY4" i="2"/>
  <c r="FD10" i="2"/>
  <c r="EY10" i="2"/>
  <c r="FD11" i="2"/>
  <c r="EY11" i="2"/>
  <c r="EY6" i="2"/>
  <c r="FD6" i="2"/>
  <c r="FD5" i="2"/>
  <c r="EY5" i="2"/>
  <c r="FD15" i="2"/>
  <c r="EY15" i="2"/>
  <c r="FD14" i="2"/>
  <c r="EY14" i="2"/>
  <c r="EY16" i="2"/>
  <c r="FD16" i="2"/>
  <c r="FD35" i="2"/>
  <c r="EY35" i="2"/>
  <c r="FD36" i="2"/>
  <c r="EY36" i="2"/>
  <c r="FF2" i="2"/>
  <c r="FA21" i="2"/>
  <c r="FB20" i="2"/>
  <c r="EZ21" i="2"/>
  <c r="EX21" i="2"/>
  <c r="EY21" i="2"/>
  <c r="FB3" i="2"/>
  <c r="FC3" i="2"/>
  <c r="P134" i="3"/>
  <c r="M145" i="3"/>
  <c r="M143" i="3"/>
  <c r="P145" i="3"/>
  <c r="M155" i="3"/>
  <c r="P155" i="3"/>
  <c r="BL10" i="2"/>
  <c r="K184" i="3" s="1"/>
  <c r="P153" i="3" s="1"/>
  <c r="E184" i="3"/>
  <c r="F184" i="3" s="1"/>
  <c r="M153" i="3" s="1"/>
  <c r="BG10" i="2"/>
  <c r="E174" i="3"/>
  <c r="F174" i="3" s="1"/>
  <c r="M142" i="3" s="1"/>
  <c r="AY28" i="2"/>
  <c r="BD28" i="2"/>
  <c r="K174" i="3" s="1"/>
  <c r="P142" i="3" s="1"/>
  <c r="E222" i="3"/>
  <c r="F222" i="3" s="1"/>
  <c r="M202" i="3" s="1"/>
  <c r="BW8" i="2"/>
  <c r="CB8" i="2"/>
  <c r="K222" i="3" s="1"/>
  <c r="P202" i="3" s="1"/>
  <c r="E203" i="3"/>
  <c r="F203" i="3" s="1"/>
  <c r="M183" i="3" s="1"/>
  <c r="BT9" i="2"/>
  <c r="K203" i="3" s="1"/>
  <c r="P183" i="3" s="1"/>
  <c r="BO9" i="2"/>
  <c r="BG18" i="2"/>
  <c r="BL18" i="2"/>
  <c r="R18" i="3"/>
  <c r="S18" i="3"/>
  <c r="Q18" i="3"/>
  <c r="T18" i="3"/>
  <c r="U19" i="3" s="1"/>
  <c r="V20" i="3" s="1"/>
  <c r="W21" i="3" s="1"/>
  <c r="X22" i="3" s="1"/>
  <c r="Y23" i="3" s="1"/>
  <c r="Z24" i="3" s="1"/>
  <c r="AA25" i="3" s="1"/>
  <c r="AB26" i="3" s="1"/>
  <c r="AC27" i="3" s="1"/>
  <c r="AD28" i="3" s="1"/>
  <c r="AE29" i="3" s="1"/>
  <c r="AF30" i="3" s="1"/>
  <c r="AG31" i="3" s="1"/>
  <c r="AH32" i="3" s="1"/>
  <c r="AI33" i="3" s="1"/>
  <c r="AJ5" i="3" s="1"/>
  <c r="AK6" i="3" s="1"/>
  <c r="AL7" i="3" s="1"/>
  <c r="AM8" i="3" s="1"/>
  <c r="AN9" i="3" s="1"/>
  <c r="AO10" i="3" s="1"/>
  <c r="AP11" i="3" s="1"/>
  <c r="AQ12" i="3" s="1"/>
  <c r="AR13" i="3" s="1"/>
  <c r="AS14" i="3" s="1"/>
  <c r="AT15" i="3" s="1"/>
  <c r="AU16" i="3" s="1"/>
  <c r="AV17" i="3" s="1"/>
  <c r="AW18" i="3" s="1"/>
  <c r="AX19" i="3" s="1"/>
  <c r="AY20" i="3" s="1"/>
  <c r="AZ21" i="3" s="1"/>
  <c r="BA22" i="3" s="1"/>
  <c r="BB23" i="3" s="1"/>
  <c r="BC24" i="3" s="1"/>
  <c r="BD25" i="3" s="1"/>
  <c r="BE26" i="3" s="1"/>
  <c r="BF27" i="3" s="1"/>
  <c r="BG28" i="3" s="1"/>
  <c r="BH29" i="3" s="1"/>
  <c r="BI30" i="3" s="1"/>
  <c r="BJ31" i="3" s="1"/>
  <c r="BK32" i="3" s="1"/>
  <c r="BL33" i="3" s="1"/>
  <c r="BM5" i="3" s="1"/>
  <c r="BN6" i="3" s="1"/>
  <c r="BO7" i="3" s="1"/>
  <c r="BP8" i="3" s="1"/>
  <c r="BQ9" i="3" s="1"/>
  <c r="BR10" i="3" s="1"/>
  <c r="BS11" i="3" s="1"/>
  <c r="BT12" i="3" s="1"/>
  <c r="BU13" i="3" s="1"/>
  <c r="BV14" i="3" s="1"/>
  <c r="BW15" i="3" s="1"/>
  <c r="BX16" i="3" s="1"/>
  <c r="BY17" i="3" s="1"/>
  <c r="BZ18" i="3" s="1"/>
  <c r="CA19" i="3" s="1"/>
  <c r="CB20" i="3" s="1"/>
  <c r="CC21" i="3" s="1"/>
  <c r="CD22" i="3" s="1"/>
  <c r="M222" i="3"/>
  <c r="Q19" i="3"/>
  <c r="P19" i="3"/>
  <c r="BH35" i="2"/>
  <c r="FI18" i="2"/>
  <c r="FF18" i="2"/>
  <c r="FA33" i="2"/>
  <c r="EZ22" i="2"/>
  <c r="EZ32" i="2"/>
  <c r="EZ24" i="2"/>
  <c r="FF16" i="2"/>
  <c r="FH18" i="2"/>
  <c r="FI17" i="2"/>
  <c r="FF17" i="2"/>
  <c r="EZ33" i="2"/>
  <c r="FI7" i="2"/>
  <c r="FI10" i="2"/>
  <c r="FF14" i="2"/>
  <c r="EZ23" i="2"/>
  <c r="EZ25" i="2"/>
  <c r="FI13" i="2"/>
  <c r="EZ27" i="2"/>
  <c r="EZ31" i="2"/>
  <c r="EZ26" i="2"/>
  <c r="EZ28" i="2"/>
  <c r="BH27" i="2"/>
  <c r="FF12" i="2"/>
  <c r="FI8" i="2"/>
  <c r="FF15" i="2"/>
  <c r="FI15" i="2"/>
  <c r="FF9" i="2"/>
  <c r="FF10" i="2"/>
  <c r="BH9" i="2"/>
  <c r="FI4" i="2"/>
  <c r="FI5" i="2"/>
  <c r="FF7" i="2"/>
  <c r="EZ34" i="2"/>
  <c r="EZ29" i="2"/>
  <c r="EZ30" i="2"/>
  <c r="FI9" i="2"/>
  <c r="FF8" i="2"/>
  <c r="FI12" i="2"/>
  <c r="FI14" i="2"/>
  <c r="FF11" i="2"/>
  <c r="FI11" i="2"/>
  <c r="FF5" i="2"/>
  <c r="FF6" i="2"/>
  <c r="BP26" i="2"/>
  <c r="FF4" i="2"/>
  <c r="FI16" i="2"/>
  <c r="FI6" i="2"/>
  <c r="FF13" i="2"/>
  <c r="EY30" i="2" l="1"/>
  <c r="FD30" i="2"/>
  <c r="FD29" i="2"/>
  <c r="EY29" i="2"/>
  <c r="FD34" i="2"/>
  <c r="EY34" i="2"/>
  <c r="EY28" i="2"/>
  <c r="FD28" i="2"/>
  <c r="FD31" i="2"/>
  <c r="EY31" i="2"/>
  <c r="FD25" i="2"/>
  <c r="EY25" i="2"/>
  <c r="EY26" i="2"/>
  <c r="FD26" i="2"/>
  <c r="EY27" i="2"/>
  <c r="FD27" i="2"/>
  <c r="FD23" i="2"/>
  <c r="EY23" i="2"/>
  <c r="EY22" i="2"/>
  <c r="FD22" i="2"/>
  <c r="EY24" i="2"/>
  <c r="FD24" i="2"/>
  <c r="EY32" i="2"/>
  <c r="FD32" i="2"/>
  <c r="FD33" i="2"/>
  <c r="EY33" i="2"/>
  <c r="FL18" i="2"/>
  <c r="FG3" i="2"/>
  <c r="FI3" i="2"/>
  <c r="FF20" i="2"/>
  <c r="FH3" i="2"/>
  <c r="FF3" i="2"/>
  <c r="FJ2" i="2"/>
  <c r="FG18" i="2"/>
  <c r="FC21" i="2"/>
  <c r="FB21" i="2"/>
  <c r="P143" i="3"/>
  <c r="BG35" i="2"/>
  <c r="BL35" i="2"/>
  <c r="M154" i="3"/>
  <c r="P154" i="3"/>
  <c r="M164" i="3"/>
  <c r="P164" i="3"/>
  <c r="BO26" i="2"/>
  <c r="E212" i="3"/>
  <c r="F212" i="3" s="1"/>
  <c r="M192" i="3" s="1"/>
  <c r="BT26" i="2"/>
  <c r="K212" i="3" s="1"/>
  <c r="P192" i="3" s="1"/>
  <c r="BL9" i="2"/>
  <c r="K183" i="3" s="1"/>
  <c r="P151" i="3" s="1"/>
  <c r="E183" i="3"/>
  <c r="F183" i="3" s="1"/>
  <c r="M151" i="3" s="1"/>
  <c r="BG9" i="2"/>
  <c r="BL27" i="2"/>
  <c r="K193" i="3" s="1"/>
  <c r="P162" i="3" s="1"/>
  <c r="BG27" i="2"/>
  <c r="E193" i="3"/>
  <c r="F193" i="3" s="1"/>
  <c r="M162" i="3" s="1"/>
  <c r="R19" i="3"/>
  <c r="T19" i="3"/>
  <c r="U20" i="3" s="1"/>
  <c r="V21" i="3" s="1"/>
  <c r="W22" i="3" s="1"/>
  <c r="X23" i="3" s="1"/>
  <c r="Y24" i="3" s="1"/>
  <c r="Z25" i="3" s="1"/>
  <c r="AA26" i="3" s="1"/>
  <c r="AB27" i="3" s="1"/>
  <c r="AC28" i="3" s="1"/>
  <c r="AD29" i="3" s="1"/>
  <c r="AE30" i="3" s="1"/>
  <c r="AF31" i="3" s="1"/>
  <c r="AG32" i="3" s="1"/>
  <c r="AH33" i="3" s="1"/>
  <c r="AI5" i="3" s="1"/>
  <c r="AJ6" i="3" s="1"/>
  <c r="AK7" i="3" s="1"/>
  <c r="AL8" i="3" s="1"/>
  <c r="AM9" i="3" s="1"/>
  <c r="AN10" i="3" s="1"/>
  <c r="AO11" i="3" s="1"/>
  <c r="AP12" i="3" s="1"/>
  <c r="AQ13" i="3" s="1"/>
  <c r="AR14" i="3" s="1"/>
  <c r="AS15" i="3" s="1"/>
  <c r="AT16" i="3" s="1"/>
  <c r="AU17" i="3" s="1"/>
  <c r="AV18" i="3" s="1"/>
  <c r="AW19" i="3" s="1"/>
  <c r="AX20" i="3" s="1"/>
  <c r="AY21" i="3" s="1"/>
  <c r="AZ22" i="3" s="1"/>
  <c r="BA23" i="3" s="1"/>
  <c r="BB24" i="3" s="1"/>
  <c r="BC25" i="3" s="1"/>
  <c r="BD26" i="3" s="1"/>
  <c r="BE27" i="3" s="1"/>
  <c r="BF28" i="3" s="1"/>
  <c r="BG29" i="3" s="1"/>
  <c r="BH30" i="3" s="1"/>
  <c r="BI31" i="3" s="1"/>
  <c r="BJ32" i="3" s="1"/>
  <c r="BK33" i="3" s="1"/>
  <c r="BL5" i="3" s="1"/>
  <c r="BM6" i="3" s="1"/>
  <c r="BN7" i="3" s="1"/>
  <c r="BO8" i="3" s="1"/>
  <c r="BP9" i="3" s="1"/>
  <c r="BQ10" i="3" s="1"/>
  <c r="BR11" i="3" s="1"/>
  <c r="BS12" i="3" s="1"/>
  <c r="BT13" i="3" s="1"/>
  <c r="BU14" i="3" s="1"/>
  <c r="BV15" i="3" s="1"/>
  <c r="BW16" i="3" s="1"/>
  <c r="BX17" i="3" s="1"/>
  <c r="BY18" i="3" s="1"/>
  <c r="BZ19" i="3" s="1"/>
  <c r="CA20" i="3" s="1"/>
  <c r="CB21" i="3" s="1"/>
  <c r="CC22" i="3" s="1"/>
  <c r="CD23" i="3" s="1"/>
  <c r="S19" i="3"/>
  <c r="Q20" i="3"/>
  <c r="R20" i="3"/>
  <c r="FH17" i="2"/>
  <c r="BP18" i="2"/>
  <c r="BH36" i="2"/>
  <c r="FI35" i="2"/>
  <c r="FH12" i="2"/>
  <c r="FH4" i="2"/>
  <c r="FH13" i="2"/>
  <c r="FH6" i="2"/>
  <c r="FF30" i="2"/>
  <c r="FF24" i="2"/>
  <c r="FL17" i="2" l="1"/>
  <c r="FG17" i="2"/>
  <c r="FI36" i="2"/>
  <c r="FF36" i="2"/>
  <c r="FH35" i="2"/>
  <c r="FF35" i="2"/>
  <c r="FH16" i="2"/>
  <c r="FI27" i="2"/>
  <c r="FI25" i="2"/>
  <c r="FH5" i="2"/>
  <c r="BP16" i="2"/>
  <c r="FH7" i="2"/>
  <c r="FH9" i="2"/>
  <c r="BH26" i="2"/>
  <c r="FI23" i="2"/>
  <c r="FF32" i="2"/>
  <c r="FF28" i="2"/>
  <c r="FI24" i="2"/>
  <c r="FH10" i="2"/>
  <c r="FH11" i="2"/>
  <c r="FH15" i="2"/>
  <c r="BP8" i="2"/>
  <c r="FI22" i="2"/>
  <c r="FF31" i="2"/>
  <c r="FF34" i="2"/>
  <c r="FF25" i="2"/>
  <c r="FI33" i="2"/>
  <c r="FH8" i="2"/>
  <c r="FH14" i="2"/>
  <c r="FF33" i="2"/>
  <c r="FF29" i="2"/>
  <c r="FF27" i="2"/>
  <c r="FI30" i="2"/>
  <c r="FF23" i="2"/>
  <c r="FI26" i="2"/>
  <c r="BX7" i="2"/>
  <c r="FF22" i="2"/>
  <c r="FI34" i="2"/>
  <c r="FI28" i="2"/>
  <c r="FI32" i="2"/>
  <c r="FF26" i="2"/>
  <c r="FG8" i="2" l="1"/>
  <c r="FL8" i="2"/>
  <c r="FL14" i="2"/>
  <c r="FG14" i="2"/>
  <c r="FL10" i="2"/>
  <c r="FG10" i="2"/>
  <c r="FL15" i="2"/>
  <c r="FG15" i="2"/>
  <c r="FL11" i="2"/>
  <c r="FG11" i="2"/>
  <c r="FL7" i="2"/>
  <c r="FG7" i="2"/>
  <c r="FG5" i="2"/>
  <c r="FL5" i="2"/>
  <c r="FL9" i="2"/>
  <c r="FG9" i="2"/>
  <c r="FG16" i="2"/>
  <c r="FL16" i="2"/>
  <c r="FL13" i="2"/>
  <c r="FG13" i="2"/>
  <c r="FL4" i="2"/>
  <c r="FG4" i="2"/>
  <c r="FL12" i="2"/>
  <c r="FG12" i="2"/>
  <c r="FL6" i="2"/>
  <c r="FG6" i="2"/>
  <c r="FL35" i="2"/>
  <c r="FG35" i="2"/>
  <c r="FN2" i="2"/>
  <c r="FF21" i="2"/>
  <c r="FG21" i="2"/>
  <c r="FI21" i="2"/>
  <c r="FJ20" i="2"/>
  <c r="FH21" i="2"/>
  <c r="FK3" i="2"/>
  <c r="FJ3" i="2"/>
  <c r="P152" i="3"/>
  <c r="M152" i="3"/>
  <c r="BO16" i="2"/>
  <c r="BT16" i="2"/>
  <c r="M173" i="3"/>
  <c r="M163" i="3"/>
  <c r="P163" i="3"/>
  <c r="P173" i="3"/>
  <c r="BO18" i="2"/>
  <c r="BT18" i="2"/>
  <c r="BT8" i="2"/>
  <c r="K202" i="3" s="1"/>
  <c r="P171" i="3" s="1"/>
  <c r="E202" i="3"/>
  <c r="F202" i="3" s="1"/>
  <c r="M171" i="3" s="1"/>
  <c r="BO8" i="2"/>
  <c r="E192" i="3"/>
  <c r="F192" i="3" s="1"/>
  <c r="M160" i="3" s="1"/>
  <c r="BL26" i="2"/>
  <c r="K192" i="3" s="1"/>
  <c r="P160" i="3" s="1"/>
  <c r="BG26" i="2"/>
  <c r="BG36" i="2"/>
  <c r="BL36" i="2"/>
  <c r="BW7" i="2"/>
  <c r="E221" i="3"/>
  <c r="F221" i="3" s="1"/>
  <c r="M201" i="3" s="1"/>
  <c r="CB7" i="2"/>
  <c r="K221" i="3" s="1"/>
  <c r="P201" i="3" s="1"/>
  <c r="S20" i="3"/>
  <c r="T20" i="3"/>
  <c r="U21" i="3" s="1"/>
  <c r="V22" i="3" s="1"/>
  <c r="W23" i="3" s="1"/>
  <c r="X24" i="3" s="1"/>
  <c r="Y25" i="3" s="1"/>
  <c r="Z26" i="3" s="1"/>
  <c r="AA27" i="3" s="1"/>
  <c r="AB28" i="3" s="1"/>
  <c r="AC29" i="3" s="1"/>
  <c r="AD30" i="3" s="1"/>
  <c r="AE31" i="3" s="1"/>
  <c r="AF32" i="3" s="1"/>
  <c r="AG33" i="3" s="1"/>
  <c r="AH5" i="3" s="1"/>
  <c r="AI6" i="3" s="1"/>
  <c r="AJ7" i="3" s="1"/>
  <c r="AK8" i="3" s="1"/>
  <c r="AL9" i="3" s="1"/>
  <c r="AM10" i="3" s="1"/>
  <c r="AN11" i="3" s="1"/>
  <c r="AO12" i="3" s="1"/>
  <c r="AP13" i="3" s="1"/>
  <c r="AQ14" i="3" s="1"/>
  <c r="AR15" i="3" s="1"/>
  <c r="AS16" i="3" s="1"/>
  <c r="AT17" i="3" s="1"/>
  <c r="AU18" i="3" s="1"/>
  <c r="AV19" i="3" s="1"/>
  <c r="AW20" i="3" s="1"/>
  <c r="AX21" i="3" s="1"/>
  <c r="AY22" i="3" s="1"/>
  <c r="AZ23" i="3" s="1"/>
  <c r="BA24" i="3" s="1"/>
  <c r="BB25" i="3" s="1"/>
  <c r="BC26" i="3" s="1"/>
  <c r="BD27" i="3" s="1"/>
  <c r="BE28" i="3" s="1"/>
  <c r="BF29" i="3" s="1"/>
  <c r="BG30" i="3" s="1"/>
  <c r="BH31" i="3" s="1"/>
  <c r="BI32" i="3" s="1"/>
  <c r="BJ33" i="3" s="1"/>
  <c r="BK5" i="3" s="1"/>
  <c r="BL6" i="3" s="1"/>
  <c r="BM7" i="3" s="1"/>
  <c r="BN8" i="3" s="1"/>
  <c r="BO9" i="3" s="1"/>
  <c r="BP10" i="3" s="1"/>
  <c r="BQ11" i="3" s="1"/>
  <c r="BR12" i="3" s="1"/>
  <c r="BS13" i="3" s="1"/>
  <c r="BT14" i="3" s="1"/>
  <c r="BU15" i="3" s="1"/>
  <c r="BV16" i="3" s="1"/>
  <c r="BW17" i="3" s="1"/>
  <c r="BX18" i="3" s="1"/>
  <c r="BY19" i="3" s="1"/>
  <c r="BZ20" i="3" s="1"/>
  <c r="CA21" i="3" s="1"/>
  <c r="CB22" i="3" s="1"/>
  <c r="CC23" i="3" s="1"/>
  <c r="CD24" i="3" s="1"/>
  <c r="S21" i="3"/>
  <c r="R21" i="3"/>
  <c r="M221" i="3"/>
  <c r="FH36" i="2"/>
  <c r="BX18" i="2"/>
  <c r="BP17" i="2"/>
  <c r="BP36" i="2"/>
  <c r="FN17" i="2"/>
  <c r="BP35" i="2"/>
  <c r="FI29" i="2"/>
  <c r="FI31" i="2"/>
  <c r="FH22" i="2"/>
  <c r="FH34" i="2"/>
  <c r="FH23" i="2"/>
  <c r="FN13" i="2"/>
  <c r="FN11" i="2"/>
  <c r="FG36" i="2" l="1"/>
  <c r="FL36" i="2"/>
  <c r="FN18" i="2"/>
  <c r="FQ17" i="2"/>
  <c r="FQ18" i="2"/>
  <c r="FH31" i="2"/>
  <c r="FQ7" i="2"/>
  <c r="FN10" i="2"/>
  <c r="FQ10" i="2"/>
  <c r="FN12" i="2"/>
  <c r="FQ8" i="2"/>
  <c r="BP25" i="2"/>
  <c r="FQ4" i="2"/>
  <c r="FH29" i="2"/>
  <c r="FH26" i="2"/>
  <c r="FH25" i="2"/>
  <c r="FN9" i="2"/>
  <c r="FN7" i="2"/>
  <c r="FN14" i="2"/>
  <c r="FQ13" i="2"/>
  <c r="FQ5" i="2"/>
  <c r="FN8" i="2"/>
  <c r="FQ12" i="2"/>
  <c r="FH30" i="2"/>
  <c r="FH27" i="2"/>
  <c r="FH28" i="2"/>
  <c r="FQ14" i="2"/>
  <c r="BP7" i="2"/>
  <c r="FN5" i="2"/>
  <c r="FQ15" i="2"/>
  <c r="FN6" i="2"/>
  <c r="FQ6" i="2"/>
  <c r="FH32" i="2"/>
  <c r="FH33" i="2"/>
  <c r="FH24" i="2"/>
  <c r="FN15" i="2"/>
  <c r="FQ9" i="2"/>
  <c r="FQ11" i="2"/>
  <c r="FN16" i="2"/>
  <c r="FQ16" i="2"/>
  <c r="BP33" i="2"/>
  <c r="FN4" i="2"/>
  <c r="FG24" i="2" l="1"/>
  <c r="FL24" i="2"/>
  <c r="FG33" i="2"/>
  <c r="FL33" i="2"/>
  <c r="FL32" i="2"/>
  <c r="FG32" i="2"/>
  <c r="FG27" i="2"/>
  <c r="FL27" i="2"/>
  <c r="FL30" i="2"/>
  <c r="FG30" i="2"/>
  <c r="FL28" i="2"/>
  <c r="FG28" i="2"/>
  <c r="FG25" i="2"/>
  <c r="FL25" i="2"/>
  <c r="FG26" i="2"/>
  <c r="FL26" i="2"/>
  <c r="FG29" i="2"/>
  <c r="FL29" i="2"/>
  <c r="FG23" i="2"/>
  <c r="FL23" i="2"/>
  <c r="FL22" i="2"/>
  <c r="FG22" i="2"/>
  <c r="FL34" i="2"/>
  <c r="FG34" i="2"/>
  <c r="FG31" i="2"/>
  <c r="FL31" i="2"/>
  <c r="FK21" i="2"/>
  <c r="FJ21" i="2"/>
  <c r="FN3" i="2"/>
  <c r="FP3" i="2"/>
  <c r="FQ3" i="2"/>
  <c r="FR2" i="2"/>
  <c r="FO3" i="2"/>
  <c r="FN20" i="2"/>
  <c r="M161" i="3"/>
  <c r="P161" i="3"/>
  <c r="BT33" i="2"/>
  <c r="BO33" i="2"/>
  <c r="M172" i="3"/>
  <c r="M182" i="3"/>
  <c r="P172" i="3"/>
  <c r="P170" i="3"/>
  <c r="P182" i="3"/>
  <c r="BO36" i="2"/>
  <c r="BT36" i="2"/>
  <c r="BO17" i="2"/>
  <c r="BT17" i="2"/>
  <c r="BW18" i="2"/>
  <c r="CB18" i="2"/>
  <c r="E201" i="3"/>
  <c r="F201" i="3" s="1"/>
  <c r="M169" i="3" s="1"/>
  <c r="BO7" i="2"/>
  <c r="BT7" i="2"/>
  <c r="K201" i="3" s="1"/>
  <c r="P169" i="3" s="1"/>
  <c r="BO35" i="2"/>
  <c r="BT35" i="2"/>
  <c r="E211" i="3"/>
  <c r="F211" i="3" s="1"/>
  <c r="M180" i="3" s="1"/>
  <c r="BO25" i="2"/>
  <c r="BT25" i="2"/>
  <c r="K211" i="3" s="1"/>
  <c r="P180" i="3" s="1"/>
  <c r="T21" i="3"/>
  <c r="U22" i="3" s="1"/>
  <c r="V23" i="3" s="1"/>
  <c r="W24" i="3" s="1"/>
  <c r="X25" i="3" s="1"/>
  <c r="Y26" i="3" s="1"/>
  <c r="Z27" i="3" s="1"/>
  <c r="AA28" i="3" s="1"/>
  <c r="AB29" i="3" s="1"/>
  <c r="AC30" i="3" s="1"/>
  <c r="AD31" i="3" s="1"/>
  <c r="AE32" i="3" s="1"/>
  <c r="AF33" i="3" s="1"/>
  <c r="AG5" i="3" s="1"/>
  <c r="AH6" i="3" s="1"/>
  <c r="AI7" i="3" s="1"/>
  <c r="AJ8" i="3" s="1"/>
  <c r="AK9" i="3" s="1"/>
  <c r="AL10" i="3" s="1"/>
  <c r="AM11" i="3" s="1"/>
  <c r="AN12" i="3" s="1"/>
  <c r="AO13" i="3" s="1"/>
  <c r="AP14" i="3" s="1"/>
  <c r="AQ15" i="3" s="1"/>
  <c r="AR16" i="3" s="1"/>
  <c r="AS17" i="3" s="1"/>
  <c r="AT18" i="3" s="1"/>
  <c r="AU19" i="3" s="1"/>
  <c r="AV20" i="3" s="1"/>
  <c r="AW21" i="3" s="1"/>
  <c r="AX22" i="3" s="1"/>
  <c r="AY23" i="3" s="1"/>
  <c r="AZ24" i="3" s="1"/>
  <c r="BA25" i="3" s="1"/>
  <c r="BB26" i="3" s="1"/>
  <c r="BC27" i="3" s="1"/>
  <c r="BD28" i="3" s="1"/>
  <c r="BE29" i="3" s="1"/>
  <c r="BF30" i="3" s="1"/>
  <c r="BG31" i="3" s="1"/>
  <c r="BH32" i="3" s="1"/>
  <c r="BI33" i="3" s="1"/>
  <c r="BJ5" i="3" s="1"/>
  <c r="BK6" i="3" s="1"/>
  <c r="BL7" i="3" s="1"/>
  <c r="BM8" i="3" s="1"/>
  <c r="BN9" i="3" s="1"/>
  <c r="BO10" i="3" s="1"/>
  <c r="BP11" i="3" s="1"/>
  <c r="BQ12" i="3" s="1"/>
  <c r="BR13" i="3" s="1"/>
  <c r="BS14" i="3" s="1"/>
  <c r="BT15" i="3" s="1"/>
  <c r="BU16" i="3" s="1"/>
  <c r="BV17" i="3" s="1"/>
  <c r="BW18" i="3" s="1"/>
  <c r="BX19" i="3" s="1"/>
  <c r="BY20" i="3" s="1"/>
  <c r="BZ21" i="3" s="1"/>
  <c r="CA22" i="3" s="1"/>
  <c r="CB23" i="3" s="1"/>
  <c r="CC24" i="3" s="1"/>
  <c r="CD25" i="3" s="1"/>
  <c r="S22" i="3"/>
  <c r="T22" i="3"/>
  <c r="U23" i="3" s="1"/>
  <c r="V24" i="3" s="1"/>
  <c r="W25" i="3" s="1"/>
  <c r="X26" i="3" s="1"/>
  <c r="Y27" i="3" s="1"/>
  <c r="Z28" i="3" s="1"/>
  <c r="AA29" i="3" s="1"/>
  <c r="AB30" i="3" s="1"/>
  <c r="AC31" i="3" s="1"/>
  <c r="AD32" i="3" s="1"/>
  <c r="AE33" i="3" s="1"/>
  <c r="AF5" i="3" s="1"/>
  <c r="AG6" i="3" s="1"/>
  <c r="AH7" i="3" s="1"/>
  <c r="AI8" i="3" s="1"/>
  <c r="AJ9" i="3" s="1"/>
  <c r="AK10" i="3" s="1"/>
  <c r="AL11" i="3" s="1"/>
  <c r="AM12" i="3" s="1"/>
  <c r="AN13" i="3" s="1"/>
  <c r="AO14" i="3" s="1"/>
  <c r="AP15" i="3" s="1"/>
  <c r="AQ16" i="3" s="1"/>
  <c r="AR17" i="3" s="1"/>
  <c r="AS18" i="3" s="1"/>
  <c r="AT19" i="3" s="1"/>
  <c r="AU20" i="3" s="1"/>
  <c r="AV21" i="3" s="1"/>
  <c r="AW22" i="3" s="1"/>
  <c r="AX23" i="3" s="1"/>
  <c r="AY24" i="3" s="1"/>
  <c r="AZ25" i="3" s="1"/>
  <c r="BA26" i="3" s="1"/>
  <c r="BB27" i="3" s="1"/>
  <c r="BC28" i="3" s="1"/>
  <c r="BD29" i="3" s="1"/>
  <c r="BE30" i="3" s="1"/>
  <c r="BF31" i="3" s="1"/>
  <c r="BG32" i="3" s="1"/>
  <c r="BH33" i="3" s="1"/>
  <c r="BI5" i="3" s="1"/>
  <c r="BJ6" i="3" s="1"/>
  <c r="BK7" i="3" s="1"/>
  <c r="BL8" i="3" s="1"/>
  <c r="BM9" i="3" s="1"/>
  <c r="BN10" i="3" s="1"/>
  <c r="BO11" i="3" s="1"/>
  <c r="BP12" i="3" s="1"/>
  <c r="BQ13" i="3" s="1"/>
  <c r="BR14" i="3" s="1"/>
  <c r="BS15" i="3" s="1"/>
  <c r="BT16" i="3" s="1"/>
  <c r="BU17" i="3" s="1"/>
  <c r="BV18" i="3" s="1"/>
  <c r="BW19" i="3" s="1"/>
  <c r="BX20" i="3" s="1"/>
  <c r="BY21" i="3" s="1"/>
  <c r="BZ22" i="3" s="1"/>
  <c r="CA23" i="3" s="1"/>
  <c r="CB24" i="3" s="1"/>
  <c r="CC25" i="3" s="1"/>
  <c r="CD26" i="3" s="1"/>
  <c r="FP18" i="2"/>
  <c r="FQ36" i="2"/>
  <c r="FP17" i="2"/>
  <c r="FQ35" i="2"/>
  <c r="BX17" i="2"/>
  <c r="FP13" i="2"/>
  <c r="FP8" i="2"/>
  <c r="FP16" i="2"/>
  <c r="FN30" i="2"/>
  <c r="FT17" i="2" l="1"/>
  <c r="FO17" i="2"/>
  <c r="FT18" i="2"/>
  <c r="FO18" i="2"/>
  <c r="FP35" i="2"/>
  <c r="FN36" i="2"/>
  <c r="FP36" i="2"/>
  <c r="FN35" i="2"/>
  <c r="FQ30" i="2"/>
  <c r="FQ28" i="2"/>
  <c r="FN25" i="2"/>
  <c r="FN31" i="2"/>
  <c r="FN27" i="2"/>
  <c r="FQ22" i="2"/>
  <c r="BP34" i="2"/>
  <c r="BP24" i="2"/>
  <c r="FN26" i="2"/>
  <c r="FQ26" i="2"/>
  <c r="FN33" i="2"/>
  <c r="FQ34" i="2"/>
  <c r="FQ32" i="2"/>
  <c r="FN29" i="2"/>
  <c r="FN23" i="2"/>
  <c r="FQ33" i="2"/>
  <c r="FQ24" i="2"/>
  <c r="FQ27" i="2"/>
  <c r="FQ25" i="2"/>
  <c r="FQ29" i="2"/>
  <c r="FN34" i="2"/>
  <c r="BX14" i="2"/>
  <c r="FP14" i="2"/>
  <c r="FP15" i="2"/>
  <c r="FP9" i="2"/>
  <c r="FP7" i="2"/>
  <c r="BX16" i="2"/>
  <c r="FP10" i="2"/>
  <c r="FP12" i="2"/>
  <c r="FP6" i="2"/>
  <c r="FP11" i="2"/>
  <c r="FP4" i="2"/>
  <c r="FN28" i="2"/>
  <c r="FQ31" i="2"/>
  <c r="FN24" i="2"/>
  <c r="FN22" i="2"/>
  <c r="FQ23" i="2"/>
  <c r="FN32" i="2"/>
  <c r="FT7" i="2" l="1"/>
  <c r="FO7" i="2"/>
  <c r="FT12" i="2"/>
  <c r="FO12" i="2"/>
  <c r="FO15" i="2"/>
  <c r="FT15" i="2"/>
  <c r="FT11" i="2"/>
  <c r="FO11" i="2"/>
  <c r="FT4" i="2"/>
  <c r="FO4" i="2"/>
  <c r="FT10" i="2"/>
  <c r="FO10" i="2"/>
  <c r="FO14" i="2"/>
  <c r="FT14" i="2"/>
  <c r="FO6" i="2"/>
  <c r="FT6" i="2"/>
  <c r="FO9" i="2"/>
  <c r="FT9" i="2"/>
  <c r="FT8" i="2"/>
  <c r="FO8" i="2"/>
  <c r="FT13" i="2"/>
  <c r="FO13" i="2"/>
  <c r="FO16" i="2"/>
  <c r="FT16" i="2"/>
  <c r="FT36" i="2"/>
  <c r="FO36" i="2"/>
  <c r="FT35" i="2"/>
  <c r="FO35" i="2"/>
  <c r="FV2" i="2"/>
  <c r="FO21" i="2"/>
  <c r="FQ21" i="2"/>
  <c r="FR20" i="2"/>
  <c r="FN21" i="2"/>
  <c r="FP21" i="2"/>
  <c r="FR3" i="2"/>
  <c r="FS3" i="2"/>
  <c r="M170" i="3"/>
  <c r="CB14" i="2"/>
  <c r="BW14" i="2"/>
  <c r="M191" i="3"/>
  <c r="M181" i="3"/>
  <c r="P191" i="3"/>
  <c r="P181" i="3"/>
  <c r="BO34" i="2"/>
  <c r="BT34" i="2"/>
  <c r="BW16" i="2"/>
  <c r="CB16" i="2"/>
  <c r="BW17" i="2"/>
  <c r="CB17" i="2"/>
  <c r="E210" i="3"/>
  <c r="F210" i="3" s="1"/>
  <c r="M178" i="3" s="1"/>
  <c r="BO24" i="2"/>
  <c r="BT24" i="2"/>
  <c r="K210" i="3" s="1"/>
  <c r="P178" i="3" s="1"/>
  <c r="T23" i="3"/>
  <c r="U24" i="3" s="1"/>
  <c r="V25" i="3" s="1"/>
  <c r="W26" i="3" s="1"/>
  <c r="X27" i="3" s="1"/>
  <c r="Y28" i="3" s="1"/>
  <c r="Z29" i="3" s="1"/>
  <c r="AA30" i="3" s="1"/>
  <c r="AB31" i="3" s="1"/>
  <c r="AC32" i="3" s="1"/>
  <c r="AD33" i="3" s="1"/>
  <c r="AE5" i="3" s="1"/>
  <c r="AF6" i="3" s="1"/>
  <c r="AG7" i="3" s="1"/>
  <c r="AH8" i="3" s="1"/>
  <c r="AI9" i="3" s="1"/>
  <c r="AJ10" i="3" s="1"/>
  <c r="AK11" i="3" s="1"/>
  <c r="AL12" i="3" s="1"/>
  <c r="AM13" i="3" s="1"/>
  <c r="AN14" i="3" s="1"/>
  <c r="AO15" i="3" s="1"/>
  <c r="AP16" i="3" s="1"/>
  <c r="AQ17" i="3" s="1"/>
  <c r="AR18" i="3" s="1"/>
  <c r="AS19" i="3" s="1"/>
  <c r="AT20" i="3" s="1"/>
  <c r="AU21" i="3" s="1"/>
  <c r="AV22" i="3" s="1"/>
  <c r="AW23" i="3" s="1"/>
  <c r="AX24" i="3" s="1"/>
  <c r="AY25" i="3" s="1"/>
  <c r="AZ26" i="3" s="1"/>
  <c r="BA27" i="3" s="1"/>
  <c r="BB28" i="3" s="1"/>
  <c r="BC29" i="3" s="1"/>
  <c r="BD30" i="3" s="1"/>
  <c r="BE31" i="3" s="1"/>
  <c r="BF32" i="3" s="1"/>
  <c r="BG33" i="3" s="1"/>
  <c r="BH5" i="3" s="1"/>
  <c r="BI6" i="3" s="1"/>
  <c r="BJ7" i="3" s="1"/>
  <c r="BK8" i="3" s="1"/>
  <c r="BL9" i="3" s="1"/>
  <c r="BM10" i="3" s="1"/>
  <c r="BN11" i="3" s="1"/>
  <c r="BO12" i="3" s="1"/>
  <c r="BP13" i="3" s="1"/>
  <c r="BQ14" i="3" s="1"/>
  <c r="BR15" i="3" s="1"/>
  <c r="BS16" i="3" s="1"/>
  <c r="BT17" i="3" s="1"/>
  <c r="BU18" i="3" s="1"/>
  <c r="BV19" i="3" s="1"/>
  <c r="BW20" i="3" s="1"/>
  <c r="BX21" i="3" s="1"/>
  <c r="BY22" i="3" s="1"/>
  <c r="BZ23" i="3" s="1"/>
  <c r="CA24" i="3" s="1"/>
  <c r="CB25" i="3" s="1"/>
  <c r="CC26" i="3" s="1"/>
  <c r="CD27" i="3" s="1"/>
  <c r="M220" i="3"/>
  <c r="M200" i="3"/>
  <c r="FY17" i="2"/>
  <c r="FY18" i="2"/>
  <c r="FP5" i="2"/>
  <c r="BX6" i="2"/>
  <c r="FP28" i="2"/>
  <c r="FP29" i="2"/>
  <c r="FP34" i="2"/>
  <c r="FV16" i="2"/>
  <c r="BW6" i="2" l="1"/>
  <c r="CB6" i="2"/>
  <c r="K220" i="3" s="1"/>
  <c r="P189" i="3" s="1"/>
  <c r="E220" i="3"/>
  <c r="F220" i="3" s="1"/>
  <c r="M198" i="3" s="1"/>
  <c r="FT5" i="2"/>
  <c r="FO5" i="2"/>
  <c r="FV17" i="2"/>
  <c r="FV18" i="2"/>
  <c r="FX17" i="2"/>
  <c r="FX18" i="2"/>
  <c r="FY16" i="2"/>
  <c r="FY15" i="2"/>
  <c r="FY6" i="2"/>
  <c r="FV13" i="2"/>
  <c r="FV14" i="2"/>
  <c r="FY9" i="2"/>
  <c r="BX15" i="2"/>
  <c r="FV12" i="2"/>
  <c r="FV15" i="2"/>
  <c r="FV9" i="2"/>
  <c r="FV5" i="2"/>
  <c r="FY13" i="2"/>
  <c r="FP24" i="2"/>
  <c r="FY10" i="2"/>
  <c r="FP26" i="2"/>
  <c r="FY12" i="2"/>
  <c r="FY7" i="2"/>
  <c r="FV10" i="2"/>
  <c r="FV4" i="2"/>
  <c r="BX5" i="2"/>
  <c r="FP23" i="2"/>
  <c r="FP25" i="2"/>
  <c r="FP33" i="2"/>
  <c r="FP22" i="2"/>
  <c r="FY5" i="2"/>
  <c r="FV8" i="2"/>
  <c r="FY8" i="2"/>
  <c r="FY14" i="2"/>
  <c r="FV11" i="2"/>
  <c r="FY11" i="2"/>
  <c r="FV6" i="2"/>
  <c r="FY4" i="2"/>
  <c r="FV7" i="2"/>
  <c r="FT22" i="2" l="1"/>
  <c r="FO22" i="2"/>
  <c r="FO33" i="2"/>
  <c r="FT33" i="2"/>
  <c r="FT25" i="2"/>
  <c r="FO25" i="2"/>
  <c r="FO23" i="2"/>
  <c r="FT23" i="2"/>
  <c r="FO26" i="2"/>
  <c r="FT26" i="2"/>
  <c r="FO24" i="2"/>
  <c r="FT24" i="2"/>
  <c r="FT28" i="2"/>
  <c r="FO28" i="2"/>
  <c r="FO34" i="2"/>
  <c r="FT34" i="2"/>
  <c r="FO29" i="2"/>
  <c r="FT29" i="2"/>
  <c r="GB18" i="2"/>
  <c r="GB17" i="2"/>
  <c r="FV3" i="2"/>
  <c r="FZ2" i="2"/>
  <c r="FV20" i="2"/>
  <c r="FW3" i="2"/>
  <c r="FY3" i="2"/>
  <c r="FX3" i="2"/>
  <c r="FW17" i="2"/>
  <c r="FW18" i="2"/>
  <c r="FS21" i="2"/>
  <c r="FR21" i="2"/>
  <c r="P179" i="3"/>
  <c r="M179" i="3"/>
  <c r="M189" i="3"/>
  <c r="M190" i="3"/>
  <c r="M188" i="3"/>
  <c r="P190" i="3"/>
  <c r="P188" i="3"/>
  <c r="P200" i="3"/>
  <c r="P198" i="3"/>
  <c r="BW15" i="2"/>
  <c r="CB15" i="2"/>
  <c r="E219" i="3"/>
  <c r="F219" i="3" s="1"/>
  <c r="BW5" i="2"/>
  <c r="CB5" i="2"/>
  <c r="K219" i="3" s="1"/>
  <c r="P187" i="3" s="1"/>
  <c r="M219" i="3"/>
  <c r="M199" i="3"/>
  <c r="FY36" i="2"/>
  <c r="FV36" i="2"/>
  <c r="FP31" i="2"/>
  <c r="FP27" i="2"/>
  <c r="FP30" i="2"/>
  <c r="FP32" i="2"/>
  <c r="FX4" i="2"/>
  <c r="FY27" i="2"/>
  <c r="FX13" i="2"/>
  <c r="FY23" i="2"/>
  <c r="FX16" i="2"/>
  <c r="FX5" i="2"/>
  <c r="FY25" i="2"/>
  <c r="FV32" i="2"/>
  <c r="FV28" i="2"/>
  <c r="FT32" i="2" l="1"/>
  <c r="FO32" i="2"/>
  <c r="FT30" i="2"/>
  <c r="FO30" i="2"/>
  <c r="FT27" i="2"/>
  <c r="FO27" i="2"/>
  <c r="FT31" i="2"/>
  <c r="FO31" i="2"/>
  <c r="FX36" i="2"/>
  <c r="FY35" i="2"/>
  <c r="FV35" i="2"/>
  <c r="FY31" i="2"/>
  <c r="FY29" i="2"/>
  <c r="L24" i="5"/>
  <c r="K21" i="5"/>
  <c r="R7" i="5"/>
  <c r="M6" i="5"/>
  <c r="P9" i="5"/>
  <c r="N7" i="5"/>
  <c r="J22" i="5"/>
  <c r="FX11" i="2"/>
  <c r="FX7" i="2"/>
  <c r="FX9" i="2"/>
  <c r="FY22" i="2"/>
  <c r="FV31" i="2"/>
  <c r="FV34" i="2"/>
  <c r="FV25" i="2"/>
  <c r="FY33" i="2"/>
  <c r="FY24" i="2"/>
  <c r="K23" i="5"/>
  <c r="T24" i="5"/>
  <c r="O8" i="5"/>
  <c r="R24" i="5"/>
  <c r="L22" i="5"/>
  <c r="I23" i="5"/>
  <c r="FX15" i="2"/>
  <c r="FX12" i="2"/>
  <c r="FX14" i="2"/>
  <c r="FV33" i="2"/>
  <c r="FV29" i="2"/>
  <c r="FV27" i="2"/>
  <c r="FY30" i="2"/>
  <c r="FV23" i="2"/>
  <c r="FY26" i="2"/>
  <c r="N24" i="5"/>
  <c r="Q8" i="5"/>
  <c r="O6" i="5"/>
  <c r="P7" i="5"/>
  <c r="L20" i="5"/>
  <c r="Q6" i="5"/>
  <c r="P24" i="5"/>
  <c r="FX8" i="2"/>
  <c r="FX10" i="2"/>
  <c r="FX6" i="2"/>
  <c r="FV22" i="2"/>
  <c r="FY32" i="2"/>
  <c r="FY34" i="2"/>
  <c r="FV30" i="2"/>
  <c r="FY28" i="2"/>
  <c r="FV26" i="2"/>
  <c r="FV24" i="2"/>
  <c r="M23" i="5"/>
  <c r="M21" i="5"/>
  <c r="N22" i="5"/>
  <c r="O23" i="5"/>
  <c r="S6" i="5"/>
  <c r="GB6" i="2" l="1"/>
  <c r="FW6" i="2"/>
  <c r="GB10" i="2"/>
  <c r="FW10" i="2"/>
  <c r="FW8" i="2"/>
  <c r="GB8" i="2"/>
  <c r="GB15" i="2"/>
  <c r="FW15" i="2"/>
  <c r="GB12" i="2"/>
  <c r="FW12" i="2"/>
  <c r="GB14" i="2"/>
  <c r="FW14" i="2"/>
  <c r="GB9" i="2"/>
  <c r="FW9" i="2"/>
  <c r="GB7" i="2"/>
  <c r="FW7" i="2"/>
  <c r="GB11" i="2"/>
  <c r="FW11" i="2"/>
  <c r="FW16" i="2"/>
  <c r="GB16" i="2"/>
  <c r="GB13" i="2"/>
  <c r="FW13" i="2"/>
  <c r="FW5" i="2"/>
  <c r="GB5" i="2"/>
  <c r="GB4" i="2"/>
  <c r="FW4" i="2"/>
  <c r="GB36" i="2"/>
  <c r="FW36" i="2"/>
  <c r="GD2" i="2"/>
  <c r="FZ20" i="2"/>
  <c r="FW21" i="2"/>
  <c r="FX21" i="2"/>
  <c r="FV21" i="2"/>
  <c r="FY21" i="2"/>
  <c r="GA3" i="2"/>
  <c r="FZ3" i="2"/>
  <c r="M197" i="3"/>
  <c r="M187" i="3"/>
  <c r="P199" i="3"/>
  <c r="P197" i="3"/>
  <c r="J22" i="4"/>
  <c r="N7" i="4"/>
  <c r="Q6" i="4"/>
  <c r="I23" i="4"/>
  <c r="P9" i="4"/>
  <c r="P24" i="4"/>
  <c r="L20" i="4"/>
  <c r="L22" i="4"/>
  <c r="M6" i="4"/>
  <c r="O23" i="4"/>
  <c r="P7" i="4"/>
  <c r="R24" i="4"/>
  <c r="R7" i="4"/>
  <c r="N22" i="4"/>
  <c r="O8" i="4"/>
  <c r="K21" i="4"/>
  <c r="M21" i="4"/>
  <c r="Q8" i="4"/>
  <c r="T24" i="4"/>
  <c r="L24" i="4"/>
  <c r="M23" i="4"/>
  <c r="N24" i="4"/>
  <c r="K23" i="4"/>
  <c r="FX35" i="2"/>
  <c r="GG18" i="2"/>
  <c r="GD18" i="2"/>
  <c r="FX23" i="2"/>
  <c r="FX28" i="2"/>
  <c r="M19" i="5"/>
  <c r="M5" i="5"/>
  <c r="T5" i="5"/>
  <c r="FW35" i="2" l="1"/>
  <c r="GB35" i="2"/>
  <c r="GD17" i="2"/>
  <c r="GG17" i="2"/>
  <c r="GF18" i="2"/>
  <c r="GG9" i="2"/>
  <c r="GD8" i="2"/>
  <c r="GG14" i="2"/>
  <c r="GG12" i="2"/>
  <c r="GD11" i="2"/>
  <c r="GG11" i="2"/>
  <c r="GD5" i="2"/>
  <c r="GD6" i="2"/>
  <c r="K19" i="5"/>
  <c r="S10" i="5"/>
  <c r="T17" i="5"/>
  <c r="K10" i="5"/>
  <c r="J7" i="5"/>
  <c r="Q14" i="5"/>
  <c r="K14" i="5"/>
  <c r="B19" i="5"/>
  <c r="G17" i="5"/>
  <c r="F14" i="5"/>
  <c r="S12" i="5"/>
  <c r="P23" i="5"/>
  <c r="H24" i="5"/>
  <c r="L13" i="5"/>
  <c r="F12" i="5"/>
  <c r="B16" i="5"/>
  <c r="T21" i="5"/>
  <c r="B22" i="5"/>
  <c r="E21" i="5"/>
  <c r="Q12" i="5"/>
  <c r="K11" i="5"/>
  <c r="I8" i="5"/>
  <c r="K9" i="5"/>
  <c r="G13" i="5"/>
  <c r="M10" i="5"/>
  <c r="G6" i="5"/>
  <c r="T15" i="5"/>
  <c r="H16" i="5"/>
  <c r="U14" i="5"/>
  <c r="M15" i="5"/>
  <c r="O24" i="5"/>
  <c r="N11" i="5"/>
  <c r="N18" i="5"/>
  <c r="L16" i="5"/>
  <c r="F16" i="5"/>
  <c r="P13" i="5"/>
  <c r="Q16" i="5"/>
  <c r="T8" i="5"/>
  <c r="J9" i="5"/>
  <c r="F9" i="5"/>
  <c r="D22" i="5"/>
  <c r="E15" i="5"/>
  <c r="P15" i="5"/>
  <c r="M12" i="5"/>
  <c r="O16" i="5"/>
  <c r="D16" i="5"/>
  <c r="E9" i="5"/>
  <c r="U8" i="5"/>
  <c r="E17" i="5"/>
  <c r="Q20" i="5"/>
  <c r="I13" i="5"/>
  <c r="O18" i="5"/>
  <c r="K18" i="5"/>
  <c r="C10" i="5"/>
  <c r="L17" i="5"/>
  <c r="I18" i="5"/>
  <c r="F17" i="5"/>
  <c r="H15" i="5"/>
  <c r="M22" i="5"/>
  <c r="O22" i="5"/>
  <c r="I14" i="5"/>
  <c r="D17" i="5"/>
  <c r="N19" i="5"/>
  <c r="N16" i="5"/>
  <c r="C12" i="5"/>
  <c r="G20" i="5"/>
  <c r="N23" i="5"/>
  <c r="D15" i="5"/>
  <c r="R12" i="5"/>
  <c r="P18" i="5"/>
  <c r="P16" i="5"/>
  <c r="O17" i="5"/>
  <c r="T20" i="5"/>
  <c r="S17" i="5"/>
  <c r="T16" i="5"/>
  <c r="U19" i="5"/>
  <c r="C22" i="5"/>
  <c r="E24" i="5"/>
  <c r="H23" i="5"/>
  <c r="I5" i="5"/>
  <c r="M11" i="5"/>
  <c r="H6" i="5"/>
  <c r="F6" i="5"/>
  <c r="N10" i="5"/>
  <c r="Q9" i="5"/>
  <c r="Q7" i="5"/>
  <c r="L12" i="5"/>
  <c r="H10" i="5"/>
  <c r="D19" i="5"/>
  <c r="FX32" i="2"/>
  <c r="FX24" i="2"/>
  <c r="FX26" i="2"/>
  <c r="FX25" i="2"/>
  <c r="N5" i="5"/>
  <c r="GG5" i="2"/>
  <c r="GD4" i="2"/>
  <c r="GG4" i="2"/>
  <c r="GG10" i="2"/>
  <c r="GD7" i="2"/>
  <c r="T9" i="5"/>
  <c r="J20" i="5"/>
  <c r="H22" i="5"/>
  <c r="B8" i="5"/>
  <c r="B10" i="5"/>
  <c r="O13" i="5"/>
  <c r="K6" i="5"/>
  <c r="C23" i="5"/>
  <c r="J10" i="5"/>
  <c r="P19" i="5"/>
  <c r="E8" i="5"/>
  <c r="K8" i="5"/>
  <c r="S20" i="5"/>
  <c r="D8" i="5"/>
  <c r="I19" i="5"/>
  <c r="S16" i="5"/>
  <c r="F10" i="5"/>
  <c r="N13" i="5"/>
  <c r="I11" i="5"/>
  <c r="Q11" i="5"/>
  <c r="J24" i="5"/>
  <c r="T13" i="5"/>
  <c r="B20" i="5"/>
  <c r="T11" i="5"/>
  <c r="F18" i="5"/>
  <c r="E13" i="5"/>
  <c r="B12" i="5"/>
  <c r="J14" i="5"/>
  <c r="B9" i="5"/>
  <c r="L10" i="5"/>
  <c r="O14" i="5"/>
  <c r="S14" i="5"/>
  <c r="C17" i="5"/>
  <c r="U7" i="5"/>
  <c r="U24" i="5"/>
  <c r="I10" i="5"/>
  <c r="U18" i="5"/>
  <c r="P21" i="5"/>
  <c r="L8" i="5"/>
  <c r="F7" i="5"/>
  <c r="G15" i="5"/>
  <c r="R13" i="5"/>
  <c r="R21" i="5"/>
  <c r="F22" i="5"/>
  <c r="F24" i="5"/>
  <c r="Q24" i="5"/>
  <c r="T7" i="5"/>
  <c r="R15" i="5"/>
  <c r="D12" i="5"/>
  <c r="M8" i="5"/>
  <c r="S23" i="5"/>
  <c r="B5" i="5"/>
  <c r="G12" i="5"/>
  <c r="E16" i="5"/>
  <c r="S11" i="5"/>
  <c r="J15" i="5"/>
  <c r="K20" i="5"/>
  <c r="J23" i="5"/>
  <c r="I20" i="5"/>
  <c r="T10" i="5"/>
  <c r="E14" i="5"/>
  <c r="M24" i="5"/>
  <c r="O15" i="5"/>
  <c r="C14" i="5"/>
  <c r="E18" i="5"/>
  <c r="P14" i="5"/>
  <c r="E10" i="5"/>
  <c r="F11" i="5"/>
  <c r="I22" i="5"/>
  <c r="T14" i="5"/>
  <c r="T12" i="5"/>
  <c r="S13" i="5"/>
  <c r="R20" i="5"/>
  <c r="Q17" i="5"/>
  <c r="U15" i="5"/>
  <c r="U13" i="5"/>
  <c r="C18" i="5"/>
  <c r="D21" i="5"/>
  <c r="F23" i="5"/>
  <c r="I24" i="5"/>
  <c r="G9" i="5"/>
  <c r="D6" i="5"/>
  <c r="L14" i="5"/>
  <c r="N12" i="5"/>
  <c r="K13" i="5"/>
  <c r="E7" i="5"/>
  <c r="R6" i="5"/>
  <c r="M13" i="5"/>
  <c r="S7" i="5"/>
  <c r="F21" i="5"/>
  <c r="E5" i="5"/>
  <c r="G7" i="5"/>
  <c r="E22" i="5"/>
  <c r="C5" i="5"/>
  <c r="FX34" i="2"/>
  <c r="FX30" i="2"/>
  <c r="FX29" i="2"/>
  <c r="FX27" i="2"/>
  <c r="FX33" i="2"/>
  <c r="N20" i="5"/>
  <c r="P22" i="5"/>
  <c r="S5" i="5"/>
  <c r="GD16" i="2"/>
  <c r="GG15" i="2"/>
  <c r="GG6" i="2"/>
  <c r="GG16" i="2"/>
  <c r="GD13" i="2"/>
  <c r="GD14" i="2"/>
  <c r="G23" i="5"/>
  <c r="L18" i="5"/>
  <c r="L5" i="5"/>
  <c r="N17" i="5"/>
  <c r="Q10" i="5"/>
  <c r="P20" i="5"/>
  <c r="G10" i="5"/>
  <c r="H18" i="5"/>
  <c r="N8" i="5"/>
  <c r="J11" i="5"/>
  <c r="R19" i="5"/>
  <c r="U22" i="5"/>
  <c r="S22" i="5"/>
  <c r="C15" i="5"/>
  <c r="O10" i="5"/>
  <c r="N9" i="5"/>
  <c r="P17" i="5"/>
  <c r="B15" i="5"/>
  <c r="B23" i="5"/>
  <c r="P12" i="5"/>
  <c r="I12" i="5"/>
  <c r="Q22" i="5"/>
  <c r="B21" i="5"/>
  <c r="I17" i="5"/>
  <c r="E6" i="5"/>
  <c r="C7" i="5"/>
  <c r="J13" i="5"/>
  <c r="M7" i="5"/>
  <c r="Q21" i="5"/>
  <c r="O7" i="5"/>
  <c r="D18" i="5"/>
  <c r="K17" i="5"/>
  <c r="T23" i="5"/>
  <c r="C13" i="5"/>
  <c r="N15" i="5"/>
  <c r="S9" i="5"/>
  <c r="J12" i="5"/>
  <c r="S18" i="5"/>
  <c r="C19" i="5"/>
  <c r="Q18" i="5"/>
  <c r="U16" i="5"/>
  <c r="G19" i="5"/>
  <c r="E11" i="5"/>
  <c r="U12" i="5"/>
  <c r="D14" i="5"/>
  <c r="O12" i="5"/>
  <c r="E23" i="5"/>
  <c r="M16" i="5"/>
  <c r="M17" i="5"/>
  <c r="B17" i="5"/>
  <c r="I6" i="5"/>
  <c r="D24" i="5"/>
  <c r="F19" i="5"/>
  <c r="K24" i="5"/>
  <c r="G16" i="5"/>
  <c r="D13" i="5"/>
  <c r="U9" i="5"/>
  <c r="R23" i="5"/>
  <c r="J17" i="5"/>
  <c r="I16" i="5"/>
  <c r="H13" i="5"/>
  <c r="F13" i="5"/>
  <c r="C16" i="5"/>
  <c r="L23" i="5"/>
  <c r="E12" i="5"/>
  <c r="S24" i="5"/>
  <c r="H19" i="5"/>
  <c r="K16" i="5"/>
  <c r="K22" i="5"/>
  <c r="Q15" i="5"/>
  <c r="R18" i="5"/>
  <c r="S21" i="5"/>
  <c r="T22" i="5"/>
  <c r="R16" i="5"/>
  <c r="U11" i="5"/>
  <c r="U21" i="5"/>
  <c r="D5" i="5"/>
  <c r="F5" i="5"/>
  <c r="H5" i="5"/>
  <c r="J6" i="5"/>
  <c r="P10" i="5"/>
  <c r="I7" i="5"/>
  <c r="R8" i="5"/>
  <c r="J5" i="5"/>
  <c r="O11" i="5"/>
  <c r="T6" i="5"/>
  <c r="F8" i="5"/>
  <c r="G5" i="5"/>
  <c r="FX31" i="2"/>
  <c r="FX22" i="2"/>
  <c r="O5" i="5"/>
  <c r="GG13" i="2"/>
  <c r="GD12" i="2"/>
  <c r="GG8" i="2"/>
  <c r="GD15" i="2"/>
  <c r="GG7" i="2"/>
  <c r="GD9" i="2"/>
  <c r="GD10" i="2"/>
  <c r="R11" i="5"/>
  <c r="I21" i="5"/>
  <c r="L11" i="5"/>
  <c r="R9" i="5"/>
  <c r="B6" i="5"/>
  <c r="H9" i="5"/>
  <c r="N6" i="5"/>
  <c r="K15" i="5"/>
  <c r="D20" i="5"/>
  <c r="J18" i="5"/>
  <c r="E19" i="5"/>
  <c r="P6" i="5"/>
  <c r="J16" i="5"/>
  <c r="C11" i="5"/>
  <c r="L9" i="5"/>
  <c r="S8" i="5"/>
  <c r="B14" i="5"/>
  <c r="N14" i="5"/>
  <c r="U10" i="5"/>
  <c r="H7" i="5"/>
  <c r="U20" i="5"/>
  <c r="K12" i="5"/>
  <c r="I15" i="5"/>
  <c r="C9" i="5"/>
  <c r="R17" i="5"/>
  <c r="M14" i="5"/>
  <c r="B13" i="5"/>
  <c r="B24" i="5"/>
  <c r="B11" i="5"/>
  <c r="D10" i="5"/>
  <c r="O19" i="5"/>
  <c r="T19" i="5"/>
  <c r="U6" i="5"/>
  <c r="L15" i="5"/>
  <c r="C21" i="5"/>
  <c r="H12" i="5"/>
  <c r="H20" i="5"/>
  <c r="L7" i="5"/>
  <c r="B7" i="5"/>
  <c r="R10" i="5"/>
  <c r="H14" i="5"/>
  <c r="G21" i="5"/>
  <c r="R22" i="5"/>
  <c r="D7" i="5"/>
  <c r="G11" i="5"/>
  <c r="F20" i="5"/>
  <c r="M9" i="5"/>
  <c r="G8" i="5"/>
  <c r="P11" i="5"/>
  <c r="H11" i="5"/>
  <c r="B18" i="5"/>
  <c r="C6" i="5"/>
  <c r="J19" i="5"/>
  <c r="H17" i="5"/>
  <c r="G14" i="5"/>
  <c r="Q13" i="5"/>
  <c r="N21" i="5"/>
  <c r="M18" i="5"/>
  <c r="J21" i="5"/>
  <c r="C8" i="5"/>
  <c r="G18" i="5"/>
  <c r="D9" i="5"/>
  <c r="L19" i="5"/>
  <c r="F15" i="5"/>
  <c r="H21" i="5"/>
  <c r="O20" i="5"/>
  <c r="D11" i="5"/>
  <c r="M20" i="5"/>
  <c r="L21" i="5"/>
  <c r="S15" i="5"/>
  <c r="S19" i="5"/>
  <c r="U17" i="5"/>
  <c r="U23" i="5"/>
  <c r="Q19" i="5"/>
  <c r="T18" i="5"/>
  <c r="R14" i="5"/>
  <c r="E20" i="5"/>
  <c r="G22" i="5"/>
  <c r="G24" i="5"/>
  <c r="U5" i="5"/>
  <c r="K5" i="5"/>
  <c r="L6" i="5"/>
  <c r="J8" i="5"/>
  <c r="P8" i="5"/>
  <c r="I9" i="5"/>
  <c r="H8" i="5"/>
  <c r="O9" i="5"/>
  <c r="K7" i="5"/>
  <c r="C24" i="5"/>
  <c r="C20" i="5"/>
  <c r="D23" i="5"/>
  <c r="R5" i="5"/>
  <c r="FW31" i="2" l="1"/>
  <c r="GB31" i="2"/>
  <c r="GB22" i="2"/>
  <c r="FW22" i="2"/>
  <c r="FW27" i="2"/>
  <c r="GB27" i="2"/>
  <c r="FW29" i="2"/>
  <c r="GB29" i="2"/>
  <c r="FW33" i="2"/>
  <c r="GB33" i="2"/>
  <c r="GB30" i="2"/>
  <c r="FW30" i="2"/>
  <c r="GB34" i="2"/>
  <c r="FW34" i="2"/>
  <c r="FW25" i="2"/>
  <c r="GB25" i="2"/>
  <c r="FW24" i="2"/>
  <c r="GB24" i="2"/>
  <c r="FW26" i="2"/>
  <c r="GB26" i="2"/>
  <c r="GB32" i="2"/>
  <c r="FW32" i="2"/>
  <c r="FW23" i="2"/>
  <c r="GB23" i="2"/>
  <c r="GB28" i="2"/>
  <c r="FW28" i="2"/>
  <c r="T5" i="4"/>
  <c r="O5" i="4"/>
  <c r="N5" i="4"/>
  <c r="P22" i="4"/>
  <c r="M19" i="4"/>
  <c r="N20" i="4"/>
  <c r="GJ18" i="2"/>
  <c r="GA21" i="2"/>
  <c r="FZ21" i="2"/>
  <c r="GD20" i="2"/>
  <c r="GD3" i="2"/>
  <c r="GF3" i="2"/>
  <c r="GH2" i="2"/>
  <c r="GE3" i="2"/>
  <c r="GG3" i="2"/>
  <c r="GE18" i="2"/>
  <c r="R42" i="3"/>
  <c r="L5" i="4"/>
  <c r="M5" i="4" s="1"/>
  <c r="H22" i="4"/>
  <c r="I21" i="4"/>
  <c r="L18" i="4"/>
  <c r="J20" i="4"/>
  <c r="K19" i="4"/>
  <c r="R11" i="4"/>
  <c r="G23" i="4"/>
  <c r="T9" i="4"/>
  <c r="C5" i="4"/>
  <c r="E5" i="4"/>
  <c r="D19" i="4"/>
  <c r="C20" i="4"/>
  <c r="F21" i="4"/>
  <c r="D23" i="4"/>
  <c r="C24" i="4"/>
  <c r="E22" i="4"/>
  <c r="H10" i="4"/>
  <c r="K7" i="4"/>
  <c r="F8" i="4"/>
  <c r="L12" i="4"/>
  <c r="O9" i="4"/>
  <c r="G7" i="4"/>
  <c r="Q7" i="4"/>
  <c r="S7" i="4" s="1"/>
  <c r="H8" i="4"/>
  <c r="T6" i="4"/>
  <c r="E7" i="4"/>
  <c r="Q9" i="4"/>
  <c r="O11" i="4"/>
  <c r="K13" i="4"/>
  <c r="N10" i="4"/>
  <c r="J5" i="4"/>
  <c r="K5" i="4" s="1"/>
  <c r="N12" i="4"/>
  <c r="F6" i="4"/>
  <c r="L14" i="4"/>
  <c r="H6" i="4"/>
  <c r="L6" i="4"/>
  <c r="I7" i="4"/>
  <c r="D6" i="4"/>
  <c r="M11" i="4"/>
  <c r="G9" i="4"/>
  <c r="I5" i="4"/>
  <c r="U5" i="4"/>
  <c r="J6" i="4"/>
  <c r="I24" i="4"/>
  <c r="H23" i="4"/>
  <c r="G24" i="4"/>
  <c r="H5" i="4"/>
  <c r="F23" i="4"/>
  <c r="E24" i="4"/>
  <c r="G22" i="4"/>
  <c r="F5" i="4"/>
  <c r="G5" i="4" s="1"/>
  <c r="D21" i="4"/>
  <c r="C22" i="4"/>
  <c r="E20" i="4"/>
  <c r="D5" i="4"/>
  <c r="C18" i="4"/>
  <c r="R14" i="4"/>
  <c r="U13" i="4"/>
  <c r="T16" i="4"/>
  <c r="T18" i="4"/>
  <c r="U11" i="4"/>
  <c r="S17" i="4"/>
  <c r="Q19" i="4"/>
  <c r="R16" i="4"/>
  <c r="S16" i="4" s="1"/>
  <c r="Q17" i="4"/>
  <c r="T20" i="4"/>
  <c r="U23" i="4"/>
  <c r="T22" i="4"/>
  <c r="R20" i="4"/>
  <c r="O17" i="4"/>
  <c r="S21" i="4"/>
  <c r="S13" i="4"/>
  <c r="T13" i="4" s="1"/>
  <c r="P16" i="4"/>
  <c r="R18" i="4"/>
  <c r="T12" i="4"/>
  <c r="P18" i="4"/>
  <c r="S15" i="4"/>
  <c r="Q15" i="4"/>
  <c r="R12" i="4"/>
  <c r="L21" i="4"/>
  <c r="K22" i="4"/>
  <c r="I22" i="4"/>
  <c r="D15" i="4"/>
  <c r="M20" i="4"/>
  <c r="K16" i="4"/>
  <c r="F11" i="4"/>
  <c r="N23" i="4"/>
  <c r="D11" i="4"/>
  <c r="H19" i="4"/>
  <c r="E10" i="4"/>
  <c r="G20" i="4"/>
  <c r="O20" i="4"/>
  <c r="S24" i="4"/>
  <c r="P14" i="4"/>
  <c r="Q14" i="4" s="1"/>
  <c r="C12" i="4"/>
  <c r="H21" i="4"/>
  <c r="E12" i="4"/>
  <c r="E18" i="4"/>
  <c r="N16" i="4"/>
  <c r="F15" i="4"/>
  <c r="L23" i="4"/>
  <c r="C14" i="4"/>
  <c r="N19" i="4"/>
  <c r="L19" i="4"/>
  <c r="C16" i="4"/>
  <c r="D17" i="4"/>
  <c r="D9" i="4"/>
  <c r="F13" i="4"/>
  <c r="M24" i="4"/>
  <c r="I14" i="4"/>
  <c r="G18" i="4"/>
  <c r="H13" i="4"/>
  <c r="E14" i="4"/>
  <c r="O22" i="4"/>
  <c r="C8" i="4"/>
  <c r="I16" i="4"/>
  <c r="T10" i="4"/>
  <c r="V10" i="4" s="1"/>
  <c r="M22" i="4"/>
  <c r="J21" i="4"/>
  <c r="J17" i="4"/>
  <c r="I20" i="4"/>
  <c r="H15" i="4"/>
  <c r="M18" i="4"/>
  <c r="R23" i="4"/>
  <c r="J23" i="4"/>
  <c r="F17" i="4"/>
  <c r="N21" i="4"/>
  <c r="U9" i="4"/>
  <c r="K20" i="4"/>
  <c r="I18" i="4"/>
  <c r="Q13" i="4"/>
  <c r="D13" i="4"/>
  <c r="J15" i="4"/>
  <c r="L17" i="4"/>
  <c r="G14" i="4"/>
  <c r="G16" i="4"/>
  <c r="S11" i="4"/>
  <c r="C10" i="4"/>
  <c r="H17" i="4"/>
  <c r="K24" i="4"/>
  <c r="E16" i="4"/>
  <c r="K18" i="4"/>
  <c r="J19" i="4"/>
  <c r="F19" i="4"/>
  <c r="S19" i="4" s="1"/>
  <c r="G12" i="4"/>
  <c r="O18" i="4"/>
  <c r="C6" i="4"/>
  <c r="D24" i="4"/>
  <c r="B5" i="4"/>
  <c r="I13" i="4"/>
  <c r="B18" i="4"/>
  <c r="I6" i="4"/>
  <c r="S23" i="4"/>
  <c r="Q20" i="4"/>
  <c r="H11" i="4"/>
  <c r="B17" i="4"/>
  <c r="M8" i="4"/>
  <c r="N8" i="4" s="1"/>
  <c r="E17" i="4"/>
  <c r="P11" i="4"/>
  <c r="M17" i="4"/>
  <c r="D12" i="4"/>
  <c r="U8" i="4"/>
  <c r="G8" i="4"/>
  <c r="M16" i="4"/>
  <c r="R15" i="4"/>
  <c r="E9" i="4"/>
  <c r="E23" i="4"/>
  <c r="T7" i="4"/>
  <c r="D16" i="4"/>
  <c r="F20" i="4"/>
  <c r="O12" i="4"/>
  <c r="Q24" i="4"/>
  <c r="G11" i="4"/>
  <c r="D14" i="4"/>
  <c r="F24" i="4"/>
  <c r="M12" i="4"/>
  <c r="D7" i="4"/>
  <c r="U12" i="4"/>
  <c r="F22" i="4"/>
  <c r="P15" i="4"/>
  <c r="R22" i="4"/>
  <c r="E11" i="4"/>
  <c r="R21" i="4"/>
  <c r="E15" i="4"/>
  <c r="G21" i="4"/>
  <c r="G19" i="4"/>
  <c r="R13" i="4"/>
  <c r="D22" i="4"/>
  <c r="H14" i="4"/>
  <c r="U16" i="4"/>
  <c r="G15" i="4"/>
  <c r="O15" i="4" s="1"/>
  <c r="F9" i="4"/>
  <c r="R10" i="4"/>
  <c r="S10" i="4" s="1"/>
  <c r="Q18" i="4"/>
  <c r="B7" i="4"/>
  <c r="F7" i="4" s="1"/>
  <c r="C19" i="4"/>
  <c r="L8" i="4"/>
  <c r="L7" i="4"/>
  <c r="M7" i="4" s="1"/>
  <c r="S18" i="4"/>
  <c r="P21" i="4"/>
  <c r="Q16" i="4"/>
  <c r="H20" i="4"/>
  <c r="J12" i="4"/>
  <c r="U18" i="4"/>
  <c r="P13" i="4"/>
  <c r="H12" i="4"/>
  <c r="I10" i="4"/>
  <c r="F16" i="4"/>
  <c r="C21" i="4"/>
  <c r="N15" i="4"/>
  <c r="U24" i="4"/>
  <c r="L16" i="4"/>
  <c r="L15" i="4"/>
  <c r="C13" i="4"/>
  <c r="U7" i="4"/>
  <c r="N18" i="4"/>
  <c r="U6" i="4"/>
  <c r="T23" i="4"/>
  <c r="C17" i="4"/>
  <c r="N11" i="4"/>
  <c r="T19" i="4"/>
  <c r="K17" i="4"/>
  <c r="S14" i="4"/>
  <c r="T14" i="4" s="1"/>
  <c r="O24" i="4"/>
  <c r="O19" i="4"/>
  <c r="D18" i="4"/>
  <c r="O14" i="4"/>
  <c r="M15" i="4"/>
  <c r="D10" i="4"/>
  <c r="L10" i="4"/>
  <c r="M10" i="4" s="1"/>
  <c r="U14" i="4"/>
  <c r="B11" i="4"/>
  <c r="Q21" i="4"/>
  <c r="U21" i="4" s="1"/>
  <c r="B9" i="4"/>
  <c r="H16" i="4"/>
  <c r="B24" i="4"/>
  <c r="J14" i="4"/>
  <c r="M14" i="4" s="1"/>
  <c r="N14" i="4" s="1"/>
  <c r="T15" i="4"/>
  <c r="U15" i="4" s="1"/>
  <c r="B13" i="4"/>
  <c r="J13" i="4"/>
  <c r="B12" i="4"/>
  <c r="G6" i="4"/>
  <c r="C7" i="4"/>
  <c r="E13" i="4"/>
  <c r="R17" i="4"/>
  <c r="E6" i="4"/>
  <c r="F18" i="4"/>
  <c r="G13" i="4"/>
  <c r="C9" i="4"/>
  <c r="I17" i="4"/>
  <c r="T11" i="4"/>
  <c r="K9" i="4"/>
  <c r="I15" i="4"/>
  <c r="B21" i="4"/>
  <c r="B20" i="4"/>
  <c r="I8" i="4"/>
  <c r="J8" i="4" s="1"/>
  <c r="K8" i="4" s="1"/>
  <c r="K12" i="4"/>
  <c r="Q22" i="4"/>
  <c r="U20" i="4"/>
  <c r="I12" i="4"/>
  <c r="J24" i="4"/>
  <c r="H7" i="4"/>
  <c r="P12" i="4"/>
  <c r="Q12" i="4" s="1"/>
  <c r="Q11" i="4"/>
  <c r="E21" i="4"/>
  <c r="U10" i="4"/>
  <c r="B23" i="4"/>
  <c r="I11" i="4"/>
  <c r="B22" i="4"/>
  <c r="B15" i="4"/>
  <c r="N13" i="4"/>
  <c r="O13" i="4" s="1"/>
  <c r="T21" i="4"/>
  <c r="B14" i="4"/>
  <c r="P17" i="4"/>
  <c r="F10" i="4"/>
  <c r="B16" i="4"/>
  <c r="O16" i="4" s="1"/>
  <c r="S8" i="4"/>
  <c r="T8" i="4" s="1"/>
  <c r="N9" i="4"/>
  <c r="F12" i="4"/>
  <c r="L9" i="4"/>
  <c r="M9" i="4" s="1"/>
  <c r="O10" i="4"/>
  <c r="P10" i="4" s="1"/>
  <c r="Q10" i="4" s="1"/>
  <c r="I19" i="4"/>
  <c r="L13" i="4"/>
  <c r="M13" i="4" s="1"/>
  <c r="C11" i="4"/>
  <c r="C15" i="4"/>
  <c r="D8" i="4"/>
  <c r="H24" i="4"/>
  <c r="J16" i="4"/>
  <c r="S22" i="4"/>
  <c r="S20" i="4"/>
  <c r="P23" i="4"/>
  <c r="U22" i="4"/>
  <c r="S12" i="4"/>
  <c r="E19" i="4"/>
  <c r="R19" i="4"/>
  <c r="U19" i="4" s="1"/>
  <c r="E8" i="4"/>
  <c r="F14" i="4"/>
  <c r="J18" i="4"/>
  <c r="J11" i="4"/>
  <c r="K11" i="4" s="1"/>
  <c r="P19" i="4"/>
  <c r="G17" i="4"/>
  <c r="D20" i="4"/>
  <c r="J10" i="4"/>
  <c r="K10" i="4" s="1"/>
  <c r="B19" i="4"/>
  <c r="K15" i="4"/>
  <c r="H18" i="4"/>
  <c r="C23" i="4"/>
  <c r="K14" i="4"/>
  <c r="G10" i="4"/>
  <c r="K6" i="4"/>
  <c r="H9" i="4"/>
  <c r="I9" i="4" s="1"/>
  <c r="J9" i="4" s="1"/>
  <c r="P20" i="4"/>
  <c r="J7" i="4"/>
  <c r="B6" i="4"/>
  <c r="B10" i="4"/>
  <c r="R9" i="4"/>
  <c r="S9" i="4" s="1"/>
  <c r="N17" i="4"/>
  <c r="B8" i="4"/>
  <c r="T17" i="4"/>
  <c r="U17" i="4" s="1"/>
  <c r="L11" i="4"/>
  <c r="O7" i="4"/>
  <c r="R8" i="4"/>
  <c r="P8" i="4"/>
  <c r="N6" i="4"/>
  <c r="O6" i="4" s="1"/>
  <c r="P6" i="4" s="1"/>
  <c r="R6" i="4"/>
  <c r="S6" i="4" s="1"/>
  <c r="W13" i="4"/>
  <c r="W20" i="4"/>
  <c r="W16" i="4"/>
  <c r="W14" i="4"/>
  <c r="W15" i="4"/>
  <c r="W7" i="4"/>
  <c r="W24" i="4"/>
  <c r="W18" i="4"/>
  <c r="W8" i="4"/>
  <c r="W10" i="4"/>
  <c r="W23" i="4"/>
  <c r="W9" i="4"/>
  <c r="W11" i="4"/>
  <c r="W5" i="4"/>
  <c r="W17" i="4"/>
  <c r="W12" i="4"/>
  <c r="W6" i="4"/>
  <c r="W21" i="4"/>
  <c r="W22" i="4"/>
  <c r="W19" i="4"/>
  <c r="GF17" i="2"/>
  <c r="GG36" i="2"/>
  <c r="GD35" i="2"/>
  <c r="GG35" i="2"/>
  <c r="GD36" i="2"/>
  <c r="GF14" i="2"/>
  <c r="GF7" i="2"/>
  <c r="GF6" i="2"/>
  <c r="GF10" i="2"/>
  <c r="Q5" i="5"/>
  <c r="GD22" i="2"/>
  <c r="GG28" i="2"/>
  <c r="GG32" i="2"/>
  <c r="GG34" i="2"/>
  <c r="GD28" i="2"/>
  <c r="GF16" i="2"/>
  <c r="GF4" i="2"/>
  <c r="GF12" i="2"/>
  <c r="GF8" i="2"/>
  <c r="O21" i="5"/>
  <c r="GG25" i="2"/>
  <c r="GG23" i="2"/>
  <c r="GG27" i="2"/>
  <c r="GD32" i="2"/>
  <c r="GF13" i="2"/>
  <c r="GF5" i="2"/>
  <c r="GF9" i="2"/>
  <c r="GG24" i="2"/>
  <c r="Q23" i="5"/>
  <c r="GG22" i="2"/>
  <c r="GD31" i="2"/>
  <c r="GD34" i="2"/>
  <c r="GD25" i="2"/>
  <c r="GG31" i="2"/>
  <c r="GG26" i="2"/>
  <c r="GD29" i="2"/>
  <c r="GG33" i="2"/>
  <c r="GG30" i="2"/>
  <c r="GD26" i="2"/>
  <c r="GF11" i="2"/>
  <c r="GF15" i="2"/>
  <c r="P5" i="5"/>
  <c r="GD33" i="2"/>
  <c r="GD27" i="2"/>
  <c r="GD23" i="2"/>
  <c r="GD30" i="2"/>
  <c r="GD24" i="2"/>
  <c r="GE17" i="2" l="1"/>
  <c r="GJ17" i="2"/>
  <c r="P5" i="4"/>
  <c r="GE11" i="2"/>
  <c r="GJ11" i="2"/>
  <c r="GE15" i="2"/>
  <c r="GJ15" i="2"/>
  <c r="Q23" i="4"/>
  <c r="GE9" i="2"/>
  <c r="GJ9" i="2"/>
  <c r="GJ5" i="2"/>
  <c r="GE5" i="2"/>
  <c r="GE13" i="2"/>
  <c r="GJ13" i="2"/>
  <c r="O21" i="4"/>
  <c r="GJ12" i="2"/>
  <c r="GE12" i="2"/>
  <c r="GJ4" i="2"/>
  <c r="GE4" i="2"/>
  <c r="GE16" i="2"/>
  <c r="GJ16" i="2"/>
  <c r="GE8" i="2"/>
  <c r="GJ8" i="2"/>
  <c r="Q5" i="4"/>
  <c r="R5" i="4" s="1"/>
  <c r="S5" i="4" s="1"/>
  <c r="GE14" i="2"/>
  <c r="GJ14" i="2"/>
  <c r="GE10" i="2"/>
  <c r="GJ10" i="2"/>
  <c r="GJ6" i="2"/>
  <c r="GE6" i="2"/>
  <c r="GJ7" i="2"/>
  <c r="GE7" i="2"/>
  <c r="GL2" i="2"/>
  <c r="GG21" i="2"/>
  <c r="GF21" i="2"/>
  <c r="GH20" i="2"/>
  <c r="GD21" i="2"/>
  <c r="GE21" i="2"/>
  <c r="GI3" i="2"/>
  <c r="GH3" i="2"/>
  <c r="GF35" i="2"/>
  <c r="GO17" i="2"/>
  <c r="GF36" i="2"/>
  <c r="GF27" i="2"/>
  <c r="GF34" i="2"/>
  <c r="GF26" i="2"/>
  <c r="GL12" i="2"/>
  <c r="GF33" i="2"/>
  <c r="GF22" i="2"/>
  <c r="GF24" i="2"/>
  <c r="GL8" i="2"/>
  <c r="GF30" i="2"/>
  <c r="GF23" i="2"/>
  <c r="GG29" i="2"/>
  <c r="GF28" i="2"/>
  <c r="GL4" i="2"/>
  <c r="GO13" i="2"/>
  <c r="GF31" i="2"/>
  <c r="GO9" i="2"/>
  <c r="GO5" i="2"/>
  <c r="GF25" i="2"/>
  <c r="GF32" i="2"/>
  <c r="GL16" i="2"/>
  <c r="GJ36" i="2" l="1"/>
  <c r="GE36" i="2"/>
  <c r="GJ35" i="2"/>
  <c r="GE35" i="2"/>
  <c r="GJ32" i="2"/>
  <c r="GE32" i="2"/>
  <c r="GJ25" i="2"/>
  <c r="GE25" i="2"/>
  <c r="GJ31" i="2"/>
  <c r="GE31" i="2"/>
  <c r="GJ28" i="2"/>
  <c r="GE28" i="2"/>
  <c r="GJ23" i="2"/>
  <c r="GE23" i="2"/>
  <c r="GJ30" i="2"/>
  <c r="GE30" i="2"/>
  <c r="GJ24" i="2"/>
  <c r="GE24" i="2"/>
  <c r="GJ22" i="2"/>
  <c r="GE22" i="2"/>
  <c r="GJ33" i="2"/>
  <c r="GE33" i="2"/>
  <c r="GJ34" i="2"/>
  <c r="GE34" i="2"/>
  <c r="GJ27" i="2"/>
  <c r="GE27" i="2"/>
  <c r="GJ26" i="2"/>
  <c r="GE26" i="2"/>
  <c r="GN17" i="2"/>
  <c r="GL18" i="2"/>
  <c r="GO18" i="2"/>
  <c r="GL17" i="2"/>
  <c r="GN5" i="2"/>
  <c r="GO12" i="2"/>
  <c r="GN13" i="2"/>
  <c r="GO14" i="2"/>
  <c r="GL11" i="2"/>
  <c r="GF29" i="2"/>
  <c r="GO10" i="2"/>
  <c r="GO4" i="2"/>
  <c r="GL7" i="2"/>
  <c r="GO6" i="2"/>
  <c r="GO8" i="2"/>
  <c r="GO7" i="2"/>
  <c r="GL13" i="2"/>
  <c r="GL14" i="2"/>
  <c r="GL6" i="2"/>
  <c r="GO16" i="2"/>
  <c r="GN9" i="2"/>
  <c r="GL15" i="2"/>
  <c r="GO15" i="2"/>
  <c r="GL9" i="2"/>
  <c r="GL10" i="2"/>
  <c r="GO11" i="2"/>
  <c r="GL5" i="2"/>
  <c r="GJ29" i="2" l="1"/>
  <c r="GE29" i="2"/>
  <c r="GR5" i="2"/>
  <c r="GR9" i="2"/>
  <c r="GR13" i="2"/>
  <c r="GR17" i="2"/>
  <c r="GL3" i="2"/>
  <c r="GP2" i="2"/>
  <c r="GM3" i="2"/>
  <c r="GO3" i="2"/>
  <c r="GL20" i="2"/>
  <c r="GN3" i="2"/>
  <c r="GM9" i="2"/>
  <c r="GM13" i="2"/>
  <c r="GM17" i="2"/>
  <c r="GM5" i="2"/>
  <c r="GI21" i="2"/>
  <c r="GH21" i="2"/>
  <c r="GN18" i="2"/>
  <c r="GO36" i="2"/>
  <c r="GL35" i="2"/>
  <c r="GO35" i="2"/>
  <c r="GL36" i="2"/>
  <c r="GN11" i="2"/>
  <c r="GN6" i="2"/>
  <c r="GL22" i="2"/>
  <c r="GO32" i="2"/>
  <c r="GO23" i="2"/>
  <c r="GO25" i="2"/>
  <c r="GL30" i="2"/>
  <c r="GO31" i="2"/>
  <c r="GN15" i="2"/>
  <c r="GN8" i="2"/>
  <c r="GO27" i="2"/>
  <c r="GO34" i="2"/>
  <c r="GL32" i="2"/>
  <c r="GL28" i="2"/>
  <c r="GN16" i="2"/>
  <c r="GN14" i="2"/>
  <c r="GN10" i="2"/>
  <c r="GO22" i="2"/>
  <c r="GL31" i="2"/>
  <c r="GL34" i="2"/>
  <c r="GL25" i="2"/>
  <c r="GO28" i="2"/>
  <c r="GO24" i="2"/>
  <c r="GO33" i="2"/>
  <c r="GL24" i="2"/>
  <c r="GN12" i="2"/>
  <c r="GN4" i="2"/>
  <c r="GN7" i="2"/>
  <c r="GL33" i="2"/>
  <c r="GL29" i="2"/>
  <c r="GL27" i="2"/>
  <c r="GO30" i="2"/>
  <c r="GL23" i="2"/>
  <c r="GO26" i="2"/>
  <c r="GL26" i="2"/>
  <c r="GM18" i="2" l="1"/>
  <c r="GR18" i="2"/>
  <c r="GR12" i="2"/>
  <c r="GM12" i="2"/>
  <c r="GM4" i="2"/>
  <c r="GR4" i="2"/>
  <c r="GR7" i="2"/>
  <c r="GM7" i="2"/>
  <c r="GR14" i="2"/>
  <c r="GM14" i="2"/>
  <c r="GR10" i="2"/>
  <c r="GM10" i="2"/>
  <c r="GM16" i="2"/>
  <c r="GR16" i="2"/>
  <c r="GR8" i="2"/>
  <c r="GM8" i="2"/>
  <c r="GR15" i="2"/>
  <c r="GM15" i="2"/>
  <c r="GR6" i="2"/>
  <c r="GM6" i="2"/>
  <c r="GR11" i="2"/>
  <c r="GM11" i="2"/>
  <c r="GQ3" i="2"/>
  <c r="GP3" i="2"/>
  <c r="GT2" i="2"/>
  <c r="GL21" i="2"/>
  <c r="GM21" i="2"/>
  <c r="GP20" i="2"/>
  <c r="GO21" i="2"/>
  <c r="GN21" i="2"/>
  <c r="GN35" i="2"/>
  <c r="GN36" i="2"/>
  <c r="GW17" i="2"/>
  <c r="GN26" i="2"/>
  <c r="GN28" i="2"/>
  <c r="GN31" i="2"/>
  <c r="GT4" i="2"/>
  <c r="GR36" i="2" l="1"/>
  <c r="GM36" i="2"/>
  <c r="GR35" i="2"/>
  <c r="GM35" i="2"/>
  <c r="GV17" i="2"/>
  <c r="GW5" i="2"/>
  <c r="GN32" i="2"/>
  <c r="GN23" i="2"/>
  <c r="GN30" i="2"/>
  <c r="GO29" i="2"/>
  <c r="GN33" i="2"/>
  <c r="GN24" i="2"/>
  <c r="GN34" i="2"/>
  <c r="GW9" i="2"/>
  <c r="GT16" i="2"/>
  <c r="GW13" i="2"/>
  <c r="GN22" i="2"/>
  <c r="GN27" i="2"/>
  <c r="GN25" i="2"/>
  <c r="GT12" i="2"/>
  <c r="GT8" i="2"/>
  <c r="GM25" i="2" l="1"/>
  <c r="GR25" i="2"/>
  <c r="GR27" i="2"/>
  <c r="GM27" i="2"/>
  <c r="GR22" i="2"/>
  <c r="GM22" i="2"/>
  <c r="GM23" i="2"/>
  <c r="GR23" i="2"/>
  <c r="GR34" i="2"/>
  <c r="GM34" i="2"/>
  <c r="GR33" i="2"/>
  <c r="GM33" i="2"/>
  <c r="GR32" i="2"/>
  <c r="GM32" i="2"/>
  <c r="GM24" i="2"/>
  <c r="GR24" i="2"/>
  <c r="GR30" i="2"/>
  <c r="GM30" i="2"/>
  <c r="GR31" i="2"/>
  <c r="GM31" i="2"/>
  <c r="GR28" i="2"/>
  <c r="GM28" i="2"/>
  <c r="GM26" i="2"/>
  <c r="GR26" i="2"/>
  <c r="GW18" i="2"/>
  <c r="GT17" i="2"/>
  <c r="GT18" i="2"/>
  <c r="GW14" i="2"/>
  <c r="GW12" i="2"/>
  <c r="GT11" i="2"/>
  <c r="GV5" i="2"/>
  <c r="GW4" i="2"/>
  <c r="GW10" i="2"/>
  <c r="GT7" i="2"/>
  <c r="GV13" i="2"/>
  <c r="GN29" i="2"/>
  <c r="GW8" i="2"/>
  <c r="GW6" i="2"/>
  <c r="GW15" i="2"/>
  <c r="GT13" i="2"/>
  <c r="GT14" i="2"/>
  <c r="GT5" i="2"/>
  <c r="GW16" i="2"/>
  <c r="GV9" i="2"/>
  <c r="GT15" i="2"/>
  <c r="GW7" i="2"/>
  <c r="GT9" i="2"/>
  <c r="GT10" i="2"/>
  <c r="GW11" i="2"/>
  <c r="GT6" i="2"/>
  <c r="GR29" i="2" l="1"/>
  <c r="GM29" i="2"/>
  <c r="GZ5" i="2"/>
  <c r="GZ9" i="2"/>
  <c r="GZ13" i="2"/>
  <c r="GZ17" i="2"/>
  <c r="GT20" i="2"/>
  <c r="GX2" i="2"/>
  <c r="GV3" i="2"/>
  <c r="GT3" i="2"/>
  <c r="GU3" i="2"/>
  <c r="GW3" i="2"/>
  <c r="GU5" i="2"/>
  <c r="GU9" i="2"/>
  <c r="GU13" i="2"/>
  <c r="GU17" i="2"/>
  <c r="GQ21" i="2"/>
  <c r="GP21" i="2"/>
  <c r="GV18" i="2"/>
  <c r="GW36" i="2"/>
  <c r="GT36" i="2"/>
  <c r="GT35" i="2"/>
  <c r="GW35" i="2"/>
  <c r="GV10" i="2"/>
  <c r="GV11" i="2"/>
  <c r="GV6" i="2"/>
  <c r="GT22" i="2"/>
  <c r="GW32" i="2"/>
  <c r="GW34" i="2"/>
  <c r="GT30" i="2"/>
  <c r="GW24" i="2"/>
  <c r="GW27" i="2"/>
  <c r="GV7" i="2"/>
  <c r="GW25" i="2"/>
  <c r="GV8" i="2"/>
  <c r="GW23" i="2"/>
  <c r="GV4" i="2"/>
  <c r="GT32" i="2"/>
  <c r="GT28" i="2"/>
  <c r="GV16" i="2"/>
  <c r="GV14" i="2"/>
  <c r="GW22" i="2"/>
  <c r="GT31" i="2"/>
  <c r="GT34" i="2"/>
  <c r="GT25" i="2"/>
  <c r="GW28" i="2"/>
  <c r="GW31" i="2"/>
  <c r="GW33" i="2"/>
  <c r="GT24" i="2"/>
  <c r="GV12" i="2"/>
  <c r="GV15" i="2"/>
  <c r="GT33" i="2"/>
  <c r="GT29" i="2"/>
  <c r="GT27" i="2"/>
  <c r="GW30" i="2"/>
  <c r="GT23" i="2"/>
  <c r="GW26" i="2"/>
  <c r="GT26" i="2"/>
  <c r="GU18" i="2" l="1"/>
  <c r="GZ18" i="2"/>
  <c r="GZ12" i="2"/>
  <c r="GU12" i="2"/>
  <c r="GU15" i="2"/>
  <c r="GZ15" i="2"/>
  <c r="GU14" i="2"/>
  <c r="GZ14" i="2"/>
  <c r="GZ16" i="2"/>
  <c r="GU16" i="2"/>
  <c r="GU4" i="2"/>
  <c r="GZ4" i="2"/>
  <c r="GZ8" i="2"/>
  <c r="GU8" i="2"/>
  <c r="GZ7" i="2"/>
  <c r="GU7" i="2"/>
  <c r="GZ10" i="2"/>
  <c r="GU10" i="2"/>
  <c r="GZ6" i="2"/>
  <c r="GU6" i="2"/>
  <c r="GU11" i="2"/>
  <c r="GZ11" i="2"/>
  <c r="HB2" i="2"/>
  <c r="GV21" i="2"/>
  <c r="GT21" i="2"/>
  <c r="GU21" i="2"/>
  <c r="GW21" i="2"/>
  <c r="GX20" i="2"/>
  <c r="GX3" i="2"/>
  <c r="GY3" i="2"/>
  <c r="GV35" i="2"/>
  <c r="GV36" i="2"/>
  <c r="HB18" i="2"/>
  <c r="GV32" i="2"/>
  <c r="GV26" i="2"/>
  <c r="GV33" i="2"/>
  <c r="GV27" i="2"/>
  <c r="GW29" i="2"/>
  <c r="HB4" i="2"/>
  <c r="HE4" i="2"/>
  <c r="HB15" i="2"/>
  <c r="HB14" i="2"/>
  <c r="GV24" i="2"/>
  <c r="HB7" i="2"/>
  <c r="GV34" i="2"/>
  <c r="GV22" i="2"/>
  <c r="GV30" i="2"/>
  <c r="HB16" i="2"/>
  <c r="HB13" i="2"/>
  <c r="GV31" i="2"/>
  <c r="HB8" i="2"/>
  <c r="GV23" i="2"/>
  <c r="GV28" i="2"/>
  <c r="HB12" i="2"/>
  <c r="HB11" i="2"/>
  <c r="HB9" i="2"/>
  <c r="HB10" i="2"/>
  <c r="GV25" i="2"/>
  <c r="HB5" i="2"/>
  <c r="HB6" i="2"/>
  <c r="GZ36" i="2" l="1"/>
  <c r="GU36" i="2"/>
  <c r="GZ35" i="2"/>
  <c r="GU35" i="2"/>
  <c r="GZ25" i="2"/>
  <c r="GU25" i="2"/>
  <c r="GZ23" i="2"/>
  <c r="GU23" i="2"/>
  <c r="GZ28" i="2"/>
  <c r="GU28" i="2"/>
  <c r="GZ31" i="2"/>
  <c r="GU31" i="2"/>
  <c r="GU34" i="2"/>
  <c r="GZ34" i="2"/>
  <c r="GZ22" i="2"/>
  <c r="GU22" i="2"/>
  <c r="GZ30" i="2"/>
  <c r="GU30" i="2"/>
  <c r="GZ24" i="2"/>
  <c r="GU24" i="2"/>
  <c r="GU32" i="2"/>
  <c r="GZ32" i="2"/>
  <c r="GZ27" i="2"/>
  <c r="GU27" i="2"/>
  <c r="GZ33" i="2"/>
  <c r="GU33" i="2"/>
  <c r="GZ26" i="2"/>
  <c r="GU26" i="2"/>
  <c r="HB17" i="2"/>
  <c r="HE17" i="2"/>
  <c r="HE18" i="2"/>
  <c r="HD4" i="2"/>
  <c r="HE13" i="2"/>
  <c r="HE15" i="2"/>
  <c r="HE14" i="2"/>
  <c r="HE9" i="2"/>
  <c r="HE5" i="2"/>
  <c r="HE10" i="2"/>
  <c r="HE12" i="2"/>
  <c r="HE16" i="2"/>
  <c r="HE7" i="2"/>
  <c r="GV29" i="2"/>
  <c r="HE11" i="2"/>
  <c r="HE8" i="2"/>
  <c r="HE6" i="2"/>
  <c r="GZ29" i="2" l="1"/>
  <c r="GU29" i="2"/>
  <c r="HH4" i="2"/>
  <c r="GY21" i="2"/>
  <c r="GX21" i="2"/>
  <c r="HB3" i="2"/>
  <c r="HF2" i="2"/>
  <c r="HB20" i="2"/>
  <c r="HC3" i="2"/>
  <c r="HE3" i="2"/>
  <c r="HD3" i="2"/>
  <c r="HC4" i="2"/>
  <c r="HD18" i="2"/>
  <c r="HD17" i="2"/>
  <c r="HE35" i="2"/>
  <c r="HB36" i="2"/>
  <c r="HE36" i="2"/>
  <c r="HD9" i="2"/>
  <c r="HD10" i="2"/>
  <c r="HD5" i="2"/>
  <c r="HD16" i="2"/>
  <c r="HB25" i="2"/>
  <c r="HB31" i="2"/>
  <c r="HB34" i="2"/>
  <c r="HB28" i="2"/>
  <c r="HE32" i="2"/>
  <c r="HD14" i="2"/>
  <c r="HD13" i="2"/>
  <c r="HD12" i="2"/>
  <c r="HD15" i="2"/>
  <c r="HB26" i="2"/>
  <c r="HB27" i="2"/>
  <c r="HD11" i="2"/>
  <c r="HD8" i="2"/>
  <c r="HB33" i="2"/>
  <c r="HB30" i="2"/>
  <c r="HB32" i="2"/>
  <c r="HB24" i="2"/>
  <c r="HE25" i="2"/>
  <c r="HE27" i="2"/>
  <c r="HE31" i="2"/>
  <c r="HE26" i="2"/>
  <c r="HE33" i="2"/>
  <c r="HD6" i="2"/>
  <c r="HD7" i="2"/>
  <c r="HB22" i="2"/>
  <c r="HB29" i="2"/>
  <c r="HB23" i="2"/>
  <c r="HH17" i="2" l="1"/>
  <c r="HC17" i="2"/>
  <c r="HC18" i="2"/>
  <c r="HH18" i="2"/>
  <c r="HH7" i="2"/>
  <c r="HC7" i="2"/>
  <c r="HC6" i="2"/>
  <c r="HH6" i="2"/>
  <c r="HC11" i="2"/>
  <c r="HH11" i="2"/>
  <c r="HH8" i="2"/>
  <c r="HC8" i="2"/>
  <c r="HC12" i="2"/>
  <c r="HH12" i="2"/>
  <c r="HH13" i="2"/>
  <c r="HC13" i="2"/>
  <c r="HH15" i="2"/>
  <c r="HC15" i="2"/>
  <c r="HH14" i="2"/>
  <c r="HC14" i="2"/>
  <c r="HH10" i="2"/>
  <c r="HC10" i="2"/>
  <c r="HC9" i="2"/>
  <c r="HH9" i="2"/>
  <c r="HH16" i="2"/>
  <c r="HC16" i="2"/>
  <c r="HH5" i="2"/>
  <c r="HC5" i="2"/>
  <c r="HJ2" i="2"/>
  <c r="HF20" i="2"/>
  <c r="HC21" i="2"/>
  <c r="HD21" i="2"/>
  <c r="HB21" i="2"/>
  <c r="HE21" i="2"/>
  <c r="HG3" i="2"/>
  <c r="HF3" i="2"/>
  <c r="HD36" i="2"/>
  <c r="HM18" i="2"/>
  <c r="HB35" i="2"/>
  <c r="HD35" i="2"/>
  <c r="HM17" i="2"/>
  <c r="HJ17" i="2"/>
  <c r="HJ18" i="2"/>
  <c r="HE22" i="2"/>
  <c r="HE23" i="2"/>
  <c r="HE34" i="2"/>
  <c r="HE30" i="2"/>
  <c r="HE24" i="2"/>
  <c r="HE28" i="2"/>
  <c r="HE29" i="2"/>
  <c r="HD31" i="2"/>
  <c r="HD32" i="2"/>
  <c r="HJ16" i="2"/>
  <c r="HM15" i="2"/>
  <c r="HD23" i="2"/>
  <c r="HD30" i="2"/>
  <c r="HJ14" i="2"/>
  <c r="HD29" i="2"/>
  <c r="HD34" i="2"/>
  <c r="HM13" i="2"/>
  <c r="HD27" i="2"/>
  <c r="HJ12" i="2"/>
  <c r="HM12" i="2"/>
  <c r="HJ15" i="2"/>
  <c r="HM7" i="2"/>
  <c r="HD28" i="2"/>
  <c r="HD22" i="2"/>
  <c r="HD33" i="2"/>
  <c r="HM9" i="2"/>
  <c r="HJ8" i="2"/>
  <c r="HM14" i="2"/>
  <c r="HM8" i="2"/>
  <c r="HJ11" i="2"/>
  <c r="HM11" i="2"/>
  <c r="HJ5" i="2"/>
  <c r="HJ6" i="2"/>
  <c r="HJ9" i="2"/>
  <c r="HD24" i="2"/>
  <c r="HD26" i="2"/>
  <c r="HD25" i="2"/>
  <c r="HM5" i="2"/>
  <c r="HJ4" i="2"/>
  <c r="HM10" i="2"/>
  <c r="HM4" i="2"/>
  <c r="HJ7" i="2"/>
  <c r="HM6" i="2"/>
  <c r="HM16" i="2"/>
  <c r="HJ13" i="2"/>
  <c r="HJ10" i="2"/>
  <c r="HC35" i="2" l="1"/>
  <c r="HH35" i="2"/>
  <c r="HH36" i="2"/>
  <c r="HC36" i="2"/>
  <c r="HH25" i="2"/>
  <c r="HC25" i="2"/>
  <c r="HC26" i="2"/>
  <c r="HH26" i="2"/>
  <c r="HH24" i="2"/>
  <c r="HC24" i="2"/>
  <c r="HH33" i="2"/>
  <c r="HC33" i="2"/>
  <c r="HC22" i="2"/>
  <c r="HH22" i="2"/>
  <c r="HH28" i="2"/>
  <c r="HC28" i="2"/>
  <c r="HC27" i="2"/>
  <c r="HH27" i="2"/>
  <c r="HH34" i="2"/>
  <c r="HC34" i="2"/>
  <c r="HC29" i="2"/>
  <c r="HH29" i="2"/>
  <c r="HH32" i="2"/>
  <c r="HC32" i="2"/>
  <c r="HH31" i="2"/>
  <c r="HC31" i="2"/>
  <c r="HC23" i="2"/>
  <c r="HH23" i="2"/>
  <c r="HH30" i="2"/>
  <c r="HC30" i="2"/>
  <c r="HF21" i="2"/>
  <c r="HG21" i="2"/>
  <c r="HJ20" i="2"/>
  <c r="HJ3" i="2"/>
  <c r="HL3" i="2"/>
  <c r="HN2" i="2"/>
  <c r="HK3" i="2"/>
  <c r="HM3" i="2"/>
  <c r="HL17" i="2"/>
  <c r="HM35" i="2"/>
  <c r="HL18" i="2"/>
  <c r="HM36" i="2"/>
  <c r="HL5" i="2"/>
  <c r="HL14" i="2"/>
  <c r="HL6" i="2"/>
  <c r="HJ32" i="2"/>
  <c r="HP18" i="2" l="1"/>
  <c r="HK18" i="2"/>
  <c r="HP17" i="2"/>
  <c r="HK17" i="2"/>
  <c r="HJ36" i="2"/>
  <c r="HL36" i="2"/>
  <c r="HL35" i="2"/>
  <c r="HJ35" i="2"/>
  <c r="HM34" i="2"/>
  <c r="HL8" i="2"/>
  <c r="HL7" i="2"/>
  <c r="HM25" i="2"/>
  <c r="HM27" i="2"/>
  <c r="HM31" i="2"/>
  <c r="HM22" i="2"/>
  <c r="HL16" i="2"/>
  <c r="HJ31" i="2"/>
  <c r="HJ34" i="2"/>
  <c r="HJ25" i="2"/>
  <c r="HL10" i="2"/>
  <c r="HL9" i="2"/>
  <c r="HL12" i="2"/>
  <c r="HL15" i="2"/>
  <c r="HJ33" i="2"/>
  <c r="HJ29" i="2"/>
  <c r="HJ27" i="2"/>
  <c r="HM30" i="2"/>
  <c r="HJ23" i="2"/>
  <c r="HM26" i="2"/>
  <c r="HM33" i="2"/>
  <c r="HL4" i="2"/>
  <c r="HL11" i="2"/>
  <c r="HL13" i="2"/>
  <c r="HJ22" i="2"/>
  <c r="HM32" i="2"/>
  <c r="HM23" i="2"/>
  <c r="HJ30" i="2"/>
  <c r="HM28" i="2"/>
  <c r="HJ26" i="2"/>
  <c r="HJ24" i="2"/>
  <c r="HJ28" i="2"/>
  <c r="HP13" i="2" l="1"/>
  <c r="HK13" i="2"/>
  <c r="HP11" i="2"/>
  <c r="HK11" i="2"/>
  <c r="HK4" i="2"/>
  <c r="HP4" i="2"/>
  <c r="HP15" i="2"/>
  <c r="HK15" i="2"/>
  <c r="HP12" i="2"/>
  <c r="HK12" i="2"/>
  <c r="HP9" i="2"/>
  <c r="HK9" i="2"/>
  <c r="HP10" i="2"/>
  <c r="HK10" i="2"/>
  <c r="HP7" i="2"/>
  <c r="HK7" i="2"/>
  <c r="HP8" i="2"/>
  <c r="HK8" i="2"/>
  <c r="HK16" i="2"/>
  <c r="HP16" i="2"/>
  <c r="HP14" i="2"/>
  <c r="HK14" i="2"/>
  <c r="HP5" i="2"/>
  <c r="HK5" i="2"/>
  <c r="HK6" i="2"/>
  <c r="HP6" i="2"/>
  <c r="HP35" i="2"/>
  <c r="HK35" i="2"/>
  <c r="HP36" i="2"/>
  <c r="HK36" i="2"/>
  <c r="HO3" i="2"/>
  <c r="HN3" i="2"/>
  <c r="HR2" i="2"/>
  <c r="HM21" i="2"/>
  <c r="HL21" i="2"/>
  <c r="HN20" i="2"/>
  <c r="HK21" i="2"/>
  <c r="HJ21" i="2"/>
  <c r="HU17" i="2"/>
  <c r="HM24" i="2"/>
  <c r="HL30" i="2"/>
  <c r="HL31" i="2"/>
  <c r="HU9" i="2"/>
  <c r="HR16" i="2"/>
  <c r="HL24" i="2"/>
  <c r="HL22" i="2"/>
  <c r="HL28" i="2"/>
  <c r="HL34" i="2"/>
  <c r="HR8" i="2"/>
  <c r="HL32" i="2"/>
  <c r="HL33" i="2"/>
  <c r="HR13" i="2"/>
  <c r="HL23" i="2"/>
  <c r="HU6" i="2"/>
  <c r="HL26" i="2"/>
  <c r="HL27" i="2"/>
  <c r="HM29" i="2"/>
  <c r="HR9" i="2"/>
  <c r="HR5" i="2"/>
  <c r="HP27" i="2" l="1"/>
  <c r="HK27" i="2"/>
  <c r="HP26" i="2"/>
  <c r="HK26" i="2"/>
  <c r="HP23" i="2"/>
  <c r="HK23" i="2"/>
  <c r="HP33" i="2"/>
  <c r="HK33" i="2"/>
  <c r="HP32" i="2"/>
  <c r="HK32" i="2"/>
  <c r="HP34" i="2"/>
  <c r="HK34" i="2"/>
  <c r="HP22" i="2"/>
  <c r="HK22" i="2"/>
  <c r="HP28" i="2"/>
  <c r="HK28" i="2"/>
  <c r="HP31" i="2"/>
  <c r="HK31" i="2"/>
  <c r="HP30" i="2"/>
  <c r="HK30" i="2"/>
  <c r="HP24" i="2"/>
  <c r="HK24" i="2"/>
  <c r="HT17" i="2"/>
  <c r="HR17" i="2"/>
  <c r="HR18" i="2"/>
  <c r="HU18" i="2"/>
  <c r="HU14" i="2"/>
  <c r="HL25" i="2"/>
  <c r="HU10" i="2"/>
  <c r="HU11" i="2"/>
  <c r="HL29" i="2"/>
  <c r="HR10" i="2"/>
  <c r="HR11" i="2"/>
  <c r="HP25" i="2" l="1"/>
  <c r="HK25" i="2"/>
  <c r="HT18" i="2"/>
  <c r="HU8" i="2"/>
  <c r="HU4" i="2"/>
  <c r="HT14" i="2"/>
  <c r="HU5" i="2"/>
  <c r="HU16" i="2"/>
  <c r="HR7" i="2"/>
  <c r="HU13" i="2"/>
  <c r="HT9" i="2"/>
  <c r="HR6" i="2"/>
  <c r="HR14" i="2"/>
  <c r="HU15" i="2"/>
  <c r="HR12" i="2"/>
  <c r="HU12" i="2"/>
  <c r="HR15" i="2"/>
  <c r="HU7" i="2"/>
  <c r="HT6" i="2"/>
  <c r="HR4" i="2"/>
  <c r="HP29" i="2" l="1"/>
  <c r="HK29" i="2"/>
  <c r="HX6" i="2"/>
  <c r="HX14" i="2"/>
  <c r="HX18" i="2"/>
  <c r="HX9" i="2"/>
  <c r="HX17" i="2"/>
  <c r="HR20" i="2"/>
  <c r="HS3" i="2"/>
  <c r="HV2" i="2"/>
  <c r="HU3" i="2"/>
  <c r="HR3" i="2"/>
  <c r="HT3" i="2"/>
  <c r="HS6" i="2"/>
  <c r="HS9" i="2"/>
  <c r="HS17" i="2"/>
  <c r="HS18" i="2"/>
  <c r="HS14" i="2"/>
  <c r="HN21" i="2"/>
  <c r="HO21" i="2"/>
  <c r="HU35" i="2"/>
  <c r="HU36" i="2"/>
  <c r="HU25" i="2"/>
  <c r="HT7" i="2"/>
  <c r="HU28" i="2"/>
  <c r="HU24" i="2"/>
  <c r="HT5" i="2"/>
  <c r="HU31" i="2"/>
  <c r="HT11" i="2"/>
  <c r="HR23" i="2"/>
  <c r="HU34" i="2"/>
  <c r="HT12" i="2"/>
  <c r="HT4" i="2"/>
  <c r="HT10" i="2"/>
  <c r="HR28" i="2"/>
  <c r="HR24" i="2"/>
  <c r="HR31" i="2"/>
  <c r="HU26" i="2"/>
  <c r="HU33" i="2"/>
  <c r="HR22" i="2"/>
  <c r="HR34" i="2"/>
  <c r="HR33" i="2"/>
  <c r="HU27" i="2"/>
  <c r="HU23" i="2"/>
  <c r="HT15" i="2"/>
  <c r="HT8" i="2"/>
  <c r="HU22" i="2"/>
  <c r="HR25" i="2"/>
  <c r="HR26" i="2"/>
  <c r="HR29" i="2"/>
  <c r="HR27" i="2"/>
  <c r="HT13" i="2"/>
  <c r="HU29" i="2"/>
  <c r="HT16" i="2"/>
  <c r="HU30" i="2"/>
  <c r="HR32" i="2"/>
  <c r="HR30" i="2"/>
  <c r="HS16" i="2" l="1"/>
  <c r="HX16" i="2"/>
  <c r="HX13" i="2"/>
  <c r="HS13" i="2"/>
  <c r="HX8" i="2"/>
  <c r="HS8" i="2"/>
  <c r="HX15" i="2"/>
  <c r="HS15" i="2"/>
  <c r="HS10" i="2"/>
  <c r="HX10" i="2"/>
  <c r="HS4" i="2"/>
  <c r="HX4" i="2"/>
  <c r="HX12" i="2"/>
  <c r="HS12" i="2"/>
  <c r="HS11" i="2"/>
  <c r="HX11" i="2"/>
  <c r="HX5" i="2"/>
  <c r="HS5" i="2"/>
  <c r="HS7" i="2"/>
  <c r="HX7" i="2"/>
  <c r="HW3" i="2"/>
  <c r="HV3" i="2"/>
  <c r="HZ2" i="2"/>
  <c r="HT21" i="2"/>
  <c r="HS21" i="2"/>
  <c r="HV20" i="2"/>
  <c r="HR21" i="2"/>
  <c r="HU21" i="2"/>
  <c r="HT35" i="2"/>
  <c r="HT36" i="2"/>
  <c r="IC17" i="2"/>
  <c r="HR35" i="2"/>
  <c r="HR36" i="2"/>
  <c r="HU32" i="2"/>
  <c r="HT22" i="2"/>
  <c r="HT31" i="2"/>
  <c r="HZ4" i="2"/>
  <c r="HX36" i="2" l="1"/>
  <c r="HS36" i="2"/>
  <c r="HS35" i="2"/>
  <c r="HX35" i="2"/>
  <c r="HZ17" i="2"/>
  <c r="IB17" i="2"/>
  <c r="IC18" i="2"/>
  <c r="HZ18" i="2"/>
  <c r="HT32" i="2"/>
  <c r="IC16" i="2"/>
  <c r="HZ15" i="2"/>
  <c r="IC7" i="2"/>
  <c r="HZ9" i="2"/>
  <c r="HT29" i="2"/>
  <c r="HT27" i="2"/>
  <c r="HT24" i="2"/>
  <c r="HZ16" i="2"/>
  <c r="IC9" i="2"/>
  <c r="IC12" i="2"/>
  <c r="IC14" i="2"/>
  <c r="HZ11" i="2"/>
  <c r="IC11" i="2"/>
  <c r="HZ5" i="2"/>
  <c r="HT30" i="2"/>
  <c r="HT34" i="2"/>
  <c r="HT26" i="2"/>
  <c r="HT28" i="2"/>
  <c r="HZ12" i="2"/>
  <c r="IC10" i="2"/>
  <c r="IC4" i="2"/>
  <c r="IC8" i="2"/>
  <c r="HZ7" i="2"/>
  <c r="HZ10" i="2"/>
  <c r="HT23" i="2"/>
  <c r="HT33" i="2"/>
  <c r="HT25" i="2"/>
  <c r="IC5" i="2"/>
  <c r="HZ8" i="2"/>
  <c r="IC13" i="2"/>
  <c r="IC6" i="2"/>
  <c r="IC15" i="2"/>
  <c r="HZ13" i="2"/>
  <c r="HZ14" i="2"/>
  <c r="HZ6" i="2"/>
  <c r="HX25" i="2" l="1"/>
  <c r="HS25" i="2"/>
  <c r="HX33" i="2"/>
  <c r="HS33" i="2"/>
  <c r="HS23" i="2"/>
  <c r="HX23" i="2"/>
  <c r="HS28" i="2"/>
  <c r="HX28" i="2"/>
  <c r="HX34" i="2"/>
  <c r="HS34" i="2"/>
  <c r="HS26" i="2"/>
  <c r="HX26" i="2"/>
  <c r="HX30" i="2"/>
  <c r="HS30" i="2"/>
  <c r="HS24" i="2"/>
  <c r="HX24" i="2"/>
  <c r="HX27" i="2"/>
  <c r="HS27" i="2"/>
  <c r="HX29" i="2"/>
  <c r="HS29" i="2"/>
  <c r="HS31" i="2"/>
  <c r="HX31" i="2"/>
  <c r="HX22" i="2"/>
  <c r="HS22" i="2"/>
  <c r="HS32" i="2"/>
  <c r="HX32" i="2"/>
  <c r="IF17" i="2"/>
  <c r="HW21" i="2"/>
  <c r="HV21" i="2"/>
  <c r="HZ3" i="2"/>
  <c r="ID2" i="2"/>
  <c r="HZ20" i="2"/>
  <c r="IA3" i="2"/>
  <c r="IC3" i="2"/>
  <c r="IB3" i="2"/>
  <c r="IA17" i="2"/>
  <c r="IB18" i="2"/>
  <c r="HZ36" i="2"/>
  <c r="IC35" i="2"/>
  <c r="IC36" i="2"/>
  <c r="IB15" i="2"/>
  <c r="IB8" i="2"/>
  <c r="IB9" i="2"/>
  <c r="IB16" i="2"/>
  <c r="IC27" i="2"/>
  <c r="IC25" i="2"/>
  <c r="IC23" i="2"/>
  <c r="HZ32" i="2"/>
  <c r="HZ28" i="2"/>
  <c r="IA18" i="2" l="1"/>
  <c r="IF18" i="2"/>
  <c r="HZ35" i="2"/>
  <c r="IB36" i="2"/>
  <c r="IB35" i="2"/>
  <c r="IB7" i="2"/>
  <c r="IC34" i="2"/>
  <c r="IC31" i="2"/>
  <c r="IC33" i="2"/>
  <c r="IB5" i="2"/>
  <c r="HZ30" i="2"/>
  <c r="IC22" i="2"/>
  <c r="IB11" i="2"/>
  <c r="IB6" i="2"/>
  <c r="HZ31" i="2"/>
  <c r="HZ34" i="2"/>
  <c r="HZ25" i="2"/>
  <c r="IC24" i="2"/>
  <c r="IB4" i="2"/>
  <c r="IC32" i="2"/>
  <c r="IB12" i="2"/>
  <c r="HZ26" i="2"/>
  <c r="IB14" i="2"/>
  <c r="IB10" i="2"/>
  <c r="IB13" i="2"/>
  <c r="HZ33" i="2"/>
  <c r="HZ29" i="2"/>
  <c r="HZ27" i="2"/>
  <c r="IC30" i="2"/>
  <c r="HZ23" i="2"/>
  <c r="IC26" i="2"/>
  <c r="HZ22" i="2"/>
  <c r="IC28" i="2"/>
  <c r="HZ24" i="2"/>
  <c r="IF14" i="2" l="1"/>
  <c r="IA14" i="2"/>
  <c r="IF10" i="2"/>
  <c r="IA10" i="2"/>
  <c r="IF13" i="2"/>
  <c r="IA13" i="2"/>
  <c r="IF12" i="2"/>
  <c r="IA12" i="2"/>
  <c r="IA4" i="2"/>
  <c r="IF4" i="2"/>
  <c r="IF11" i="2"/>
  <c r="IA11" i="2"/>
  <c r="IF6" i="2"/>
  <c r="IA6" i="2"/>
  <c r="IA7" i="2"/>
  <c r="IF7" i="2"/>
  <c r="IF5" i="2"/>
  <c r="IA5" i="2"/>
  <c r="IA16" i="2"/>
  <c r="IF16" i="2"/>
  <c r="IF9" i="2"/>
  <c r="IA9" i="2"/>
  <c r="IF8" i="2"/>
  <c r="IA8" i="2"/>
  <c r="IF15" i="2"/>
  <c r="IA15" i="2"/>
  <c r="IF35" i="2"/>
  <c r="IA35" i="2"/>
  <c r="IF36" i="2"/>
  <c r="IA36" i="2"/>
  <c r="IH2" i="2"/>
  <c r="HZ21" i="2"/>
  <c r="IA21" i="2"/>
  <c r="IC21" i="2"/>
  <c r="ID20" i="2"/>
  <c r="IB21" i="2"/>
  <c r="IE3" i="2"/>
  <c r="ID3" i="2"/>
  <c r="IK17" i="2"/>
  <c r="IB32" i="2"/>
  <c r="IB27" i="2"/>
  <c r="IB34" i="2"/>
  <c r="IB25" i="2"/>
  <c r="IB26" i="2"/>
  <c r="IB28" i="2"/>
  <c r="IB33" i="2"/>
  <c r="IH12" i="2"/>
  <c r="IJ17" i="2"/>
  <c r="IK13" i="2"/>
  <c r="IB30" i="2"/>
  <c r="IB24" i="2"/>
  <c r="IB31" i="2"/>
  <c r="IH8" i="2"/>
  <c r="IH16" i="2"/>
  <c r="IB22" i="2"/>
  <c r="IB23" i="2"/>
  <c r="IK9" i="2"/>
  <c r="IC29" i="2"/>
  <c r="IH4" i="2"/>
  <c r="IF23" i="2" l="1"/>
  <c r="IA23" i="2"/>
  <c r="IF22" i="2"/>
  <c r="IA22" i="2"/>
  <c r="IF31" i="2"/>
  <c r="IA31" i="2"/>
  <c r="IF24" i="2"/>
  <c r="IA24" i="2"/>
  <c r="IA30" i="2"/>
  <c r="IF30" i="2"/>
  <c r="IF27" i="2"/>
  <c r="IA27" i="2"/>
  <c r="IA33" i="2"/>
  <c r="IF33" i="2"/>
  <c r="IF32" i="2"/>
  <c r="IA32" i="2"/>
  <c r="IF26" i="2"/>
  <c r="IA26" i="2"/>
  <c r="IF25" i="2"/>
  <c r="IA25" i="2"/>
  <c r="IA34" i="2"/>
  <c r="IF34" i="2"/>
  <c r="IA28" i="2"/>
  <c r="IF28" i="2"/>
  <c r="IH18" i="2"/>
  <c r="IK18" i="2"/>
  <c r="IH17" i="2"/>
  <c r="IK5" i="2"/>
  <c r="IH11" i="2"/>
  <c r="IJ5" i="2"/>
  <c r="IB29" i="2"/>
  <c r="IK6" i="2"/>
  <c r="IJ9" i="2"/>
  <c r="IK8" i="2"/>
  <c r="IK10" i="2"/>
  <c r="IK15" i="2"/>
  <c r="IK4" i="2"/>
  <c r="IH13" i="2"/>
  <c r="IH14" i="2"/>
  <c r="IK11" i="2"/>
  <c r="IK12" i="2"/>
  <c r="IH6" i="2"/>
  <c r="IK16" i="2"/>
  <c r="IJ13" i="2"/>
  <c r="IH15" i="2"/>
  <c r="IK7" i="2"/>
  <c r="IH9" i="2"/>
  <c r="IH10" i="2"/>
  <c r="IK14" i="2"/>
  <c r="IH5" i="2"/>
  <c r="IH7" i="2"/>
  <c r="IA29" i="2" l="1"/>
  <c r="IF29" i="2"/>
  <c r="IN5" i="2"/>
  <c r="IN9" i="2"/>
  <c r="IN13" i="2"/>
  <c r="IN17" i="2"/>
  <c r="ID21" i="2"/>
  <c r="IE21" i="2"/>
  <c r="IH20" i="2"/>
  <c r="IH3" i="2"/>
  <c r="IL2" i="2"/>
  <c r="IJ3" i="2"/>
  <c r="II3" i="2"/>
  <c r="IK3" i="2"/>
  <c r="II9" i="2"/>
  <c r="II5" i="2"/>
  <c r="II13" i="2"/>
  <c r="II17" i="2"/>
  <c r="IK36" i="2"/>
  <c r="IH35" i="2"/>
  <c r="IH36" i="2"/>
  <c r="IK35" i="2"/>
  <c r="IJ18" i="2"/>
  <c r="IJ14" i="2"/>
  <c r="IJ12" i="2"/>
  <c r="IH22" i="2"/>
  <c r="IK34" i="2"/>
  <c r="IK32" i="2"/>
  <c r="IH30" i="2"/>
  <c r="IK28" i="2"/>
  <c r="IH26" i="2"/>
  <c r="IH24" i="2"/>
  <c r="IJ7" i="2"/>
  <c r="IK23" i="2"/>
  <c r="IJ15" i="2"/>
  <c r="IK27" i="2"/>
  <c r="IK25" i="2"/>
  <c r="IH32" i="2"/>
  <c r="IH28" i="2"/>
  <c r="IK31" i="2"/>
  <c r="IJ16" i="2"/>
  <c r="IJ6" i="2"/>
  <c r="IJ10" i="2"/>
  <c r="IK22" i="2"/>
  <c r="IH31" i="2"/>
  <c r="IH34" i="2"/>
  <c r="IH25" i="2"/>
  <c r="IK33" i="2"/>
  <c r="IK24" i="2"/>
  <c r="IJ8" i="2"/>
  <c r="IJ4" i="2"/>
  <c r="IJ11" i="2"/>
  <c r="IH33" i="2"/>
  <c r="IH29" i="2"/>
  <c r="IH27" i="2"/>
  <c r="IK30" i="2"/>
  <c r="IH23" i="2"/>
  <c r="II18" i="2" l="1"/>
  <c r="IN18" i="2"/>
  <c r="IN4" i="2"/>
  <c r="II4" i="2"/>
  <c r="IN8" i="2"/>
  <c r="II8" i="2"/>
  <c r="IN11" i="2"/>
  <c r="II11" i="2"/>
  <c r="IN10" i="2"/>
  <c r="II10" i="2"/>
  <c r="IN6" i="2"/>
  <c r="II6" i="2"/>
  <c r="IN16" i="2"/>
  <c r="II16" i="2"/>
  <c r="IN15" i="2"/>
  <c r="II15" i="2"/>
  <c r="IN7" i="2"/>
  <c r="II7" i="2"/>
  <c r="IN12" i="2"/>
  <c r="II12" i="2"/>
  <c r="IN14" i="2"/>
  <c r="II14" i="2"/>
  <c r="IL3" i="2"/>
  <c r="IM3" i="2"/>
  <c r="IP2" i="2"/>
  <c r="IJ21" i="2"/>
  <c r="IH21" i="2"/>
  <c r="II21" i="2"/>
  <c r="IK21" i="2"/>
  <c r="IL20" i="2"/>
  <c r="IJ35" i="2"/>
  <c r="IJ36" i="2"/>
  <c r="IK26" i="2"/>
  <c r="IJ30" i="2"/>
  <c r="IJ31" i="2"/>
  <c r="IJ24" i="2"/>
  <c r="IJ33" i="2"/>
  <c r="IJ22" i="2"/>
  <c r="IJ23" i="2"/>
  <c r="IK29" i="2"/>
  <c r="IJ28" i="2"/>
  <c r="IJ32" i="2"/>
  <c r="IJ27" i="2"/>
  <c r="IS10" i="2"/>
  <c r="IP13" i="2"/>
  <c r="II36" i="2" l="1"/>
  <c r="IN36" i="2"/>
  <c r="II35" i="2"/>
  <c r="IN35" i="2"/>
  <c r="IN32" i="2"/>
  <c r="II32" i="2"/>
  <c r="IN23" i="2"/>
  <c r="II23" i="2"/>
  <c r="IN22" i="2"/>
  <c r="II22" i="2"/>
  <c r="IN28" i="2"/>
  <c r="II28" i="2"/>
  <c r="IN31" i="2"/>
  <c r="II31" i="2"/>
  <c r="IN33" i="2"/>
  <c r="II33" i="2"/>
  <c r="IN30" i="2"/>
  <c r="II30" i="2"/>
  <c r="IN27" i="2"/>
  <c r="II27" i="2"/>
  <c r="IN24" i="2"/>
  <c r="II24" i="2"/>
  <c r="IS18" i="2"/>
  <c r="IS17" i="2"/>
  <c r="IP18" i="2"/>
  <c r="IP17" i="2"/>
  <c r="IJ34" i="2"/>
  <c r="IJ25" i="2"/>
  <c r="IJ26" i="2"/>
  <c r="IP16" i="2"/>
  <c r="IP10" i="2"/>
  <c r="IN26" i="2" l="1"/>
  <c r="II26" i="2"/>
  <c r="IN25" i="2"/>
  <c r="II25" i="2"/>
  <c r="IN34" i="2"/>
  <c r="II34" i="2"/>
  <c r="IR18" i="2"/>
  <c r="IR17" i="2"/>
  <c r="IS13" i="2"/>
  <c r="IS9" i="2"/>
  <c r="IP12" i="2"/>
  <c r="IP6" i="2"/>
  <c r="IR10" i="2"/>
  <c r="IS5" i="2"/>
  <c r="IP8" i="2"/>
  <c r="IS8" i="2"/>
  <c r="IS6" i="2"/>
  <c r="IS14" i="2"/>
  <c r="IS15" i="2"/>
  <c r="IP11" i="2"/>
  <c r="IP5" i="2"/>
  <c r="IJ29" i="2"/>
  <c r="IP9" i="2"/>
  <c r="IP4" i="2"/>
  <c r="IS4" i="2"/>
  <c r="IP15" i="2"/>
  <c r="IS11" i="2"/>
  <c r="IP14" i="2"/>
  <c r="IS16" i="2"/>
  <c r="IS7" i="2"/>
  <c r="IS12" i="2"/>
  <c r="IP7" i="2"/>
  <c r="IN29" i="2" l="1"/>
  <c r="II29" i="2"/>
  <c r="IV10" i="2"/>
  <c r="IV18" i="2"/>
  <c r="IV17" i="2"/>
  <c r="IL21" i="2"/>
  <c r="IM21" i="2"/>
  <c r="IP3" i="2"/>
  <c r="IT2" i="2"/>
  <c r="IQ3" i="2"/>
  <c r="IS3" i="2"/>
  <c r="IP20" i="2"/>
  <c r="IR3" i="2"/>
  <c r="IQ18" i="2"/>
  <c r="IQ10" i="2"/>
  <c r="IQ17" i="2"/>
  <c r="IS35" i="2"/>
  <c r="IS36" i="2"/>
  <c r="IR13" i="2"/>
  <c r="IR12" i="2"/>
  <c r="IR4" i="2"/>
  <c r="IR15" i="2"/>
  <c r="IP25" i="2"/>
  <c r="IP34" i="2"/>
  <c r="IP29" i="2"/>
  <c r="IR7" i="2"/>
  <c r="IS27" i="2"/>
  <c r="IR6" i="2"/>
  <c r="IS25" i="2"/>
  <c r="IR9" i="2"/>
  <c r="IS31" i="2"/>
  <c r="IP27" i="2"/>
  <c r="IS22" i="2"/>
  <c r="IR8" i="2"/>
  <c r="IR16" i="2"/>
  <c r="IP31" i="2"/>
  <c r="IS33" i="2"/>
  <c r="IS32" i="2"/>
  <c r="IS34" i="2"/>
  <c r="IP24" i="2"/>
  <c r="IP22" i="2"/>
  <c r="IS28" i="2"/>
  <c r="IP26" i="2"/>
  <c r="IR11" i="2"/>
  <c r="IR14" i="2"/>
  <c r="IR5" i="2"/>
  <c r="IP33" i="2"/>
  <c r="IS23" i="2"/>
  <c r="IS26" i="2"/>
  <c r="IP32" i="2"/>
  <c r="IP23" i="2"/>
  <c r="IS24" i="2"/>
  <c r="IS30" i="2"/>
  <c r="IP30" i="2"/>
  <c r="IP28" i="2"/>
  <c r="IV5" i="2" l="1"/>
  <c r="IQ5" i="2"/>
  <c r="IV14" i="2"/>
  <c r="IQ14" i="2"/>
  <c r="IV11" i="2"/>
  <c r="IQ11" i="2"/>
  <c r="IV8" i="2"/>
  <c r="IQ8" i="2"/>
  <c r="IV16" i="2"/>
  <c r="IQ16" i="2"/>
  <c r="IV9" i="2"/>
  <c r="IQ9" i="2"/>
  <c r="IQ6" i="2"/>
  <c r="IV6" i="2"/>
  <c r="IQ7" i="2"/>
  <c r="IV7" i="2"/>
  <c r="IV13" i="2"/>
  <c r="IQ13" i="2"/>
  <c r="IV15" i="2"/>
  <c r="IQ15" i="2"/>
  <c r="IV4" i="2"/>
  <c r="IQ4" i="2"/>
  <c r="IV12" i="2"/>
  <c r="IQ12" i="2"/>
  <c r="IU3" i="2"/>
  <c r="IT3" i="2"/>
  <c r="IX2" i="2"/>
  <c r="IT20" i="2"/>
  <c r="IQ21" i="2"/>
  <c r="IR21" i="2"/>
  <c r="IP21" i="2"/>
  <c r="IS21" i="2"/>
  <c r="IR36" i="2"/>
  <c r="IP36" i="2"/>
  <c r="IP35" i="2"/>
  <c r="IR35" i="2"/>
  <c r="JA18" i="2"/>
  <c r="IR24" i="2"/>
  <c r="IR32" i="2"/>
  <c r="IR27" i="2"/>
  <c r="IX4" i="2"/>
  <c r="IV35" i="2" l="1"/>
  <c r="IQ35" i="2"/>
  <c r="IV36" i="2"/>
  <c r="IQ36" i="2"/>
  <c r="IZ18" i="2"/>
  <c r="JA10" i="2"/>
  <c r="IS29" i="2"/>
  <c r="IR34" i="2"/>
  <c r="IR31" i="2"/>
  <c r="IR30" i="2"/>
  <c r="IX16" i="2"/>
  <c r="IR22" i="2"/>
  <c r="IR28" i="2"/>
  <c r="IR23" i="2"/>
  <c r="IX12" i="2"/>
  <c r="IR26" i="2"/>
  <c r="IR33" i="2"/>
  <c r="JA14" i="2"/>
  <c r="IR25" i="2"/>
  <c r="IX8" i="2"/>
  <c r="IV25" i="2" l="1"/>
  <c r="IQ25" i="2"/>
  <c r="IV33" i="2"/>
  <c r="IQ33" i="2"/>
  <c r="IV26" i="2"/>
  <c r="IQ26" i="2"/>
  <c r="IV22" i="2"/>
  <c r="IQ22" i="2"/>
  <c r="IV28" i="2"/>
  <c r="IQ28" i="2"/>
  <c r="IV23" i="2"/>
  <c r="IQ23" i="2"/>
  <c r="IV31" i="2"/>
  <c r="IQ31" i="2"/>
  <c r="IV34" i="2"/>
  <c r="IQ34" i="2"/>
  <c r="IV30" i="2"/>
  <c r="IQ30" i="2"/>
  <c r="IV27" i="2"/>
  <c r="IQ27" i="2"/>
  <c r="IV32" i="2"/>
  <c r="IQ32" i="2"/>
  <c r="IV24" i="2"/>
  <c r="IQ24" i="2"/>
  <c r="JA17" i="2"/>
  <c r="IX18" i="2"/>
  <c r="IX17" i="2"/>
  <c r="IZ14" i="2"/>
  <c r="IZ10" i="2"/>
  <c r="IX10" i="2"/>
  <c r="JA7" i="2"/>
  <c r="IR29" i="2"/>
  <c r="JA12" i="2"/>
  <c r="IX13" i="2"/>
  <c r="JA13" i="2"/>
  <c r="JA6" i="2"/>
  <c r="IX9" i="2"/>
  <c r="IX7" i="2"/>
  <c r="JA15" i="2"/>
  <c r="JA9" i="2"/>
  <c r="IX15" i="2"/>
  <c r="JA4" i="2"/>
  <c r="JA11" i="2"/>
  <c r="JA5" i="2"/>
  <c r="JA8" i="2"/>
  <c r="IX5" i="2"/>
  <c r="IX6" i="2"/>
  <c r="JA16" i="2"/>
  <c r="IX14" i="2"/>
  <c r="IX11" i="2"/>
  <c r="IQ29" i="2" l="1"/>
  <c r="IV29" i="2"/>
  <c r="JD14" i="2"/>
  <c r="JD10" i="2"/>
  <c r="JD18" i="2"/>
  <c r="IU21" i="2"/>
  <c r="IT21" i="2"/>
  <c r="IX3" i="2"/>
  <c r="IX20" i="2"/>
  <c r="IZ3" i="2"/>
  <c r="IY3" i="2"/>
  <c r="JA3" i="2"/>
  <c r="JB2" i="2"/>
  <c r="IY10" i="2"/>
  <c r="IY14" i="2"/>
  <c r="IY18" i="2"/>
  <c r="IZ17" i="2"/>
  <c r="IX35" i="2"/>
  <c r="JA35" i="2"/>
  <c r="JA23" i="2"/>
  <c r="IZ4" i="2"/>
  <c r="IZ7" i="2"/>
  <c r="IZ16" i="2"/>
  <c r="IZ6" i="2"/>
  <c r="IX30" i="2"/>
  <c r="IX23" i="2"/>
  <c r="JD17" i="2" l="1"/>
  <c r="IY17" i="2"/>
  <c r="IX36" i="2"/>
  <c r="JA36" i="2"/>
  <c r="IZ35" i="2"/>
  <c r="JA30" i="2"/>
  <c r="IZ15" i="2"/>
  <c r="IZ12" i="2"/>
  <c r="IZ5" i="2"/>
  <c r="IX31" i="2"/>
  <c r="IX28" i="2"/>
  <c r="JA28" i="2"/>
  <c r="IZ8" i="2"/>
  <c r="IZ9" i="2"/>
  <c r="JA26" i="2"/>
  <c r="JA33" i="2"/>
  <c r="IX26" i="2"/>
  <c r="IX33" i="2"/>
  <c r="IX32" i="2"/>
  <c r="JA27" i="2"/>
  <c r="JA32" i="2"/>
  <c r="IX29" i="2"/>
  <c r="IX22" i="2"/>
  <c r="IZ13" i="2"/>
  <c r="IZ11" i="2"/>
  <c r="IX25" i="2"/>
  <c r="JA34" i="2"/>
  <c r="IX27" i="2"/>
  <c r="IX34" i="2"/>
  <c r="JA31" i="2"/>
  <c r="IX24" i="2"/>
  <c r="JD13" i="2" l="1"/>
  <c r="IY13" i="2"/>
  <c r="JD11" i="2"/>
  <c r="IY11" i="2"/>
  <c r="JD9" i="2"/>
  <c r="IY9" i="2"/>
  <c r="JD8" i="2"/>
  <c r="IY8" i="2"/>
  <c r="IY12" i="2"/>
  <c r="JD12" i="2"/>
  <c r="IY15" i="2"/>
  <c r="JD15" i="2"/>
  <c r="JD5" i="2"/>
  <c r="IY5" i="2"/>
  <c r="JD7" i="2"/>
  <c r="IY7" i="2"/>
  <c r="JD6" i="2"/>
  <c r="IY6" i="2"/>
  <c r="JD4" i="2"/>
  <c r="IY4" i="2"/>
  <c r="IY16" i="2"/>
  <c r="JD16" i="2"/>
  <c r="JD35" i="2"/>
  <c r="IY35" i="2"/>
  <c r="JC3" i="2"/>
  <c r="JB3" i="2"/>
  <c r="JF2" i="2"/>
  <c r="JA21" i="2"/>
  <c r="IZ21" i="2"/>
  <c r="IY21" i="2"/>
  <c r="JB20" i="2"/>
  <c r="IX21" i="2"/>
  <c r="IZ36" i="2"/>
  <c r="JA22" i="2"/>
  <c r="JA24" i="2"/>
  <c r="JA25" i="2"/>
  <c r="JA29" i="2"/>
  <c r="IZ33" i="2"/>
  <c r="IZ34" i="2"/>
  <c r="IZ31" i="2"/>
  <c r="IZ26" i="2"/>
  <c r="IZ30" i="2"/>
  <c r="JF4" i="2"/>
  <c r="IZ29" i="2"/>
  <c r="IZ24" i="2"/>
  <c r="IZ25" i="2"/>
  <c r="IZ32" i="2"/>
  <c r="IZ28" i="2"/>
  <c r="IZ23" i="2"/>
  <c r="JF16" i="2"/>
  <c r="IZ27" i="2"/>
  <c r="IZ22" i="2"/>
  <c r="JI5" i="2"/>
  <c r="JF12" i="2"/>
  <c r="JF8" i="2"/>
  <c r="IY36" i="2" l="1"/>
  <c r="JD36" i="2"/>
  <c r="IY27" i="2"/>
  <c r="JD27" i="2"/>
  <c r="JD22" i="2"/>
  <c r="IY22" i="2"/>
  <c r="JD23" i="2"/>
  <c r="IY23" i="2"/>
  <c r="JD28" i="2"/>
  <c r="IY28" i="2"/>
  <c r="IY32" i="2"/>
  <c r="JD32" i="2"/>
  <c r="IY24" i="2"/>
  <c r="JD24" i="2"/>
  <c r="IY30" i="2"/>
  <c r="JD30" i="2"/>
  <c r="IY26" i="2"/>
  <c r="JD26" i="2"/>
  <c r="JD34" i="2"/>
  <c r="IY34" i="2"/>
  <c r="JD29" i="2"/>
  <c r="IY29" i="2"/>
  <c r="JD33" i="2"/>
  <c r="IY33" i="2"/>
  <c r="JD31" i="2"/>
  <c r="IY31" i="2"/>
  <c r="JD25" i="2"/>
  <c r="IY25" i="2"/>
  <c r="JF17" i="2"/>
  <c r="JF18" i="2"/>
  <c r="JI17" i="2"/>
  <c r="JI18" i="2"/>
  <c r="JH5" i="2"/>
  <c r="JI13" i="2"/>
  <c r="JI7" i="2"/>
  <c r="JI16" i="2"/>
  <c r="JF10" i="2"/>
  <c r="JI8" i="2"/>
  <c r="JI12" i="2"/>
  <c r="JI14" i="2"/>
  <c r="JF11" i="2"/>
  <c r="JI10" i="2"/>
  <c r="JI4" i="2"/>
  <c r="JF7" i="2"/>
  <c r="JF15" i="2"/>
  <c r="JI11" i="2"/>
  <c r="JF6" i="2"/>
  <c r="JI9" i="2"/>
  <c r="JI6" i="2"/>
  <c r="JI15" i="2"/>
  <c r="JF13" i="2"/>
  <c r="JF14" i="2"/>
  <c r="JF9" i="2"/>
  <c r="JF5" i="2"/>
  <c r="JL5" i="2" l="1"/>
  <c r="JH3" i="2"/>
  <c r="JI3" i="2"/>
  <c r="JF3" i="2"/>
  <c r="JJ2" i="2"/>
  <c r="JG3" i="2"/>
  <c r="JF20" i="2"/>
  <c r="JG5" i="2"/>
  <c r="JC21" i="2"/>
  <c r="JB21" i="2"/>
  <c r="JH18" i="2"/>
  <c r="JI36" i="2"/>
  <c r="JF35" i="2"/>
  <c r="JH17" i="2"/>
  <c r="JI35" i="2"/>
  <c r="JF36" i="2"/>
  <c r="JH15" i="2"/>
  <c r="JH10" i="2"/>
  <c r="JH8" i="2"/>
  <c r="JF22" i="2"/>
  <c r="JI32" i="2"/>
  <c r="JI34" i="2"/>
  <c r="JF30" i="2"/>
  <c r="JI28" i="2"/>
  <c r="JF26" i="2"/>
  <c r="JF24" i="2"/>
  <c r="JH6" i="2"/>
  <c r="JI25" i="2"/>
  <c r="JH4" i="2"/>
  <c r="JI23" i="2"/>
  <c r="JI27" i="2"/>
  <c r="JH7" i="2"/>
  <c r="JF32" i="2"/>
  <c r="JF28" i="2"/>
  <c r="JI31" i="2"/>
  <c r="JH16" i="2"/>
  <c r="JI26" i="2"/>
  <c r="JH9" i="2"/>
  <c r="JH14" i="2"/>
  <c r="JI22" i="2"/>
  <c r="JF31" i="2"/>
  <c r="JF34" i="2"/>
  <c r="JF25" i="2"/>
  <c r="JI33" i="2"/>
  <c r="JH13" i="2"/>
  <c r="JH11" i="2"/>
  <c r="JI24" i="2"/>
  <c r="JH12" i="2"/>
  <c r="JF33" i="2"/>
  <c r="JF29" i="2"/>
  <c r="JF27" i="2"/>
  <c r="JI30" i="2"/>
  <c r="JF23" i="2"/>
  <c r="JL17" i="2" l="1"/>
  <c r="JG17" i="2"/>
  <c r="JL18" i="2"/>
  <c r="JG18" i="2"/>
  <c r="JG13" i="2"/>
  <c r="JL13" i="2"/>
  <c r="JL12" i="2"/>
  <c r="JG12" i="2"/>
  <c r="JL11" i="2"/>
  <c r="JG11" i="2"/>
  <c r="JG16" i="2"/>
  <c r="JL16" i="2"/>
  <c r="JG14" i="2"/>
  <c r="JL14" i="2"/>
  <c r="JL9" i="2"/>
  <c r="JG9" i="2"/>
  <c r="JL7" i="2"/>
  <c r="JG7" i="2"/>
  <c r="JG4" i="2"/>
  <c r="JL4" i="2"/>
  <c r="JL6" i="2"/>
  <c r="JG6" i="2"/>
  <c r="JL8" i="2"/>
  <c r="JG8" i="2"/>
  <c r="JL10" i="2"/>
  <c r="JG10" i="2"/>
  <c r="JL15" i="2"/>
  <c r="JG15" i="2"/>
  <c r="JN2" i="2"/>
  <c r="JJ20" i="2"/>
  <c r="JF21" i="2"/>
  <c r="JH21" i="2"/>
  <c r="JG21" i="2"/>
  <c r="JI21" i="2"/>
  <c r="JK3" i="2"/>
  <c r="JJ3" i="2"/>
  <c r="JH35" i="2"/>
  <c r="JQ17" i="2"/>
  <c r="JH36" i="2"/>
  <c r="JH26" i="2"/>
  <c r="JH31" i="2"/>
  <c r="JH27" i="2"/>
  <c r="JH34" i="2"/>
  <c r="JH30" i="2"/>
  <c r="JI29" i="2"/>
  <c r="JH33" i="2"/>
  <c r="JH22" i="2"/>
  <c r="JH23" i="2"/>
  <c r="JH32" i="2"/>
  <c r="JN12" i="2"/>
  <c r="JN4" i="2"/>
  <c r="JH24" i="2"/>
  <c r="JH25" i="2"/>
  <c r="JQ9" i="2"/>
  <c r="JH28" i="2"/>
  <c r="JN8" i="2"/>
  <c r="JQ5" i="2"/>
  <c r="JN16" i="2"/>
  <c r="JL36" i="2" l="1"/>
  <c r="JG36" i="2"/>
  <c r="JL35" i="2"/>
  <c r="JG35" i="2"/>
  <c r="JL28" i="2"/>
  <c r="JG28" i="2"/>
  <c r="JG25" i="2"/>
  <c r="JL25" i="2"/>
  <c r="JL24" i="2"/>
  <c r="JG24" i="2"/>
  <c r="JL23" i="2"/>
  <c r="JG23" i="2"/>
  <c r="JL34" i="2"/>
  <c r="JG34" i="2"/>
  <c r="JL31" i="2"/>
  <c r="JG31" i="2"/>
  <c r="JG22" i="2"/>
  <c r="JL22" i="2"/>
  <c r="JL32" i="2"/>
  <c r="JG32" i="2"/>
  <c r="JL27" i="2"/>
  <c r="JG27" i="2"/>
  <c r="JG26" i="2"/>
  <c r="JL26" i="2"/>
  <c r="JL33" i="2"/>
  <c r="JG33" i="2"/>
  <c r="JL30" i="2"/>
  <c r="JG30" i="2"/>
  <c r="JQ18" i="2"/>
  <c r="JP17" i="2"/>
  <c r="JN17" i="2"/>
  <c r="JN18" i="2"/>
  <c r="JP5" i="2"/>
  <c r="JQ8" i="2"/>
  <c r="JQ11" i="2"/>
  <c r="JN6" i="2"/>
  <c r="JQ4" i="2"/>
  <c r="JQ12" i="2"/>
  <c r="JP9" i="2"/>
  <c r="JN7" i="2"/>
  <c r="JH29" i="2"/>
  <c r="JQ13" i="2"/>
  <c r="JQ15" i="2"/>
  <c r="JQ6" i="2"/>
  <c r="JN13" i="2"/>
  <c r="JN14" i="2"/>
  <c r="JQ14" i="2"/>
  <c r="JN5" i="2"/>
  <c r="JQ16" i="2"/>
  <c r="JN15" i="2"/>
  <c r="JQ7" i="2"/>
  <c r="JN9" i="2"/>
  <c r="JN10" i="2"/>
  <c r="JN11" i="2"/>
  <c r="JG29" i="2" l="1"/>
  <c r="JL29" i="2"/>
  <c r="JT5" i="2"/>
  <c r="JT9" i="2"/>
  <c r="JT17" i="2"/>
  <c r="JJ21" i="2"/>
  <c r="JK21" i="2"/>
  <c r="JO3" i="2"/>
  <c r="JQ3" i="2"/>
  <c r="JP3" i="2"/>
  <c r="JN20" i="2"/>
  <c r="JN3" i="2"/>
  <c r="JR2" i="2"/>
  <c r="JO17" i="2"/>
  <c r="JO5" i="2"/>
  <c r="JO9" i="2"/>
  <c r="JP18" i="2"/>
  <c r="JN35" i="2"/>
  <c r="JQ36" i="2"/>
  <c r="JN36" i="2"/>
  <c r="JQ35" i="2"/>
  <c r="JQ10" i="2"/>
  <c r="JP15" i="2"/>
  <c r="JP8" i="2"/>
  <c r="JN29" i="2"/>
  <c r="JN23" i="2"/>
  <c r="JN24" i="2"/>
  <c r="JP10" i="2"/>
  <c r="JP7" i="2"/>
  <c r="JP4" i="2"/>
  <c r="JP6" i="2"/>
  <c r="JN22" i="2"/>
  <c r="JQ32" i="2"/>
  <c r="JQ34" i="2"/>
  <c r="JN26" i="2"/>
  <c r="JP16" i="2"/>
  <c r="JP12" i="2"/>
  <c r="JP13" i="2"/>
  <c r="JQ23" i="2"/>
  <c r="JQ27" i="2"/>
  <c r="JQ25" i="2"/>
  <c r="JN32" i="2"/>
  <c r="JN28" i="2"/>
  <c r="JQ31" i="2"/>
  <c r="JN33" i="2"/>
  <c r="JQ30" i="2"/>
  <c r="JP11" i="2"/>
  <c r="JQ33" i="2"/>
  <c r="JQ28" i="2"/>
  <c r="JP14" i="2"/>
  <c r="JQ22" i="2"/>
  <c r="JN31" i="2"/>
  <c r="JN34" i="2"/>
  <c r="JN25" i="2"/>
  <c r="JQ24" i="2"/>
  <c r="JQ26" i="2"/>
  <c r="JN27" i="2"/>
  <c r="JN30" i="2"/>
  <c r="JT18" i="2" l="1"/>
  <c r="JO18" i="2"/>
  <c r="JO11" i="2"/>
  <c r="JT11" i="2"/>
  <c r="JO14" i="2"/>
  <c r="JT14" i="2"/>
  <c r="JT12" i="2"/>
  <c r="JO12" i="2"/>
  <c r="JO13" i="2"/>
  <c r="JT13" i="2"/>
  <c r="JT16" i="2"/>
  <c r="JO16" i="2"/>
  <c r="JT4" i="2"/>
  <c r="JO4" i="2"/>
  <c r="JT6" i="2"/>
  <c r="JO6" i="2"/>
  <c r="JT7" i="2"/>
  <c r="JO7" i="2"/>
  <c r="JT8" i="2"/>
  <c r="JO8" i="2"/>
  <c r="JO15" i="2"/>
  <c r="JT15" i="2"/>
  <c r="JO10" i="2"/>
  <c r="JT10" i="2"/>
  <c r="JV2" i="2"/>
  <c r="JQ21" i="2"/>
  <c r="JP21" i="2"/>
  <c r="JO21" i="2"/>
  <c r="JR20" i="2"/>
  <c r="JN21" i="2"/>
  <c r="JS3" i="2"/>
  <c r="JR3" i="2"/>
  <c r="JP35" i="2"/>
  <c r="JP36" i="2"/>
  <c r="JY17" i="2"/>
  <c r="JP24" i="2"/>
  <c r="JP32" i="2"/>
  <c r="JP33" i="2"/>
  <c r="JP25" i="2"/>
  <c r="JV12" i="2"/>
  <c r="JV8" i="2"/>
  <c r="JY9" i="2"/>
  <c r="JP34" i="2"/>
  <c r="JY5" i="2"/>
  <c r="JP26" i="2"/>
  <c r="JQ29" i="2"/>
  <c r="JP22" i="2"/>
  <c r="JP27" i="2"/>
  <c r="JP31" i="2"/>
  <c r="JP30" i="2"/>
  <c r="JV4" i="2"/>
  <c r="JP23" i="2"/>
  <c r="JP28" i="2"/>
  <c r="JV16" i="2"/>
  <c r="JT36" i="2" l="1"/>
  <c r="JO36" i="2"/>
  <c r="JT35" i="2"/>
  <c r="JO35" i="2"/>
  <c r="JT23" i="2"/>
  <c r="JO23" i="2"/>
  <c r="JT28" i="2"/>
  <c r="JO28" i="2"/>
  <c r="JT31" i="2"/>
  <c r="JO31" i="2"/>
  <c r="JT22" i="2"/>
  <c r="JO22" i="2"/>
  <c r="JT34" i="2"/>
  <c r="JO34" i="2"/>
  <c r="JT27" i="2"/>
  <c r="JO27" i="2"/>
  <c r="JT30" i="2"/>
  <c r="JO30" i="2"/>
  <c r="JT26" i="2"/>
  <c r="JO26" i="2"/>
  <c r="JT32" i="2"/>
  <c r="JO32" i="2"/>
  <c r="JT25" i="2"/>
  <c r="JO25" i="2"/>
  <c r="JT33" i="2"/>
  <c r="JO33" i="2"/>
  <c r="JT24" i="2"/>
  <c r="JO24" i="2"/>
  <c r="JX17" i="2"/>
  <c r="JY18" i="2"/>
  <c r="JV17" i="2"/>
  <c r="JV18" i="2"/>
  <c r="JX5" i="2"/>
  <c r="JY14" i="2"/>
  <c r="JV5" i="2"/>
  <c r="JP29" i="2"/>
  <c r="JY12" i="2"/>
  <c r="JY4" i="2"/>
  <c r="JV7" i="2"/>
  <c r="JX9" i="2"/>
  <c r="JY8" i="2"/>
  <c r="JY15" i="2"/>
  <c r="JY6" i="2"/>
  <c r="JV13" i="2"/>
  <c r="JV14" i="2"/>
  <c r="JY16" i="2"/>
  <c r="JY11" i="2"/>
  <c r="JV6" i="2"/>
  <c r="JY13" i="2"/>
  <c r="JV15" i="2"/>
  <c r="JY7" i="2"/>
  <c r="JV9" i="2"/>
  <c r="JV10" i="2"/>
  <c r="JV11" i="2"/>
  <c r="JT29" i="2" l="1"/>
  <c r="JO29" i="2"/>
  <c r="KB5" i="2"/>
  <c r="KB9" i="2"/>
  <c r="KB17" i="2"/>
  <c r="JR21" i="2"/>
  <c r="JS21" i="2"/>
  <c r="JX3" i="2"/>
  <c r="JY3" i="2"/>
  <c r="JV3" i="2"/>
  <c r="JZ2" i="2"/>
  <c r="JW3" i="2"/>
  <c r="JV20" i="2"/>
  <c r="JW17" i="2"/>
  <c r="JW5" i="2"/>
  <c r="JW9" i="2"/>
  <c r="JX18" i="2"/>
  <c r="JV35" i="2"/>
  <c r="JY36" i="2"/>
  <c r="JV36" i="2"/>
  <c r="JY35" i="2"/>
  <c r="JY10" i="2"/>
  <c r="JX4" i="2"/>
  <c r="JX16" i="2"/>
  <c r="JX14" i="2"/>
  <c r="JV33" i="2"/>
  <c r="JY28" i="2"/>
  <c r="JY30" i="2"/>
  <c r="JX10" i="2"/>
  <c r="JV24" i="2"/>
  <c r="JX12" i="2"/>
  <c r="JX15" i="2"/>
  <c r="JX7" i="2"/>
  <c r="JV22" i="2"/>
  <c r="JY34" i="2"/>
  <c r="JY23" i="2"/>
  <c r="JY32" i="2"/>
  <c r="JX13" i="2"/>
  <c r="JX6" i="2"/>
  <c r="JY27" i="2"/>
  <c r="JY25" i="2"/>
  <c r="JV32" i="2"/>
  <c r="JV28" i="2"/>
  <c r="JY31" i="2"/>
  <c r="JV27" i="2"/>
  <c r="JY26" i="2"/>
  <c r="JV30" i="2"/>
  <c r="JY22" i="2"/>
  <c r="JX8" i="2"/>
  <c r="JX11" i="2"/>
  <c r="JV31" i="2"/>
  <c r="JV34" i="2"/>
  <c r="JV25" i="2"/>
  <c r="JY24" i="2"/>
  <c r="JY33" i="2"/>
  <c r="JV29" i="2"/>
  <c r="JV23" i="2"/>
  <c r="JV26" i="2"/>
  <c r="JW18" i="2" l="1"/>
  <c r="KB18" i="2"/>
  <c r="KB8" i="2"/>
  <c r="JW8" i="2"/>
  <c r="JW11" i="2"/>
  <c r="KB11" i="2"/>
  <c r="KB6" i="2"/>
  <c r="JW6" i="2"/>
  <c r="JW13" i="2"/>
  <c r="KB13" i="2"/>
  <c r="KB12" i="2"/>
  <c r="JW12" i="2"/>
  <c r="JW15" i="2"/>
  <c r="KB15" i="2"/>
  <c r="KB7" i="2"/>
  <c r="JW7" i="2"/>
  <c r="JW14" i="2"/>
  <c r="KB14" i="2"/>
  <c r="KB4" i="2"/>
  <c r="JW4" i="2"/>
  <c r="KB16" i="2"/>
  <c r="JW16" i="2"/>
  <c r="JW10" i="2"/>
  <c r="KB10" i="2"/>
  <c r="KA3" i="2"/>
  <c r="JZ3" i="2"/>
  <c r="KD2" i="2"/>
  <c r="JV21" i="2"/>
  <c r="JW21" i="2"/>
  <c r="JZ20" i="2"/>
  <c r="JX21" i="2"/>
  <c r="JY21" i="2"/>
  <c r="JX35" i="2"/>
  <c r="JX36" i="2"/>
  <c r="KG17" i="2"/>
  <c r="JX32" i="2"/>
  <c r="JX24" i="2"/>
  <c r="JX31" i="2"/>
  <c r="KD16" i="2"/>
  <c r="JX33" i="2"/>
  <c r="KG9" i="2"/>
  <c r="JX23" i="2"/>
  <c r="JX34" i="2"/>
  <c r="JX30" i="2"/>
  <c r="JX22" i="2"/>
  <c r="JX25" i="2"/>
  <c r="KD8" i="2"/>
  <c r="KG5" i="2"/>
  <c r="KG13" i="2"/>
  <c r="JX26" i="2"/>
  <c r="JX27" i="2"/>
  <c r="JY29" i="2"/>
  <c r="KD4" i="2"/>
  <c r="JX28" i="2"/>
  <c r="KD12" i="2"/>
  <c r="KB36" i="2" l="1"/>
  <c r="JW36" i="2"/>
  <c r="JW35" i="2"/>
  <c r="KB35" i="2"/>
  <c r="JW28" i="2"/>
  <c r="KB28" i="2"/>
  <c r="KB27" i="2"/>
  <c r="JW27" i="2"/>
  <c r="KB26" i="2"/>
  <c r="JW26" i="2"/>
  <c r="KB25" i="2"/>
  <c r="JW25" i="2"/>
  <c r="KB22" i="2"/>
  <c r="JW22" i="2"/>
  <c r="KB30" i="2"/>
  <c r="JW30" i="2"/>
  <c r="JW34" i="2"/>
  <c r="KB34" i="2"/>
  <c r="KB23" i="2"/>
  <c r="JW23" i="2"/>
  <c r="KB33" i="2"/>
  <c r="JW33" i="2"/>
  <c r="KB32" i="2"/>
  <c r="JW32" i="2"/>
  <c r="KB31" i="2"/>
  <c r="JW31" i="2"/>
  <c r="KB24" i="2"/>
  <c r="JW24" i="2"/>
  <c r="KF17" i="2"/>
  <c r="KD18" i="2"/>
  <c r="KG18" i="2"/>
  <c r="KD17" i="2"/>
  <c r="KF5" i="2"/>
  <c r="KG14" i="2"/>
  <c r="KD5" i="2"/>
  <c r="KF9" i="2"/>
  <c r="KG6" i="2"/>
  <c r="KG4" i="2"/>
  <c r="KG10" i="2"/>
  <c r="KF13" i="2"/>
  <c r="KG8" i="2"/>
  <c r="KG15" i="2"/>
  <c r="KD13" i="2"/>
  <c r="KD14" i="2"/>
  <c r="KD11" i="2"/>
  <c r="KD7" i="2"/>
  <c r="KG16" i="2"/>
  <c r="JX29" i="2"/>
  <c r="KD15" i="2"/>
  <c r="KG11" i="2"/>
  <c r="KD9" i="2"/>
  <c r="KD10" i="2"/>
  <c r="KG12" i="2"/>
  <c r="KG7" i="2"/>
  <c r="KD6" i="2"/>
  <c r="JW29" i="2" l="1"/>
  <c r="KB29" i="2"/>
  <c r="KJ5" i="2"/>
  <c r="KJ9" i="2"/>
  <c r="KJ13" i="2"/>
  <c r="KJ17" i="2"/>
  <c r="KE3" i="2"/>
  <c r="KG3" i="2"/>
  <c r="KF3" i="2"/>
  <c r="KD20" i="2"/>
  <c r="KD3" i="2"/>
  <c r="KH2" i="2"/>
  <c r="KE17" i="2"/>
  <c r="KE5" i="2"/>
  <c r="KE13" i="2"/>
  <c r="KE9" i="2"/>
  <c r="JZ21" i="2"/>
  <c r="KA21" i="2"/>
  <c r="KF18" i="2"/>
  <c r="KG36" i="2"/>
  <c r="KD36" i="2"/>
  <c r="KF7" i="2"/>
  <c r="KF8" i="2"/>
  <c r="KD22" i="2"/>
  <c r="KE18" i="2" l="1"/>
  <c r="KJ18" i="2"/>
  <c r="KD35" i="2"/>
  <c r="KF36" i="2"/>
  <c r="KG35" i="2"/>
  <c r="KG34" i="2"/>
  <c r="KG32" i="2"/>
  <c r="KD30" i="2"/>
  <c r="KG28" i="2"/>
  <c r="KD26" i="2"/>
  <c r="KD24" i="2"/>
  <c r="KF12" i="2"/>
  <c r="KF10" i="2"/>
  <c r="KG27" i="2"/>
  <c r="KG25" i="2"/>
  <c r="KG23" i="2"/>
  <c r="KD32" i="2"/>
  <c r="KD28" i="2"/>
  <c r="KG31" i="2"/>
  <c r="KF11" i="2"/>
  <c r="KF4" i="2"/>
  <c r="KG22" i="2"/>
  <c r="KF15" i="2"/>
  <c r="KD31" i="2"/>
  <c r="KD34" i="2"/>
  <c r="KD25" i="2"/>
  <c r="KG33" i="2"/>
  <c r="KG24" i="2"/>
  <c r="KF6" i="2"/>
  <c r="KF14" i="2"/>
  <c r="KF16" i="2"/>
  <c r="KD33" i="2"/>
  <c r="KD29" i="2"/>
  <c r="KD27" i="2"/>
  <c r="KG30" i="2"/>
  <c r="KD23" i="2"/>
  <c r="KE14" i="2" l="1"/>
  <c r="KJ14" i="2"/>
  <c r="KJ6" i="2"/>
  <c r="KE6" i="2"/>
  <c r="KE16" i="2"/>
  <c r="KJ16" i="2"/>
  <c r="KE4" i="2"/>
  <c r="KJ4" i="2"/>
  <c r="KJ15" i="2"/>
  <c r="KE15" i="2"/>
  <c r="KJ11" i="2"/>
  <c r="KE11" i="2"/>
  <c r="KJ10" i="2"/>
  <c r="KE10" i="2"/>
  <c r="KJ12" i="2"/>
  <c r="KE12" i="2"/>
  <c r="KJ8" i="2"/>
  <c r="KE8" i="2"/>
  <c r="KJ7" i="2"/>
  <c r="KE7" i="2"/>
  <c r="KJ36" i="2"/>
  <c r="KE36" i="2"/>
  <c r="KH3" i="2"/>
  <c r="KI3" i="2"/>
  <c r="KL2" i="2"/>
  <c r="KF21" i="2"/>
  <c r="KH20" i="2"/>
  <c r="KD21" i="2"/>
  <c r="KE21" i="2"/>
  <c r="KG21" i="2"/>
  <c r="KF35" i="2"/>
  <c r="KO17" i="2"/>
  <c r="KG26" i="2"/>
  <c r="KF27" i="2"/>
  <c r="KF24" i="2"/>
  <c r="KL8" i="2"/>
  <c r="KL4" i="2"/>
  <c r="KJ35" i="2" l="1"/>
  <c r="KE35" i="2"/>
  <c r="KN17" i="2"/>
  <c r="KF26" i="2"/>
  <c r="KF31" i="2"/>
  <c r="KF22" i="2"/>
  <c r="KF23" i="2"/>
  <c r="KF33" i="2"/>
  <c r="KO9" i="2"/>
  <c r="KF28" i="2"/>
  <c r="KO13" i="2"/>
  <c r="KF30" i="2"/>
  <c r="KG29" i="2"/>
  <c r="KF32" i="2"/>
  <c r="KL16" i="2"/>
  <c r="KF25" i="2"/>
  <c r="KF34" i="2"/>
  <c r="KO5" i="2"/>
  <c r="KL12" i="2"/>
  <c r="KJ34" i="2" l="1"/>
  <c r="KE34" i="2"/>
  <c r="KJ25" i="2"/>
  <c r="KE25" i="2"/>
  <c r="KJ32" i="2"/>
  <c r="KE32" i="2"/>
  <c r="KJ23" i="2"/>
  <c r="KE23" i="2"/>
  <c r="KJ22" i="2"/>
  <c r="KE22" i="2"/>
  <c r="KJ28" i="2"/>
  <c r="KE28" i="2"/>
  <c r="KJ31" i="2"/>
  <c r="KE31" i="2"/>
  <c r="KJ33" i="2"/>
  <c r="KE33" i="2"/>
  <c r="KJ30" i="2"/>
  <c r="KE30" i="2"/>
  <c r="KJ27" i="2"/>
  <c r="KE27" i="2"/>
  <c r="KJ24" i="2"/>
  <c r="KE24" i="2"/>
  <c r="KJ26" i="2"/>
  <c r="KE26" i="2"/>
  <c r="KO18" i="2"/>
  <c r="KL18" i="2"/>
  <c r="KL17" i="2"/>
  <c r="KO14" i="2"/>
  <c r="KN5" i="2"/>
  <c r="KN13" i="2"/>
  <c r="KL5" i="2"/>
  <c r="KN9" i="2"/>
  <c r="KF29" i="2"/>
  <c r="KO10" i="2"/>
  <c r="KO4" i="2"/>
  <c r="KL7" i="2"/>
  <c r="KO8" i="2"/>
  <c r="KO6" i="2"/>
  <c r="KO15" i="2"/>
  <c r="KL13" i="2"/>
  <c r="KL14" i="2"/>
  <c r="KL11" i="2"/>
  <c r="KO16" i="2"/>
  <c r="KL15" i="2"/>
  <c r="KO7" i="2"/>
  <c r="KL9" i="2"/>
  <c r="KL10" i="2"/>
  <c r="KO12" i="2"/>
  <c r="KO11" i="2"/>
  <c r="KL6" i="2"/>
  <c r="KE29" i="2" l="1"/>
  <c r="KJ29" i="2"/>
  <c r="KR5" i="2"/>
  <c r="KR9" i="2"/>
  <c r="KR13" i="2"/>
  <c r="KR17" i="2"/>
  <c r="KN3" i="2"/>
  <c r="KM3" i="2"/>
  <c r="KL3" i="2"/>
  <c r="KP2" i="2"/>
  <c r="KO3" i="2"/>
  <c r="KL20" i="2"/>
  <c r="KM17" i="2"/>
  <c r="KM5" i="2"/>
  <c r="KM13" i="2"/>
  <c r="KM9" i="2"/>
  <c r="KH21" i="2"/>
  <c r="KI21" i="2"/>
  <c r="KN18" i="2"/>
  <c r="KO36" i="2"/>
  <c r="KL35" i="2"/>
  <c r="KO35" i="2"/>
  <c r="KL36" i="2"/>
  <c r="KN4" i="2"/>
  <c r="KN15" i="2"/>
  <c r="KN11" i="2"/>
  <c r="KL22" i="2"/>
  <c r="KO28" i="2"/>
  <c r="KO34" i="2"/>
  <c r="KL24" i="2"/>
  <c r="KN12" i="2"/>
  <c r="KN6" i="2"/>
  <c r="KO27" i="2"/>
  <c r="KO25" i="2"/>
  <c r="KO23" i="2"/>
  <c r="KL32" i="2"/>
  <c r="KL28" i="2"/>
  <c r="KO22" i="2"/>
  <c r="KN8" i="2"/>
  <c r="KN7" i="2"/>
  <c r="KL31" i="2"/>
  <c r="KL34" i="2"/>
  <c r="KL25" i="2"/>
  <c r="KO32" i="2"/>
  <c r="KO24" i="2"/>
  <c r="KO33" i="2"/>
  <c r="KL26" i="2"/>
  <c r="KO31" i="2"/>
  <c r="KN16" i="2"/>
  <c r="KN14" i="2"/>
  <c r="KN10" i="2"/>
  <c r="KL33" i="2"/>
  <c r="KL29" i="2"/>
  <c r="KL27" i="2"/>
  <c r="KO30" i="2"/>
  <c r="KL23" i="2"/>
  <c r="KO26" i="2"/>
  <c r="KL30" i="2"/>
  <c r="KM18" i="2" l="1"/>
  <c r="KR18" i="2"/>
  <c r="KM14" i="2"/>
  <c r="KR14" i="2"/>
  <c r="KR10" i="2"/>
  <c r="KM10" i="2"/>
  <c r="KM16" i="2"/>
  <c r="KR16" i="2"/>
  <c r="KR8" i="2"/>
  <c r="KM8" i="2"/>
  <c r="KR7" i="2"/>
  <c r="KM7" i="2"/>
  <c r="KR6" i="2"/>
  <c r="KM6" i="2"/>
  <c r="KR12" i="2"/>
  <c r="KM12" i="2"/>
  <c r="KM4" i="2"/>
  <c r="KR4" i="2"/>
  <c r="KR15" i="2"/>
  <c r="KM15" i="2"/>
  <c r="KR11" i="2"/>
  <c r="KM11" i="2"/>
  <c r="KT2" i="2"/>
  <c r="KP20" i="2"/>
  <c r="KM21" i="2"/>
  <c r="KN21" i="2"/>
  <c r="KL21" i="2"/>
  <c r="KO21" i="2"/>
  <c r="KQ3" i="2"/>
  <c r="KP3" i="2"/>
  <c r="KN36" i="2"/>
  <c r="KN35" i="2"/>
  <c r="KW17" i="2"/>
  <c r="KN22" i="2"/>
  <c r="KN28" i="2"/>
  <c r="KW9" i="2"/>
  <c r="KN31" i="2"/>
  <c r="KN26" i="2"/>
  <c r="KT8" i="2"/>
  <c r="KN30" i="2"/>
  <c r="KW5" i="2"/>
  <c r="KN32" i="2"/>
  <c r="KW13" i="2"/>
  <c r="KN34" i="2"/>
  <c r="KN25" i="2"/>
  <c r="KO29" i="2"/>
  <c r="KN23" i="2"/>
  <c r="KN24" i="2"/>
  <c r="KT16" i="2"/>
  <c r="KT4" i="2"/>
  <c r="KN27" i="2"/>
  <c r="KN33" i="2"/>
  <c r="KT12" i="2"/>
  <c r="KR35" i="2" l="1"/>
  <c r="KM35" i="2"/>
  <c r="KR36" i="2"/>
  <c r="KM36" i="2"/>
  <c r="KR27" i="2"/>
  <c r="KM27" i="2"/>
  <c r="KR33" i="2"/>
  <c r="KM33" i="2"/>
  <c r="KR25" i="2"/>
  <c r="KM25" i="2"/>
  <c r="KR24" i="2"/>
  <c r="KM24" i="2"/>
  <c r="KR34" i="2"/>
  <c r="KM34" i="2"/>
  <c r="KR23" i="2"/>
  <c r="KM23" i="2"/>
  <c r="KR32" i="2"/>
  <c r="KM32" i="2"/>
  <c r="KR30" i="2"/>
  <c r="KM30" i="2"/>
  <c r="KR28" i="2"/>
  <c r="KM28" i="2"/>
  <c r="KR22" i="2"/>
  <c r="KM22" i="2"/>
  <c r="KR31" i="2"/>
  <c r="KM31" i="2"/>
  <c r="KR26" i="2"/>
  <c r="KM26" i="2"/>
  <c r="KV17" i="2"/>
  <c r="KT18" i="2"/>
  <c r="KW18" i="2"/>
  <c r="KT17" i="2"/>
  <c r="KW12" i="2"/>
  <c r="KW14" i="2"/>
  <c r="KV5" i="2"/>
  <c r="KT11" i="2"/>
  <c r="KW11" i="2"/>
  <c r="KT5" i="2"/>
  <c r="KV13" i="2"/>
  <c r="KW4" i="2"/>
  <c r="KW10" i="2"/>
  <c r="KT7" i="2"/>
  <c r="KT10" i="2"/>
  <c r="KN29" i="2"/>
  <c r="KW15" i="2"/>
  <c r="KW8" i="2"/>
  <c r="KW6" i="2"/>
  <c r="KT13" i="2"/>
  <c r="KT14" i="2"/>
  <c r="KW16" i="2"/>
  <c r="KV9" i="2"/>
  <c r="KT15" i="2"/>
  <c r="KW7" i="2"/>
  <c r="KT9" i="2"/>
  <c r="KT6" i="2"/>
  <c r="KR29" i="2" l="1"/>
  <c r="KM29" i="2"/>
  <c r="KZ5" i="2"/>
  <c r="KZ9" i="2"/>
  <c r="KZ13" i="2"/>
  <c r="KZ17" i="2"/>
  <c r="KP21" i="2"/>
  <c r="KQ21" i="2"/>
  <c r="KU3" i="2"/>
  <c r="KW3" i="2"/>
  <c r="KT20" i="2"/>
  <c r="KV3" i="2"/>
  <c r="KT3" i="2"/>
  <c r="KX2" i="2"/>
  <c r="KU17" i="2"/>
  <c r="KU5" i="2"/>
  <c r="KU13" i="2"/>
  <c r="KU9" i="2"/>
  <c r="KV18" i="2"/>
  <c r="KW35" i="2"/>
  <c r="KW36" i="2"/>
  <c r="KT35" i="2"/>
  <c r="KT36" i="2"/>
  <c r="KV4" i="2"/>
  <c r="KV7" i="2"/>
  <c r="KV8" i="2"/>
  <c r="KT22" i="2"/>
  <c r="KW32" i="2"/>
  <c r="KT26" i="2"/>
  <c r="KV16" i="2"/>
  <c r="KV11" i="2"/>
  <c r="KW27" i="2"/>
  <c r="KW25" i="2"/>
  <c r="KW23" i="2"/>
  <c r="KT32" i="2"/>
  <c r="KW31" i="2"/>
  <c r="KV15" i="2"/>
  <c r="KW22" i="2"/>
  <c r="KV14" i="2"/>
  <c r="KT31" i="2"/>
  <c r="KT34" i="2"/>
  <c r="KT25" i="2"/>
  <c r="KW33" i="2"/>
  <c r="KW24" i="2"/>
  <c r="KW28" i="2"/>
  <c r="KW34" i="2"/>
  <c r="KT24" i="2"/>
  <c r="KV6" i="2"/>
  <c r="KV10" i="2"/>
  <c r="KV12" i="2"/>
  <c r="KT33" i="2"/>
  <c r="KT29" i="2"/>
  <c r="KT27" i="2"/>
  <c r="KW30" i="2"/>
  <c r="KT23" i="2"/>
  <c r="KW26" i="2"/>
  <c r="KT30" i="2"/>
  <c r="KT28" i="2"/>
  <c r="KU18" i="2" l="1"/>
  <c r="KZ18" i="2"/>
  <c r="KZ12" i="2"/>
  <c r="KU12" i="2"/>
  <c r="KU10" i="2"/>
  <c r="KZ10" i="2"/>
  <c r="KZ6" i="2"/>
  <c r="KU6" i="2"/>
  <c r="KZ14" i="2"/>
  <c r="KU14" i="2"/>
  <c r="KU15" i="2"/>
  <c r="KZ15" i="2"/>
  <c r="KZ11" i="2"/>
  <c r="KU11" i="2"/>
  <c r="KZ16" i="2"/>
  <c r="KU16" i="2"/>
  <c r="KU4" i="2"/>
  <c r="KZ4" i="2"/>
  <c r="KZ8" i="2"/>
  <c r="KU8" i="2"/>
  <c r="KZ7" i="2"/>
  <c r="KU7" i="2"/>
  <c r="LB2" i="2"/>
  <c r="KW21" i="2"/>
  <c r="KU21" i="2"/>
  <c r="KX20" i="2"/>
  <c r="KV21" i="2"/>
  <c r="KT21" i="2"/>
  <c r="KX3" i="2"/>
  <c r="KY3" i="2"/>
  <c r="KV36" i="2"/>
  <c r="LB18" i="2"/>
  <c r="KV35" i="2"/>
  <c r="LB17" i="2"/>
  <c r="KV22" i="2"/>
  <c r="KV27" i="2"/>
  <c r="KW29" i="2"/>
  <c r="KV28" i="2"/>
  <c r="KV26" i="2"/>
  <c r="LB15" i="2"/>
  <c r="KV30" i="2"/>
  <c r="KV34" i="2"/>
  <c r="KV32" i="2"/>
  <c r="KV31" i="2"/>
  <c r="LB16" i="2"/>
  <c r="KV23" i="2"/>
  <c r="KV24" i="2"/>
  <c r="LB12" i="2"/>
  <c r="LB11" i="2"/>
  <c r="LB9" i="2"/>
  <c r="LB10" i="2"/>
  <c r="LE4" i="2"/>
  <c r="LB14" i="2"/>
  <c r="KV33" i="2"/>
  <c r="KV25" i="2"/>
  <c r="LB8" i="2"/>
  <c r="LB7" i="2"/>
  <c r="LB5" i="2"/>
  <c r="LB6" i="2"/>
  <c r="LB4" i="2"/>
  <c r="LB13" i="2"/>
  <c r="KU35" i="2" l="1"/>
  <c r="KZ35" i="2"/>
  <c r="KU36" i="2"/>
  <c r="KZ36" i="2"/>
  <c r="KZ25" i="2"/>
  <c r="KU25" i="2"/>
  <c r="KZ33" i="2"/>
  <c r="KU33" i="2"/>
  <c r="KZ23" i="2"/>
  <c r="KU23" i="2"/>
  <c r="KZ24" i="2"/>
  <c r="KU24" i="2"/>
  <c r="KZ32" i="2"/>
  <c r="KU32" i="2"/>
  <c r="KZ31" i="2"/>
  <c r="KU31" i="2"/>
  <c r="KZ34" i="2"/>
  <c r="KU34" i="2"/>
  <c r="KZ30" i="2"/>
  <c r="KU30" i="2"/>
  <c r="KZ27" i="2"/>
  <c r="KU27" i="2"/>
  <c r="KZ22" i="2"/>
  <c r="KU22" i="2"/>
  <c r="KZ28" i="2"/>
  <c r="KU28" i="2"/>
  <c r="KZ26" i="2"/>
  <c r="KU26" i="2"/>
  <c r="LE17" i="2"/>
  <c r="LE18" i="2"/>
  <c r="LE12" i="2"/>
  <c r="LE5" i="2"/>
  <c r="LE7" i="2"/>
  <c r="LE13" i="2"/>
  <c r="LE11" i="2"/>
  <c r="LE16" i="2"/>
  <c r="LE6" i="2"/>
  <c r="LE14" i="2"/>
  <c r="LD4" i="2"/>
  <c r="LE8" i="2"/>
  <c r="LE15" i="2"/>
  <c r="LE9" i="2"/>
  <c r="KV29" i="2"/>
  <c r="LE10" i="2"/>
  <c r="KZ29" i="2" l="1"/>
  <c r="KU29" i="2"/>
  <c r="LH4" i="2"/>
  <c r="LD3" i="2"/>
  <c r="LC3" i="2"/>
  <c r="LE3" i="2"/>
  <c r="LB3" i="2"/>
  <c r="LF2" i="2"/>
  <c r="LB20" i="2"/>
  <c r="LC4" i="2"/>
  <c r="KX21" i="2"/>
  <c r="KY21" i="2"/>
  <c r="LD18" i="2"/>
  <c r="LE35" i="2"/>
  <c r="LD17" i="2"/>
  <c r="LE36" i="2"/>
  <c r="LB36" i="2"/>
  <c r="LB35" i="2"/>
  <c r="LD13" i="2"/>
  <c r="LD5" i="2"/>
  <c r="LD9" i="2"/>
  <c r="LB33" i="2"/>
  <c r="LE34" i="2"/>
  <c r="LB30" i="2"/>
  <c r="LD15" i="2"/>
  <c r="LD8" i="2"/>
  <c r="LD12" i="2"/>
  <c r="LD7" i="2"/>
  <c r="LB22" i="2"/>
  <c r="LB34" i="2"/>
  <c r="LE32" i="2"/>
  <c r="LD14" i="2"/>
  <c r="LD16" i="2"/>
  <c r="LD6" i="2"/>
  <c r="LB31" i="2"/>
  <c r="LB27" i="2"/>
  <c r="LB23" i="2"/>
  <c r="LB24" i="2"/>
  <c r="LE30" i="2"/>
  <c r="LE23" i="2"/>
  <c r="LE28" i="2"/>
  <c r="LE33" i="2"/>
  <c r="LB25" i="2"/>
  <c r="LE31" i="2"/>
  <c r="LE26" i="2"/>
  <c r="LD10" i="2"/>
  <c r="LD11" i="2"/>
  <c r="LB32" i="2"/>
  <c r="LB28" i="2"/>
  <c r="LE22" i="2"/>
  <c r="LE29" i="2"/>
  <c r="LE25" i="2"/>
  <c r="LE24" i="2"/>
  <c r="LB29" i="2"/>
  <c r="LB26" i="2"/>
  <c r="LH17" i="2" l="1"/>
  <c r="LC17" i="2"/>
  <c r="LH18" i="2"/>
  <c r="LC18" i="2"/>
  <c r="LH11" i="2"/>
  <c r="LC11" i="2"/>
  <c r="LC10" i="2"/>
  <c r="LH10" i="2"/>
  <c r="LH16" i="2"/>
  <c r="LC16" i="2"/>
  <c r="LC6" i="2"/>
  <c r="LH6" i="2"/>
  <c r="LH14" i="2"/>
  <c r="LC14" i="2"/>
  <c r="LC7" i="2"/>
  <c r="LH7" i="2"/>
  <c r="LH8" i="2"/>
  <c r="LC8" i="2"/>
  <c r="LC12" i="2"/>
  <c r="LH12" i="2"/>
  <c r="LH15" i="2"/>
  <c r="LC15" i="2"/>
  <c r="LH13" i="2"/>
  <c r="LC13" i="2"/>
  <c r="LC9" i="2"/>
  <c r="LH9" i="2"/>
  <c r="LH5" i="2"/>
  <c r="LC5" i="2"/>
  <c r="LG3" i="2"/>
  <c r="LF3" i="2"/>
  <c r="LJ2" i="2"/>
  <c r="LB21" i="2"/>
  <c r="LC21" i="2"/>
  <c r="LD21" i="2"/>
  <c r="LE21" i="2"/>
  <c r="LF20" i="2"/>
  <c r="LM18" i="2"/>
  <c r="LD36" i="2"/>
  <c r="LJ17" i="2"/>
  <c r="LD35" i="2"/>
  <c r="LM17" i="2"/>
  <c r="LJ18" i="2"/>
  <c r="LE27" i="2"/>
  <c r="LD33" i="2"/>
  <c r="LD22" i="2"/>
  <c r="LJ16" i="2"/>
  <c r="LM6" i="2"/>
  <c r="LD27" i="2"/>
  <c r="LJ13" i="2"/>
  <c r="LD24" i="2"/>
  <c r="LD26" i="2"/>
  <c r="LD32" i="2"/>
  <c r="LM9" i="2"/>
  <c r="LD23" i="2"/>
  <c r="LJ12" i="2"/>
  <c r="LM8" i="2"/>
  <c r="LJ15" i="2"/>
  <c r="LJ10" i="2"/>
  <c r="LD29" i="2"/>
  <c r="LD31" i="2"/>
  <c r="LD34" i="2"/>
  <c r="LD30" i="2"/>
  <c r="LJ8" i="2"/>
  <c r="LM14" i="2"/>
  <c r="LM12" i="2"/>
  <c r="LJ11" i="2"/>
  <c r="LM11" i="2"/>
  <c r="LJ5" i="2"/>
  <c r="LJ6" i="2"/>
  <c r="LM7" i="2"/>
  <c r="LJ9" i="2"/>
  <c r="LD25" i="2"/>
  <c r="LD28" i="2"/>
  <c r="LM5" i="2"/>
  <c r="LJ4" i="2"/>
  <c r="LM10" i="2"/>
  <c r="LM4" i="2"/>
  <c r="LJ7" i="2"/>
  <c r="LM13" i="2"/>
  <c r="LM16" i="2"/>
  <c r="LM15" i="2"/>
  <c r="LJ14" i="2"/>
  <c r="LC35" i="2" l="1"/>
  <c r="LH35" i="2"/>
  <c r="LH36" i="2"/>
  <c r="LC36" i="2"/>
  <c r="LC28" i="2"/>
  <c r="LH28" i="2"/>
  <c r="LH25" i="2"/>
  <c r="LC25" i="2"/>
  <c r="LC34" i="2"/>
  <c r="LH34" i="2"/>
  <c r="LC30" i="2"/>
  <c r="LH30" i="2"/>
  <c r="LH31" i="2"/>
  <c r="LC31" i="2"/>
  <c r="LH29" i="2"/>
  <c r="LC29" i="2"/>
  <c r="LC32" i="2"/>
  <c r="LH32" i="2"/>
  <c r="LH23" i="2"/>
  <c r="LC23" i="2"/>
  <c r="LH26" i="2"/>
  <c r="LC26" i="2"/>
  <c r="LH24" i="2"/>
  <c r="LC24" i="2"/>
  <c r="LH33" i="2"/>
  <c r="LC33" i="2"/>
  <c r="LC22" i="2"/>
  <c r="LH22" i="2"/>
  <c r="LH27" i="2"/>
  <c r="LC27" i="2"/>
  <c r="LF21" i="2"/>
  <c r="LG21" i="2"/>
  <c r="LJ20" i="2"/>
  <c r="LJ3" i="2"/>
  <c r="LM3" i="2"/>
  <c r="LK3" i="2"/>
  <c r="LL3" i="2"/>
  <c r="LN2" i="2"/>
  <c r="LL17" i="2"/>
  <c r="LL18" i="2"/>
  <c r="LL15" i="2"/>
  <c r="LM23" i="2"/>
  <c r="LL6" i="2"/>
  <c r="LL4" i="2"/>
  <c r="LL14" i="2"/>
  <c r="LJ32" i="2"/>
  <c r="LJ25" i="2"/>
  <c r="LJ24" i="2"/>
  <c r="LP18" i="2" l="1"/>
  <c r="LK18" i="2"/>
  <c r="LP17" i="2"/>
  <c r="LK17" i="2"/>
  <c r="LM36" i="2"/>
  <c r="LJ36" i="2"/>
  <c r="LM35" i="2"/>
  <c r="LJ35" i="2"/>
  <c r="LL12" i="2"/>
  <c r="LM25" i="2"/>
  <c r="LL16" i="2"/>
  <c r="LM29" i="2"/>
  <c r="LL5" i="2"/>
  <c r="LM27" i="2"/>
  <c r="LM26" i="2"/>
  <c r="LJ31" i="2"/>
  <c r="LJ34" i="2"/>
  <c r="LM30" i="2"/>
  <c r="LM31" i="2"/>
  <c r="LJ23" i="2"/>
  <c r="LM28" i="2"/>
  <c r="LL13" i="2"/>
  <c r="LL8" i="2"/>
  <c r="LL7" i="2"/>
  <c r="LJ26" i="2"/>
  <c r="LM22" i="2"/>
  <c r="LJ29" i="2"/>
  <c r="LJ27" i="2"/>
  <c r="LJ30" i="2"/>
  <c r="LL10" i="2"/>
  <c r="LL9" i="2"/>
  <c r="LL11" i="2"/>
  <c r="LM24" i="2"/>
  <c r="LJ22" i="2"/>
  <c r="LM32" i="2"/>
  <c r="LM34" i="2"/>
  <c r="LJ33" i="2"/>
  <c r="LJ28" i="2"/>
  <c r="LP9" i="2" l="1"/>
  <c r="LK9" i="2"/>
  <c r="LP11" i="2"/>
  <c r="LK11" i="2"/>
  <c r="LP10" i="2"/>
  <c r="LK10" i="2"/>
  <c r="LK8" i="2"/>
  <c r="LP8" i="2"/>
  <c r="LP7" i="2"/>
  <c r="LK7" i="2"/>
  <c r="LP13" i="2"/>
  <c r="LK13" i="2"/>
  <c r="LP12" i="2"/>
  <c r="LK12" i="2"/>
  <c r="LK5" i="2"/>
  <c r="LP5" i="2"/>
  <c r="LP16" i="2"/>
  <c r="LK16" i="2"/>
  <c r="LK6" i="2"/>
  <c r="LP6" i="2"/>
  <c r="LP14" i="2"/>
  <c r="LK14" i="2"/>
  <c r="LP4" i="2"/>
  <c r="LK4" i="2"/>
  <c r="LK15" i="2"/>
  <c r="LP15" i="2"/>
  <c r="LN3" i="2"/>
  <c r="LO3" i="2"/>
  <c r="LL21" i="2"/>
  <c r="LN20" i="2"/>
  <c r="LJ21" i="2"/>
  <c r="LK21" i="2"/>
  <c r="LM21" i="2"/>
  <c r="LL35" i="2"/>
  <c r="LL36" i="2"/>
  <c r="LL27" i="2"/>
  <c r="LL23" i="2"/>
  <c r="LL31" i="2"/>
  <c r="LL32" i="2"/>
  <c r="LL24" i="2"/>
  <c r="LL28" i="2"/>
  <c r="LL26" i="2"/>
  <c r="LL30" i="2"/>
  <c r="LM33" i="2"/>
  <c r="LL25" i="2"/>
  <c r="LL29" i="2"/>
  <c r="LL34" i="2"/>
  <c r="LL22" i="2"/>
  <c r="LP36" i="2" l="1"/>
  <c r="LK36" i="2"/>
  <c r="LP35" i="2"/>
  <c r="LK35" i="2"/>
  <c r="LP23" i="2"/>
  <c r="LK23" i="2"/>
  <c r="LP29" i="2"/>
  <c r="LK29" i="2"/>
  <c r="LP31" i="2"/>
  <c r="LK31" i="2"/>
  <c r="LP24" i="2"/>
  <c r="LK24" i="2"/>
  <c r="LP27" i="2"/>
  <c r="LK27" i="2"/>
  <c r="LP30" i="2"/>
  <c r="LK30" i="2"/>
  <c r="LP22" i="2"/>
  <c r="LK22" i="2"/>
  <c r="LP34" i="2"/>
  <c r="LK34" i="2"/>
  <c r="LP25" i="2"/>
  <c r="LK25" i="2"/>
  <c r="LP26" i="2"/>
  <c r="LK26" i="2"/>
  <c r="LP28" i="2"/>
  <c r="LK28" i="2"/>
  <c r="LP32" i="2"/>
  <c r="LK32" i="2"/>
  <c r="LN21" i="2"/>
  <c r="LO21" i="2"/>
  <c r="LL33" i="2"/>
  <c r="LP33" i="2" l="1"/>
  <c r="LK33" i="2"/>
</calcChain>
</file>

<file path=xl/sharedStrings.xml><?xml version="1.0" encoding="utf-8"?>
<sst xmlns="http://schemas.openxmlformats.org/spreadsheetml/2006/main" count="479" uniqueCount="277">
  <si>
    <t>List Length:</t>
  </si>
  <si>
    <t>Even Number?</t>
  </si>
  <si>
    <t>Modified Team List:</t>
  </si>
  <si>
    <r>
      <t>Matchup orders.  Listing should goes as first N/2 or left side, second half or right side.  First is always Team1(</t>
    </r>
    <r>
      <rPr>
        <b/>
        <sz val="11"/>
        <color rgb="FFFF0000"/>
        <rFont val="Calibri"/>
        <family val="2"/>
        <scheme val="minor"/>
      </rPr>
      <t>HUB</t>
    </r>
    <r>
      <rPr>
        <sz val="11"/>
        <color theme="1"/>
        <rFont val="Calibri"/>
        <family val="2"/>
        <scheme val="minor"/>
      </rPr>
      <t>).  All other teams are "popped" from last into 2nd and the rest pushed down 1 in the order.</t>
    </r>
  </si>
  <si>
    <r>
      <rPr>
        <b/>
        <sz val="14"/>
        <color theme="1"/>
        <rFont val="Calibri"/>
        <family val="2"/>
        <scheme val="minor"/>
      </rPr>
      <t xml:space="preserve"> Team Slots</t>
    </r>
    <r>
      <rPr>
        <sz val="14"/>
        <color theme="1"/>
        <rFont val="Calibri"/>
        <family val="2"/>
        <scheme val="minor"/>
      </rPr>
      <t xml:space="preserve"> (includes BYE if uneven)</t>
    </r>
  </si>
  <si>
    <t>Total Teams:</t>
  </si>
  <si>
    <t>Team Face offs</t>
  </si>
  <si>
    <t>Versus</t>
  </si>
  <si>
    <t>Teams</t>
  </si>
  <si>
    <t>Wins worth:</t>
  </si>
  <si>
    <t>Ties worth</t>
  </si>
  <si>
    <t>Losses worth</t>
  </si>
  <si>
    <t>Full List of matchups for this league (for lookups):</t>
  </si>
  <si>
    <t>Copy scores from Matchups here, and then distrubute the win/loss to Standings from here (easier…)</t>
  </si>
  <si>
    <t>END</t>
  </si>
  <si>
    <t>LeftScore</t>
  </si>
  <si>
    <t>RightScore</t>
  </si>
  <si>
    <t>Played?</t>
  </si>
  <si>
    <t>List without Spaces:</t>
  </si>
  <si>
    <t>AutoNumber</t>
  </si>
  <si>
    <t>FaceOff</t>
  </si>
  <si>
    <t>Lscore</t>
  </si>
  <si>
    <t>Rscore</t>
  </si>
  <si>
    <t>=OFFSET(MatchOrdering!$M$27:$P$27,,,MATCH("*",MatchOrdering!$M$27:$M$190,-26))</t>
  </si>
  <si>
    <t>match1</t>
  </si>
  <si>
    <t>Match2</t>
  </si>
  <si>
    <t>Winner</t>
  </si>
  <si>
    <t>t2 vs t4</t>
  </si>
  <si>
    <t>t4 vs t2</t>
  </si>
  <si>
    <t>Team Face offs row ref</t>
  </si>
  <si>
    <t>Versus==&gt;</t>
  </si>
  <si>
    <t>Fill out up to 20 teams here ====&gt;</t>
  </si>
  <si>
    <t>Division</t>
  </si>
  <si>
    <t>Team</t>
  </si>
  <si>
    <t>City/Area</t>
  </si>
  <si>
    <t>Arena</t>
  </si>
  <si>
    <t>General Manager</t>
  </si>
  <si>
    <t>Head Coach</t>
  </si>
  <si>
    <t>Captain</t>
  </si>
  <si>
    <t>Anaheim Ducks</t>
  </si>
  <si>
    <t>Anaheim, CA</t>
  </si>
  <si>
    <t>Honda Center</t>
  </si>
  <si>
    <t>Bob Murray</t>
  </si>
  <si>
    <t>Bruce Boudreau</t>
  </si>
  <si>
    <t>Ryan Getzlaf</t>
  </si>
  <si>
    <t>Calgary Flames</t>
  </si>
  <si>
    <t>Calgary, AB</t>
  </si>
  <si>
    <t>Scotiabank Saddledome</t>
  </si>
  <si>
    <t>Brian Burke (interim)</t>
  </si>
  <si>
    <t>Bob Hartley</t>
  </si>
  <si>
    <t>Mark Giordano</t>
  </si>
  <si>
    <t>Edmonton Oilers</t>
  </si>
  <si>
    <t>Edmonton, AB</t>
  </si>
  <si>
    <t>Rexall Place</t>
  </si>
  <si>
    <t>Craig MacTavish</t>
  </si>
  <si>
    <t>Dallas Eakins</t>
  </si>
  <si>
    <t>Andrew Ference</t>
  </si>
  <si>
    <t>Los Angeles Kings</t>
  </si>
  <si>
    <t>Los Angeles, CA</t>
  </si>
  <si>
    <t>Staples Center</t>
  </si>
  <si>
    <t>Dean Lombardi</t>
  </si>
  <si>
    <t>Darryl Sutter</t>
  </si>
  <si>
    <t>Dustin Brown</t>
  </si>
  <si>
    <t>Phoenix Coyotes</t>
  </si>
  <si>
    <t>Glendale, AZ</t>
  </si>
  <si>
    <t>Jobing.com Arena</t>
  </si>
  <si>
    <t>Don Maloney</t>
  </si>
  <si>
    <t>Dave Tippett</t>
  </si>
  <si>
    <t>Shane Doan</t>
  </si>
  <si>
    <t>San Jose Sharks</t>
  </si>
  <si>
    <t>San Jose, CA</t>
  </si>
  <si>
    <t>SAP Center at San Jose</t>
  </si>
  <si>
    <t>Doug Wilson</t>
  </si>
  <si>
    <t>Todd McLellan</t>
  </si>
  <si>
    <t>Joe Thornton</t>
  </si>
  <si>
    <t>Vancouver Canucks</t>
  </si>
  <si>
    <t>Vancouver, BC</t>
  </si>
  <si>
    <t>Rogers Arena</t>
  </si>
  <si>
    <t>Vacant</t>
  </si>
  <si>
    <t>John Tortorella</t>
  </si>
  <si>
    <t>Henrik Sedin</t>
  </si>
  <si>
    <t>Chicago Blackhawks</t>
  </si>
  <si>
    <t>Chicago, IL</t>
  </si>
  <si>
    <t>United Center</t>
  </si>
  <si>
    <t>Stan Bowman</t>
  </si>
  <si>
    <t>Joel Quenneville</t>
  </si>
  <si>
    <t>Jonathan Toews</t>
  </si>
  <si>
    <t>Colorado Avalanche</t>
  </si>
  <si>
    <t>Denver, CO</t>
  </si>
  <si>
    <t>Pepsi Center</t>
  </si>
  <si>
    <t>Greg Sherman</t>
  </si>
  <si>
    <t>Patrick Roy</t>
  </si>
  <si>
    <t>Gabriel Landeskog</t>
  </si>
  <si>
    <t>Dallas Stars</t>
  </si>
  <si>
    <t>Dallas, TX</t>
  </si>
  <si>
    <t>American Airlines Center</t>
  </si>
  <si>
    <t>Jim Nill</t>
  </si>
  <si>
    <t>Lindy Ruff</t>
  </si>
  <si>
    <t>Jamie Benn</t>
  </si>
  <si>
    <t>Minnesota Wild</t>
  </si>
  <si>
    <t>Saint Paul, MN</t>
  </si>
  <si>
    <t>Xcel Energy Center</t>
  </si>
  <si>
    <t>Chuck Fletcher</t>
  </si>
  <si>
    <t>Mike Yeo</t>
  </si>
  <si>
    <t>Mikko Koivu</t>
  </si>
  <si>
    <t>Nashville Predators</t>
  </si>
  <si>
    <t>Nashville, TN</t>
  </si>
  <si>
    <t>Bridgestone Arena</t>
  </si>
  <si>
    <t>David Poile</t>
  </si>
  <si>
    <t>Shea Weber</t>
  </si>
  <si>
    <t>St. Louis Blues</t>
  </si>
  <si>
    <t>St. Louis, MO</t>
  </si>
  <si>
    <t>Scottrade Center</t>
  </si>
  <si>
    <t>Doug Armstrong</t>
  </si>
  <si>
    <t>Ken Hitchcock</t>
  </si>
  <si>
    <t>David Backes</t>
  </si>
  <si>
    <t>Winnipeg Jets</t>
  </si>
  <si>
    <t>Winnipeg, MB</t>
  </si>
  <si>
    <t>MTS Centre</t>
  </si>
  <si>
    <t>Kevin Cheveldayoff</t>
  </si>
  <si>
    <t>Paul Maurice</t>
  </si>
  <si>
    <t>Andrew Ladd</t>
  </si>
  <si>
    <t>Boston Bruins</t>
  </si>
  <si>
    <t>Boston, MA</t>
  </si>
  <si>
    <t>TD Garden</t>
  </si>
  <si>
    <t>Peter Chiarelli</t>
  </si>
  <si>
    <t>Claude Julien</t>
  </si>
  <si>
    <t>Zdeno Chara</t>
  </si>
  <si>
    <t>Buffalo Sabres</t>
  </si>
  <si>
    <t>Buffalo, NY</t>
  </si>
  <si>
    <t>First Niagara Center</t>
  </si>
  <si>
    <t>Tim Murray</t>
  </si>
  <si>
    <t>Ted Nolan</t>
  </si>
  <si>
    <t>Detroit Red Wings</t>
  </si>
  <si>
    <t>Detroit, MI</t>
  </si>
  <si>
    <t>Joe Louis Arena</t>
  </si>
  <si>
    <t>Ken Holland</t>
  </si>
  <si>
    <t>Mike Babcock</t>
  </si>
  <si>
    <t>Henrik Zetterberg</t>
  </si>
  <si>
    <t>Florida Panthers</t>
  </si>
  <si>
    <t>Sunrise, FL</t>
  </si>
  <si>
    <t>BB&amp;T Center</t>
  </si>
  <si>
    <t>Dale Tallon</t>
  </si>
  <si>
    <t>vacant</t>
  </si>
  <si>
    <t>Ed Jovanovski</t>
  </si>
  <si>
    <t>Montreal Canadiens</t>
  </si>
  <si>
    <t>Montreal, QC</t>
  </si>
  <si>
    <t>Bell Centre</t>
  </si>
  <si>
    <t>Marc Bergevin</t>
  </si>
  <si>
    <t>Michel Therrien</t>
  </si>
  <si>
    <t>Brian Gionta</t>
  </si>
  <si>
    <t>Ottawa Senators</t>
  </si>
  <si>
    <t>Ottawa, ON</t>
  </si>
  <si>
    <t>Canadian Tire Centre</t>
  </si>
  <si>
    <t>Bryan Murray</t>
  </si>
  <si>
    <t>Paul MacLean</t>
  </si>
  <si>
    <t>Jason Spezza</t>
  </si>
  <si>
    <t>Tampa Bay Lightning</t>
  </si>
  <si>
    <t>Tampa, FL</t>
  </si>
  <si>
    <t>Tampa Bay Times Forum</t>
  </si>
  <si>
    <t>Steve Yzerman</t>
  </si>
  <si>
    <t>Jon Cooper</t>
  </si>
  <si>
    <t>Steven Stamkos</t>
  </si>
  <si>
    <t>Toronto Maple Leafs</t>
  </si>
  <si>
    <t>Toronto, ON</t>
  </si>
  <si>
    <t>Air Canada Centre</t>
  </si>
  <si>
    <t>Dave Nonis</t>
  </si>
  <si>
    <t>Randy Carlyle</t>
  </si>
  <si>
    <t>Dion Phaneuf</t>
  </si>
  <si>
    <t>Carolina Hurricanes</t>
  </si>
  <si>
    <t>Raleigh, NC</t>
  </si>
  <si>
    <t>PNC Arena</t>
  </si>
  <si>
    <t>Ron Francis</t>
  </si>
  <si>
    <t>Kirk Muller</t>
  </si>
  <si>
    <t>Eric Staal</t>
  </si>
  <si>
    <t>Columbus Blue Jackets</t>
  </si>
  <si>
    <t>Columbus, OH</t>
  </si>
  <si>
    <t>Nationwide Arena</t>
  </si>
  <si>
    <t>Jarmo Kekalainen</t>
  </si>
  <si>
    <t>Todd Richards</t>
  </si>
  <si>
    <t>New Jersey Devils</t>
  </si>
  <si>
    <t>Newark, NJ</t>
  </si>
  <si>
    <t>Prudential Center</t>
  </si>
  <si>
    <t>Lou Lamoriello</t>
  </si>
  <si>
    <t>Peter DeBoer</t>
  </si>
  <si>
    <t>Bryce Salvador</t>
  </si>
  <si>
    <t>New York Islanders</t>
  </si>
  <si>
    <t>Uniondale, NY</t>
  </si>
  <si>
    <t>Nassau Veterans Memorial Coliseum</t>
  </si>
  <si>
    <t>Garth Snow</t>
  </si>
  <si>
    <t>Jack Capuano</t>
  </si>
  <si>
    <t>John Tavares</t>
  </si>
  <si>
    <t>New York Rangers</t>
  </si>
  <si>
    <t>New York City, NY</t>
  </si>
  <si>
    <t>Madison Square Garden</t>
  </si>
  <si>
    <t>Glen Sather</t>
  </si>
  <si>
    <t>Alain Vigneault</t>
  </si>
  <si>
    <t>Philadelphia Flyers</t>
  </si>
  <si>
    <t>Philadelphia, PA</t>
  </si>
  <si>
    <t>Wells Fargo Center</t>
  </si>
  <si>
    <t>Paul Holmgren</t>
  </si>
  <si>
    <t>Craig Berube</t>
  </si>
  <si>
    <t>Claude Giroux</t>
  </si>
  <si>
    <t>Pittsburgh Penguins</t>
  </si>
  <si>
    <t>Pittsburgh, PA</t>
  </si>
  <si>
    <t>Consol Energy Center</t>
  </si>
  <si>
    <t>Ray Shero</t>
  </si>
  <si>
    <t>Dan Bylsma</t>
  </si>
  <si>
    <t>Sidney Crosby</t>
  </si>
  <si>
    <t>Washington Capitals</t>
  </si>
  <si>
    <t>Washington, DC</t>
  </si>
  <si>
    <t>Verizon Center</t>
  </si>
  <si>
    <t>Alexander Ovechkin</t>
  </si>
  <si>
    <t>Conference</t>
  </si>
  <si>
    <t>Western</t>
  </si>
  <si>
    <t>Pacific</t>
  </si>
  <si>
    <t>Eastern</t>
  </si>
  <si>
    <t>Central</t>
  </si>
  <si>
    <t>Atlantic</t>
  </si>
  <si>
    <t>Metropolitan</t>
  </si>
  <si>
    <t>Team Name</t>
  </si>
  <si>
    <t>Team Abbrv.</t>
  </si>
  <si>
    <t>ANA</t>
  </si>
  <si>
    <t>CGY</t>
  </si>
  <si>
    <t>EDM</t>
  </si>
  <si>
    <t>LAK</t>
  </si>
  <si>
    <t>ARI</t>
  </si>
  <si>
    <t>SJS</t>
  </si>
  <si>
    <t>VAN</t>
  </si>
  <si>
    <t>CHI</t>
  </si>
  <si>
    <t>COL</t>
  </si>
  <si>
    <t>DAL</t>
  </si>
  <si>
    <t>MIN</t>
  </si>
  <si>
    <t>NAS</t>
  </si>
  <si>
    <t>STL</t>
  </si>
  <si>
    <t>WIN</t>
  </si>
  <si>
    <t>BOS</t>
  </si>
  <si>
    <t>BUF</t>
  </si>
  <si>
    <t>DET</t>
  </si>
  <si>
    <t>FLA</t>
  </si>
  <si>
    <t>MON</t>
  </si>
  <si>
    <t>OTT</t>
  </si>
  <si>
    <t>TB</t>
  </si>
  <si>
    <t>TOR</t>
  </si>
  <si>
    <t>CAR</t>
  </si>
  <si>
    <t>CBJ</t>
  </si>
  <si>
    <t>NJD</t>
  </si>
  <si>
    <t>NYI</t>
  </si>
  <si>
    <t>NYR</t>
  </si>
  <si>
    <t>PHI</t>
  </si>
  <si>
    <t>PIT</t>
  </si>
  <si>
    <t>WAS</t>
  </si>
  <si>
    <t>Game</t>
  </si>
  <si>
    <t>Game#1</t>
  </si>
  <si>
    <t>Game#2</t>
  </si>
  <si>
    <t>Game#3</t>
  </si>
  <si>
    <t>Game#4</t>
  </si>
  <si>
    <t>Game#5</t>
  </si>
  <si>
    <t>Game#6</t>
  </si>
  <si>
    <t>Game#7</t>
  </si>
  <si>
    <t>Game#8</t>
  </si>
  <si>
    <t>Game#9</t>
  </si>
  <si>
    <t>Game#10</t>
  </si>
  <si>
    <t>Game#11</t>
  </si>
  <si>
    <t>Game#12</t>
  </si>
  <si>
    <t>Game#13</t>
  </si>
  <si>
    <t>Game#14</t>
  </si>
  <si>
    <t>Game#15</t>
  </si>
  <si>
    <t>Game#16</t>
  </si>
  <si>
    <t>Game#17</t>
  </si>
  <si>
    <t>Game#18</t>
  </si>
  <si>
    <t>Game#19</t>
  </si>
  <si>
    <t>Game#</t>
  </si>
  <si>
    <t>MAX 30 TEAMS</t>
  </si>
  <si>
    <t>Total Games:</t>
  </si>
  <si>
    <t># of Games: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</si>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</sst>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Font="1"/>
    <xf numFmtId="0" fontId="3" fillId="0" borderId="0" xfId="0" applyFont="1"/>
    <xf numFmtId="0" fontId="5" fillId="0" borderId="0" xfId="0" applyFont="1" applyAlignment="1">
      <alignment vertical="top"/>
    </xf>
    <xf numFmtId="0" fontId="6" fillId="0" borderId="0" xfId="0" applyFont="1" applyFill="1"/>
    <xf numFmtId="0" fontId="6" fillId="0" borderId="0" xfId="0" applyFont="1" applyFill="1" applyBorder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2" borderId="0" xfId="0" applyFill="1"/>
    <xf numFmtId="0" fontId="0" fillId="0" borderId="0" xfId="0" applyFill="1" applyAlignment="1">
      <alignment horizontal="center"/>
    </xf>
    <xf numFmtId="0" fontId="9" fillId="0" borderId="0" xfId="0" applyFont="1"/>
    <xf numFmtId="0" fontId="0" fillId="0" borderId="0" xfId="0" applyAlignment="1"/>
    <xf numFmtId="0" fontId="0" fillId="0" borderId="0" xfId="0"/>
    <xf numFmtId="0" fontId="2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0" xfId="0" applyAlignment="1"/>
    <xf numFmtId="0" fontId="0" fillId="3" borderId="0" xfId="0" applyFill="1"/>
    <xf numFmtId="0" fontId="0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left"/>
    </xf>
    <xf numFmtId="0" fontId="0" fillId="3" borderId="0" xfId="0" applyFont="1" applyFill="1"/>
    <xf numFmtId="0" fontId="0" fillId="3" borderId="0" xfId="0" applyFont="1" applyFill="1" applyAlignment="1">
      <alignment horizontal="center"/>
    </xf>
    <xf numFmtId="0" fontId="9" fillId="0" borderId="0" xfId="0" quotePrefix="1" applyFont="1"/>
    <xf numFmtId="0" fontId="8" fillId="0" borderId="0" xfId="0" applyNumberFormat="1" applyFont="1" applyAlignment="1">
      <alignment horizontal="center" vertical="center"/>
    </xf>
    <xf numFmtId="0" fontId="0" fillId="0" borderId="0" xfId="0" applyNumberFormat="1"/>
    <xf numFmtId="0" fontId="0" fillId="0" borderId="0" xfId="0" applyNumberFormat="1" applyAlignment="1">
      <alignment horizontal="left" vertical="top" wrapText="1"/>
    </xf>
    <xf numFmtId="0" fontId="4" fillId="0" borderId="5" xfId="0" applyNumberFormat="1" applyFont="1" applyBorder="1" applyAlignment="1">
      <alignment horizontal="left" vertical="top" wrapText="1"/>
    </xf>
    <xf numFmtId="0" fontId="2" fillId="0" borderId="7" xfId="0" applyNumberFormat="1" applyFont="1" applyBorder="1" applyAlignment="1">
      <alignment horizontal="left" vertical="top" wrapText="1"/>
    </xf>
    <xf numFmtId="0" fontId="2" fillId="0" borderId="6" xfId="0" applyNumberFormat="1" applyFont="1" applyBorder="1" applyAlignment="1">
      <alignment horizontal="left" vertical="top" wrapText="1"/>
    </xf>
    <xf numFmtId="0" fontId="2" fillId="0" borderId="2" xfId="0" applyNumberFormat="1" applyFont="1" applyBorder="1" applyAlignment="1">
      <alignment horizontal="left" vertical="top" wrapText="1"/>
    </xf>
    <xf numFmtId="0" fontId="5" fillId="0" borderId="1" xfId="0" applyNumberFormat="1" applyFont="1" applyBorder="1" applyAlignment="1">
      <alignment horizontal="center" vertical="center" wrapText="1"/>
    </xf>
    <xf numFmtId="0" fontId="2" fillId="0" borderId="3" xfId="0" applyNumberFormat="1" applyFont="1" applyBorder="1" applyAlignment="1">
      <alignment horizontal="left" vertical="top" wrapText="1"/>
    </xf>
    <xf numFmtId="0" fontId="2" fillId="0" borderId="8" xfId="0" applyNumberFormat="1" applyFont="1" applyBorder="1" applyAlignment="1">
      <alignment horizontal="left" vertical="top" wrapText="1"/>
    </xf>
    <xf numFmtId="0" fontId="2" fillId="0" borderId="9" xfId="0" applyNumberFormat="1" applyFont="1" applyBorder="1" applyAlignment="1">
      <alignment horizontal="left" vertical="top" wrapText="1"/>
    </xf>
    <xf numFmtId="0" fontId="0" fillId="0" borderId="0" xfId="0" applyNumberFormat="1" applyAlignment="1">
      <alignment horizontal="center"/>
    </xf>
    <xf numFmtId="0" fontId="7" fillId="0" borderId="4" xfId="0" applyNumberFormat="1" applyFont="1" applyFill="1" applyBorder="1" applyAlignment="1">
      <alignment horizontal="center" vertical="center" wrapText="1"/>
    </xf>
    <xf numFmtId="0" fontId="0" fillId="4" borderId="0" xfId="0" applyFont="1" applyFill="1"/>
    <xf numFmtId="0" fontId="5" fillId="5" borderId="1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8" fillId="0" borderId="0" xfId="0" applyNumberFormat="1" applyFont="1" applyFill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 wrapText="1"/>
    </xf>
    <xf numFmtId="1" fontId="0" fillId="0" borderId="0" xfId="0" applyNumberFormat="1" applyAlignment="1" applyProtection="1">
      <alignment horizontal="center"/>
      <protection locked="0"/>
    </xf>
    <xf numFmtId="0" fontId="5" fillId="7" borderId="1" xfId="0" applyNumberFormat="1" applyFont="1" applyFill="1" applyBorder="1" applyAlignment="1">
      <alignment horizontal="center" vertical="center" wrapText="1"/>
    </xf>
    <xf numFmtId="0" fontId="2" fillId="8" borderId="2" xfId="0" applyNumberFormat="1" applyFont="1" applyFill="1" applyBorder="1" applyAlignment="1">
      <alignment horizontal="left" vertical="top" wrapText="1"/>
    </xf>
    <xf numFmtId="0" fontId="2" fillId="8" borderId="3" xfId="0" applyNumberFormat="1" applyFont="1" applyFill="1" applyBorder="1" applyAlignment="1">
      <alignment horizontal="left" vertical="top" wrapText="1"/>
    </xf>
    <xf numFmtId="0" fontId="2" fillId="8" borderId="9" xfId="0" applyNumberFormat="1" applyFont="1" applyFill="1" applyBorder="1" applyAlignment="1">
      <alignment horizontal="left" vertical="top" wrapText="1"/>
    </xf>
    <xf numFmtId="49" fontId="0" fillId="6" borderId="11" xfId="0" applyNumberFormat="1" applyFill="1" applyBorder="1" applyProtection="1">
      <protection locked="0"/>
    </xf>
    <xf numFmtId="49" fontId="0" fillId="6" borderId="12" xfId="0" applyNumberFormat="1" applyFill="1" applyBorder="1" applyProtection="1">
      <protection locked="0"/>
    </xf>
    <xf numFmtId="49" fontId="0" fillId="6" borderId="13" xfId="0" applyNumberFormat="1" applyFill="1" applyBorder="1" applyProtection="1">
      <protection locked="0"/>
    </xf>
    <xf numFmtId="0" fontId="12" fillId="0" borderId="0" xfId="0" applyFont="1"/>
    <xf numFmtId="49" fontId="12" fillId="0" borderId="0" xfId="0" applyNumberFormat="1" applyFont="1"/>
    <xf numFmtId="0" fontId="12" fillId="0" borderId="0" xfId="0" applyFont="1" applyAlignment="1">
      <alignment horizontal="right"/>
    </xf>
    <xf numFmtId="0" fontId="13" fillId="0" borderId="0" xfId="0" applyNumberFormat="1" applyFont="1" applyAlignment="1">
      <alignment horizontal="left" vertical="top" wrapText="1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/>
    <xf numFmtId="0" fontId="0" fillId="0" borderId="0" xfId="0" applyFill="1" applyAlignment="1">
      <alignment vertical="center"/>
    </xf>
    <xf numFmtId="0" fontId="1" fillId="0" borderId="0" xfId="0" applyFont="1" applyFill="1" applyAlignment="1"/>
    <xf numFmtId="49" fontId="0" fillId="6" borderId="14" xfId="0" applyNumberFormat="1" applyFill="1" applyBorder="1" applyProtection="1">
      <protection locked="0"/>
    </xf>
    <xf numFmtId="0" fontId="1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6" fillId="0" borderId="0" xfId="0" applyFont="1"/>
    <xf numFmtId="0" fontId="14" fillId="0" borderId="0" xfId="0" applyFont="1" applyBorder="1"/>
    <xf numFmtId="0" fontId="17" fillId="0" borderId="0" xfId="0" applyFont="1" applyBorder="1" applyAlignment="1">
      <alignment horizontal="center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4" fillId="0" borderId="15" xfId="0" applyFont="1" applyBorder="1" applyProtection="1">
      <protection locked="0"/>
    </xf>
    <xf numFmtId="0" fontId="14" fillId="0" borderId="16" xfId="0" applyFont="1" applyBorder="1" applyProtection="1">
      <protection locked="0"/>
    </xf>
    <xf numFmtId="0" fontId="14" fillId="0" borderId="17" xfId="0" applyFont="1" applyBorder="1" applyProtection="1">
      <protection locked="0"/>
    </xf>
    <xf numFmtId="0" fontId="14" fillId="0" borderId="18" xfId="0" applyFont="1" applyBorder="1" applyProtection="1">
      <protection locked="0"/>
    </xf>
    <xf numFmtId="0" fontId="14" fillId="0" borderId="19" xfId="0" applyFont="1" applyBorder="1" applyProtection="1">
      <protection locked="0"/>
    </xf>
    <xf numFmtId="0" fontId="14" fillId="0" borderId="20" xfId="0" applyFont="1" applyBorder="1" applyProtection="1">
      <protection locked="0"/>
    </xf>
    <xf numFmtId="0" fontId="1" fillId="0" borderId="10" xfId="0" applyFont="1" applyBorder="1"/>
    <xf numFmtId="0" fontId="14" fillId="0" borderId="0" xfId="0" applyFont="1" applyAlignment="1"/>
    <xf numFmtId="0" fontId="15" fillId="0" borderId="0" xfId="0" applyFont="1" applyAlignment="1">
      <alignment vertical="top" wrapText="1"/>
    </xf>
    <xf numFmtId="0" fontId="11" fillId="0" borderId="0" xfId="0" applyNumberFormat="1" applyFont="1" applyAlignment="1">
      <alignment horizontal="center"/>
    </xf>
    <xf numFmtId="0" fontId="0" fillId="0" borderId="0" xfId="0" applyNumberFormat="1" applyAlignment="1">
      <alignment horizontal="right"/>
    </xf>
    <xf numFmtId="0" fontId="10" fillId="0" borderId="10" xfId="0" applyNumberFormat="1" applyFont="1" applyBorder="1" applyAlignment="1">
      <alignment horizontal="center" vertical="top" wrapText="1"/>
    </xf>
    <xf numFmtId="0" fontId="5" fillId="0" borderId="0" xfId="0" applyFont="1" applyBorder="1" applyAlignment="1">
      <alignment horizontal="left" vertical="top" wrapText="1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9"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  <border>
        <left/>
        <right/>
        <top/>
        <bottom/>
      </border>
    </dxf>
    <dxf>
      <fill>
        <patternFill>
          <bgColor theme="0" tint="-0.14996795556505021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</dxf>
    <dxf>
      <border>
        <left/>
        <right/>
        <top/>
        <bottom/>
        <vertical/>
        <horizontal/>
      </border>
    </dxf>
    <dxf>
      <font>
        <color rgb="FF00B050"/>
      </font>
    </dxf>
    <dxf>
      <font>
        <b/>
        <i val="0"/>
        <color rgb="FFFF0000"/>
      </font>
    </dxf>
    <dxf>
      <font>
        <b/>
        <i val="0"/>
        <color rgb="FF0070C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28"/>
  <sheetViews>
    <sheetView zoomScale="92" zoomScaleNormal="92" workbookViewId="0">
      <selection sqref="A1:C1"/>
    </sheetView>
  </sheetViews>
  <sheetFormatPr defaultRowHeight="24" customHeight="1" x14ac:dyDescent="0.25"/>
  <cols>
    <col min="1" max="21" width="9.7109375" style="34" customWidth="1"/>
    <col min="22" max="23" width="9.140625" style="34"/>
  </cols>
  <sheetData>
    <row r="1" spans="1:25" ht="24" customHeight="1" x14ac:dyDescent="0.35">
      <c r="A1" s="90" t="s">
        <v>6</v>
      </c>
      <c r="B1" s="90"/>
      <c r="C1" s="90"/>
    </row>
    <row r="2" spans="1:25" ht="24" customHeight="1" x14ac:dyDescent="0.25">
      <c r="B2" s="35"/>
      <c r="C2" s="35"/>
      <c r="D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</row>
    <row r="3" spans="1:25" ht="24" customHeight="1" x14ac:dyDescent="0.25">
      <c r="A3" s="35"/>
      <c r="B3" s="35"/>
      <c r="C3" s="92" t="s">
        <v>30</v>
      </c>
      <c r="D3" s="92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</row>
    <row r="4" spans="1:25" ht="24" customHeight="1" thickBot="1" x14ac:dyDescent="0.3">
      <c r="A4" s="36" t="s">
        <v>8</v>
      </c>
      <c r="B4" s="38" t="str">
        <f>IF((COLUMN(B4)-1) &lt;= $A$26,Teams!$F1,IF(COLUMN(B4)=$A$26+3,"TOTALS",""))</f>
        <v>ANA</v>
      </c>
      <c r="C4" s="38" t="str">
        <f>IF((COLUMN(C4)-1) &lt;= $A$26,Teams!$F2,IF(COLUMN(C4)=$A$26+3,"TOTALS",""))</f>
        <v>CGY</v>
      </c>
      <c r="D4" s="38" t="str">
        <f>IF((COLUMN(D4)-1) &lt;= $A$26,Teams!$F3,IF(COLUMN(D4)=$A$26+3,"TOTALS",""))</f>
        <v>EDM</v>
      </c>
      <c r="E4" s="38" t="str">
        <f>IF((COLUMN(E4)-1) &lt;= $A$26,Teams!$F4,IF(COLUMN(E4)=$A$26+3,"TOTALS",""))</f>
        <v>LAK</v>
      </c>
      <c r="F4" s="38" t="str">
        <f>IF((COLUMN(F4)-1) &lt;= $A$26,Teams!$F5,IF(COLUMN(F4)=$A$26+3,"TOTALS",""))</f>
        <v>ARI</v>
      </c>
      <c r="G4" s="38" t="str">
        <f>IF((COLUMN(G4)-1) &lt;= $A$26,Teams!$F6,IF(COLUMN(G4)=$A$26+3,"TOTALS",""))</f>
        <v>SJS</v>
      </c>
      <c r="H4" s="38" t="str">
        <f>IF((COLUMN(H4)-1) &lt;= $A$26,Teams!$F7,IF(COLUMN(H4)=$A$26+3,"TOTALS",""))</f>
        <v>VAN</v>
      </c>
      <c r="I4" s="38" t="str">
        <f>IF((COLUMN(I4)-1) &lt;= $A$26,Teams!$F8,IF(COLUMN(I4)=$A$26+3,"TOTALS",""))</f>
        <v>CHI</v>
      </c>
      <c r="J4" s="38" t="str">
        <f>IF((COLUMN(J4)-1) &lt;= $A$26,Teams!$F9,IF(COLUMN(J4)=$A$26+3,"TOTALS",""))</f>
        <v>COL</v>
      </c>
      <c r="K4" s="38" t="str">
        <f>IF((COLUMN(K4)-1) &lt;= $A$26,Teams!$F10,IF(COLUMN(K4)=$A$26+3,"TOTALS",""))</f>
        <v>DAL</v>
      </c>
      <c r="L4" s="38" t="str">
        <f>IF((COLUMN(L4)-1) &lt;= $A$26,Teams!$F11,IF(COLUMN(L4)=$A$26+3,"TOTALS",""))</f>
        <v>MIN</v>
      </c>
      <c r="M4" s="38" t="str">
        <f>IF((COLUMN(M4)-1) &lt;= $A$26,Teams!$F12,IF(COLUMN(M4)=$A$26+3,"TOTALS",""))</f>
        <v>NAS</v>
      </c>
      <c r="N4" s="38" t="str">
        <f>IF((COLUMN(N4)-1) &lt;= $A$26,Teams!$F13,IF(COLUMN(N4)=$A$26+3,"TOTALS",""))</f>
        <v>STL</v>
      </c>
      <c r="O4" s="38" t="str">
        <f>IF((COLUMN(O4)-1) &lt;= $A$26,Teams!$F14,IF(COLUMN(O4)=$A$26+3,"TOTALS",""))</f>
        <v>WIN</v>
      </c>
      <c r="P4" s="38" t="str">
        <f>IF((COLUMN(P4)-1) &lt;= $A$26,Teams!$F15,IF(COLUMN(P4)=$A$26+3,"TOTALS",""))</f>
        <v>BOS</v>
      </c>
      <c r="Q4" s="38" t="str">
        <f>IF((COLUMN(Q4)-1) &lt;= $A$26,Teams!$F16,IF(COLUMN(Q4)=$A$26+3,"TOTALS",""))</f>
        <v>BUF</v>
      </c>
      <c r="R4" s="38" t="str">
        <f>IF((COLUMN(R4)-1) &lt;= $A$26,Teams!$F17,IF(COLUMN(R4)=$A$26+3,"TOTALS",""))</f>
        <v>DET</v>
      </c>
      <c r="S4" s="38" t="str">
        <f>IF((COLUMN(S4)-1) &lt;= $A$26,Teams!$F18,IF(COLUMN(S4)=$A$26+3,"TOTALS",""))</f>
        <v>FLA</v>
      </c>
      <c r="T4" s="38" t="str">
        <f>IF((COLUMN(T4)-1) &lt;= $A$26,Teams!$F19,IF(COLUMN(T4)=$A$26+3,"TOTALS",""))</f>
        <v>MON</v>
      </c>
      <c r="U4" s="38" t="str">
        <f>IF((COLUMN(U4)-1) &lt;= $A$26,Teams!$F30,IF(COLUMN(U4)=$A$26+3,"TOTALS",""))</f>
        <v>WAS</v>
      </c>
      <c r="V4" s="49" t="str">
        <f>IF(COLUMN(V4)=$A$26+3,"TOTALS","")</f>
        <v/>
      </c>
      <c r="W4" s="49" t="str">
        <f>IF(COLUMN(W4)=$A$26+3,"TOTALS","")</f>
        <v/>
      </c>
    </row>
    <row r="5" spans="1:25" ht="24" customHeight="1" thickTop="1" x14ac:dyDescent="0.25">
      <c r="A5" s="53" t="str">
        <f>Teams!F1</f>
        <v>ANA</v>
      </c>
      <c r="B5" s="52" t="str">
        <f ca="1">IF((COLUMN(B5)-1)&lt;=$A$26,IF(ISNA('Standings (2)'!B5),"",IF('Standings (2)'!B5="","",IF('Standings (2)'!B5="*TIE*","TIE",IF('Standings (2)'!B5=$A5,"WIN","LOSS")))),IF(AND(COLUMN(B5)=$A$26+3,ROW(B5)&lt;=$A$26+4),(COUNTIF(A5:$B5,"WIN")*$D$26) + (COUNTIF(A5:$B5,"TIE")*$D$27),""))</f>
        <v/>
      </c>
      <c r="C5" s="47" t="str">
        <f ca="1">IF((COLUMN(C5)-1)&lt;=$A$26,IF(ISNA('Standings (2)'!C5),"",IF('Standings (2)'!C5="","",IF('Standings (2)'!C5="*TIE*","TIE",IF('Standings (2)'!C5=$A5,"WIN","LOSS")))),IF(AND(COLUMN(C5)=$A$26+3,ROW(C5)&lt;=$A$26+4),(COUNTIF($B5:B5,"WIN")*$D$26) + (COUNTIF($B5:B5,"TIE")*$D$27),""))</f>
        <v/>
      </c>
      <c r="D5" s="47" t="str">
        <f ca="1">IF((COLUMN(D5)-1)&lt;=$A$26,IF(ISNA('Standings (2)'!D5),"",IF('Standings (2)'!D5="","",IF('Standings (2)'!D5="*TIE*","TIE",IF('Standings (2)'!D5=$A5,"WIN","LOSS")))),IF(AND(COLUMN(D5)=$A$26+3,ROW(D5)&lt;=$A$26+4),(COUNTIF($B5:C5,"WIN")*$D$26) + (COUNTIF($B5:C5,"TIE")*$D$27),""))</f>
        <v/>
      </c>
      <c r="E5" s="47" t="str">
        <f ca="1">IF((COLUMN(E5)-1)&lt;=$A$26,IF(ISNA('Standings (2)'!E5),"",IF('Standings (2)'!E5="","",IF('Standings (2)'!E5="*TIE*","TIE",IF('Standings (2)'!E5=$A5,"WIN","LOSS")))),IF(AND(COLUMN(E5)=$A$26+3,ROW(E5)&lt;=$A$26+4),(COUNTIF($B5:D5,"WIN")*$D$26) + (COUNTIF($B5:D5,"TIE")*$D$27),""))</f>
        <v/>
      </c>
      <c r="F5" s="47" t="str">
        <f ca="1">IF((COLUMN(F5)-1)&lt;=$A$26,IF(ISNA('Standings (2)'!F5),"",IF('Standings (2)'!F5="","",IF('Standings (2)'!F5="*TIE*","TIE",IF('Standings (2)'!F5=$A5,"WIN","LOSS")))),IF(AND(COLUMN(F5)=$A$26+3,ROW(F5)&lt;=$A$26+4),(COUNTIF($B5:E5,"WIN")*$D$26) + (COUNTIF($B5:E5,"TIE")*$D$27),""))</f>
        <v/>
      </c>
      <c r="G5" s="47" t="str">
        <f ca="1">IF((COLUMN(G5)-1)&lt;=$A$26,IF(ISNA('Standings (2)'!G5),"",IF('Standings (2)'!G5="","",IF('Standings (2)'!G5="*TIE*","TIE",IF('Standings (2)'!G5=$A5,"WIN","LOSS")))),IF(AND(COLUMN(G5)=$A$26+3,ROW(G5)&lt;=$A$26+4),(COUNTIF($B5:F5,"WIN")*$D$26) + (COUNTIF($B5:F5,"TIE")*$D$27),""))</f>
        <v/>
      </c>
      <c r="H5" s="47" t="str">
        <f ca="1">IF((COLUMN(H5)-1)&lt;=$A$26,IF(ISNA('Standings (2)'!H5),"",IF('Standings (2)'!H5="","",IF('Standings (2)'!H5="*TIE*","TIE",IF('Standings (2)'!H5=$A5,"WIN","LOSS")))),IF(AND(COLUMN(H5)=$A$26+3,ROW(H5)&lt;=$A$26+4),(COUNTIF($B5:G5,"WIN")*$D$26) + (COUNTIF($B5:G5,"TIE")*$D$27),""))</f>
        <v/>
      </c>
      <c r="I5" s="47" t="str">
        <f ca="1">IF((COLUMN(I5)-1)&lt;=$A$26,IF(ISNA('Standings (2)'!I5),"",IF('Standings (2)'!I5="","",IF('Standings (2)'!I5="*TIE*","TIE",IF('Standings (2)'!I5=$A5,"WIN","LOSS")))),IF(AND(COLUMN(I5)=$A$26+3,ROW(I5)&lt;=$A$26+4),(COUNTIF($B5:H5,"WIN")*$D$26) + (COUNTIF($B5:H5,"TIE")*$D$27),""))</f>
        <v/>
      </c>
      <c r="J5" s="47" t="str">
        <f ca="1">IF((COLUMN(J5)-1)&lt;=$A$26,IF(ISNA('Standings (2)'!J5),"",IF('Standings (2)'!J5="","",IF('Standings (2)'!J5="*TIE*","TIE",IF('Standings (2)'!J5=$A5,"WIN","LOSS")))),IF(AND(COLUMN(J5)=$A$26+3,ROW(J5)&lt;=$A$26+4),(COUNTIF($B5:I5,"WIN")*$D$26) + (COUNTIF($B5:I5,"TIE")*$D$27),""))</f>
        <v/>
      </c>
      <c r="K5" s="47" t="str">
        <f ca="1">IF((COLUMN(K5)-1)&lt;=$A$26,IF(ISNA('Standings (2)'!K5),"",IF('Standings (2)'!K5="","",IF('Standings (2)'!K5="*TIE*","TIE",IF('Standings (2)'!K5=$A5,"WIN","LOSS")))),IF(AND(COLUMN(K5)=$A$26+3,ROW(K5)&lt;=$A$26+4),(COUNTIF($B5:J5,"WIN")*$D$26) + (COUNTIF($B5:J5,"TIE")*$D$27),""))</f>
        <v/>
      </c>
      <c r="L5" s="47" t="str">
        <f ca="1">IF((COLUMN(L5)-1)&lt;=$A$26,IF(ISNA('Standings (2)'!L5),"",IF('Standings (2)'!L5="","",IF('Standings (2)'!L5="*TIE*","TIE",IF('Standings (2)'!L5=$A5,"WIN","LOSS")))),IF(AND(COLUMN(L5)=$A$26+3,ROW(L5)&lt;=$A$26+4),(COUNTIF($B5:K5,"WIN")*$D$26) + (COUNTIF($B5:K5,"TIE")*$D$27),""))</f>
        <v/>
      </c>
      <c r="M5" s="47" t="str">
        <f ca="1">IF((COLUMN(M5)-1)&lt;=$A$26,IF(ISNA('Standings (2)'!M5),"",IF('Standings (2)'!M5="","",IF('Standings (2)'!M5="*TIE*","TIE",IF('Standings (2)'!M5=$A5,"WIN","LOSS")))),IF(AND(COLUMN(M5)=$A$26+3,ROW(M5)&lt;=$A$26+4),(COUNTIF($B5:L5,"WIN")*$D$26) + (COUNTIF($B5:L5,"TIE")*$D$27),""))</f>
        <v/>
      </c>
      <c r="N5" s="47" t="str">
        <f ca="1">IF((COLUMN(N5)-1)&lt;=$A$26,IF(ISNA('Standings (2)'!N5),"",IF('Standings (2)'!N5="","",IF('Standings (2)'!N5="*TIE*","TIE",IF('Standings (2)'!N5=$A5,"WIN","LOSS")))),IF(AND(COLUMN(N5)=$A$26+3,ROW(N5)&lt;=$A$26+4),(COUNTIF($B5:M5,"WIN")*$D$26) + (COUNTIF($B5:M5,"TIE")*$D$27),""))</f>
        <v/>
      </c>
      <c r="O5" s="47" t="str">
        <f ca="1">IF((COLUMN(O5)-1)&lt;=$A$26,IF(ISNA('Standings (2)'!O5),"",IF('Standings (2)'!O5="","",IF('Standings (2)'!O5="*TIE*","TIE",IF('Standings (2)'!O5=$A5,"WIN","LOSS")))),IF(AND(COLUMN(O5)=$A$26+3,ROW(O5)&lt;=$A$26+4),(COUNTIF($B5:N5,"WIN")*$D$26) + (COUNTIF($B5:N5,"TIE")*$D$27),""))</f>
        <v/>
      </c>
      <c r="P5" s="47" t="str">
        <f ca="1">IF((COLUMN(P5)-1)&lt;=$A$26,IF(ISNA('Standings (2)'!P5),"",IF('Standings (2)'!P5="","",IF('Standings (2)'!P5="*TIE*","TIE",IF('Standings (2)'!P5=$A5,"WIN","LOSS")))),IF(AND(COLUMN(P5)=$A$26+3,ROW(P5)&lt;=$A$26+4),(COUNTIF($B5:O5,"WIN")*$D$26) + (COUNTIF($B5:O5,"TIE")*$D$27),""))</f>
        <v/>
      </c>
      <c r="Q5" s="47" t="str">
        <f ca="1">IF((COLUMN(Q5)-1)&lt;=$A$26,IF(ISNA('Standings (2)'!Q5),"",IF('Standings (2)'!Q5="","",IF('Standings (2)'!Q5="*TIE*","TIE",IF('Standings (2)'!Q5=$A5,"WIN","LOSS")))),IF(AND(COLUMN(Q5)=$A$26+3,ROW(Q5)&lt;=$A$26+4),(COUNTIF($B5:P5,"WIN")*$D$26) + (COUNTIF($B5:P5,"TIE")*$D$27),""))</f>
        <v/>
      </c>
      <c r="R5" s="47" t="str">
        <f ca="1">IF((COLUMN(R5)-1)&lt;=$A$26,IF(ISNA('Standings (2)'!R5),"",IF('Standings (2)'!R5="","",IF('Standings (2)'!R5="*TIE*","TIE",IF('Standings (2)'!R5=$A5,"WIN","LOSS")))),IF(AND(COLUMN(R5)=$A$26+3,ROW(R5)&lt;=$A$26+4),(COUNTIF($B5:Q5,"WIN")*$D$26) + (COUNTIF($B5:Q5,"TIE")*$D$27),""))</f>
        <v/>
      </c>
      <c r="S5" s="47" t="str">
        <f ca="1">IF((COLUMN(S5)-1)&lt;=$A$26,IF(ISNA('Standings (2)'!S5),"",IF('Standings (2)'!S5="","",IF('Standings (2)'!S5="*TIE*","TIE",IF('Standings (2)'!S5=$A5,"WIN","LOSS")))),IF(AND(COLUMN(S5)=$A$26+3,ROW(S5)&lt;=$A$26+4),(COUNTIF($B5:R5,"WIN")*$D$26) + (COUNTIF($B5:R5,"TIE")*$D$27),""))</f>
        <v/>
      </c>
      <c r="T5" s="47" t="str">
        <f ca="1">IF((COLUMN(T5)-1)&lt;=$A$26,IF(ISNA('Standings (2)'!T5),"",IF('Standings (2)'!T5="","",IF('Standings (2)'!T5="*TIE*","TIE",IF('Standings (2)'!T5=$A5,"WIN","LOSS")))),IF(AND(COLUMN(T5)=$A$26+3,ROW(T5)&lt;=$A$26+4),(COUNTIF($B5:S5,"WIN")*$D$26) + (COUNTIF($B5:S5,"TIE")*$D$27),""))</f>
        <v/>
      </c>
      <c r="U5" s="47" t="str">
        <f ca="1">IF((COLUMN(U5)-1)&lt;=$A$26,IF(ISNA('Standings (2)'!U5),"",IF('Standings (2)'!U5="","",IF('Standings (2)'!U5="*TIE*","TIE",IF('Standings (2)'!U5=$A5,"WIN","LOSS")))),IF(AND(COLUMN(U5)=$A$26+3,ROW(U5)&lt;=$A$26+4),(COUNTIF($B5:T5,"WIN")*$D$26) + (COUNTIF($B5:T5,"TIE")*$D$27),""))</f>
        <v/>
      </c>
      <c r="V5" s="47" t="str">
        <f>IF((COLUMN(V5)-1)&lt;=$A$26,IF(ISNA('Standings (2)'!V5),"",IF('Standings (2)'!V5="","",IF('Standings (2)'!V5="*TIE*","TIE",IF('Standings (2)'!V5=$A5,"WIN","LOSS")))),IF(AND(COLUMN(V5)=$A$26+3,ROW(V5)&lt;=$A$26+4),(COUNTIF($B5:U5,"WIN")*$D$26) + (COUNTIF($B5:U5,"TIE")*$D$27),""))</f>
        <v/>
      </c>
      <c r="W5" s="47" t="str">
        <f>IF(COLUMN(W5)=$A$26+3,(COUNTIF($B5:U5,"WIN")*$D$26) + (COUNTIF($B5:U5,"TIE")*$D$27),"")</f>
        <v/>
      </c>
    </row>
    <row r="6" spans="1:25" ht="24" customHeight="1" x14ac:dyDescent="0.25">
      <c r="A6" s="41" t="str">
        <f>IF((ROW(A6)-4) &lt;= $A$26,Teams!F2,"")</f>
        <v>CGY</v>
      </c>
      <c r="B6" s="40" t="str">
        <f ca="1">IF((COLUMN(B6)-1)&lt;=$A$26,IF(ISNA('Standings (2)'!B6),"",IF('Standings (2)'!B6="","",IF('Standings (2)'!B6="*TIE*","TIE",IF('Standings (2)'!B6=$A6,"WIN","LOSS")))),IF(AND(COLUMN(B6)=$A$26+3,ROW(B6)&lt;=$A$26+4),(COUNTIF(A6:$B6,"WIN")*$D$26) + (COUNTIF(A6:$B6,"TIE")*$D$27),""))</f>
        <v/>
      </c>
      <c r="C6" s="52" t="str">
        <f ca="1">IF((COLUMN(C6)-1)&lt;=$A$26,IF(ISNA('Standings (2)'!C6),"",IF('Standings (2)'!C6="","",IF('Standings (2)'!C6="*TIE*","TIE",IF('Standings (2)'!C6=$A6,"WIN","LOSS")))),IF(AND(COLUMN(C6)=$A$26+3,ROW(C6)&lt;=$A$26+4),(COUNTIF($B6:B6,"WIN")*$D$26) + (COUNTIF($B6:B6,"TIE")*$D$27),""))</f>
        <v/>
      </c>
      <c r="D6" s="40" t="str">
        <f ca="1">IF((COLUMN(D6)-1)&lt;=$A$26,IF(ISNA('Standings (2)'!D6),"",IF('Standings (2)'!D6="","",IF('Standings (2)'!D6="*TIE*","TIE",IF('Standings (2)'!D6=$A6,"WIN","LOSS")))),IF(AND(COLUMN(D6)=$A$26+3,ROW(D6)&lt;=$A$26+4),(COUNTIF($B6:C6,"WIN")*$D$26) + (COUNTIF($B6:C6,"TIE")*$D$27),""))</f>
        <v/>
      </c>
      <c r="E6" s="40" t="str">
        <f ca="1">IF((COLUMN(E6)-1)&lt;=$A$26,IF(ISNA('Standings (2)'!E6),"",IF('Standings (2)'!E6="","",IF('Standings (2)'!E6="*TIE*","TIE",IF('Standings (2)'!E6=$A6,"WIN","LOSS")))),IF(AND(COLUMN(E6)=$A$26+3,ROW(E6)&lt;=$A$26+4),(COUNTIF($B6:D6,"WIN")*$D$26) + (COUNTIF($B6:D6,"TIE")*$D$27),""))</f>
        <v/>
      </c>
      <c r="F6" s="40" t="str">
        <f ca="1">IF((COLUMN(F6)-1)&lt;=$A$26,IF(ISNA('Standings (2)'!F6),"",IF('Standings (2)'!F6="","",IF('Standings (2)'!F6="*TIE*","TIE",IF('Standings (2)'!F6=$A6,"WIN","LOSS")))),IF(AND(COLUMN(F6)=$A$26+3,ROW(F6)&lt;=$A$26+4),(COUNTIF($B6:E6,"WIN")*$D$26) + (COUNTIF($B6:E6,"TIE")*$D$27),""))</f>
        <v/>
      </c>
      <c r="G6" s="40" t="str">
        <f ca="1">IF((COLUMN(G6)-1)&lt;=$A$26,IF(ISNA('Standings (2)'!G6),"",IF('Standings (2)'!G6="","",IF('Standings (2)'!G6="*TIE*","TIE",IF('Standings (2)'!G6=$A6,"WIN","LOSS")))),IF(AND(COLUMN(G6)=$A$26+3,ROW(G6)&lt;=$A$26+4),(COUNTIF($B6:F6,"WIN")*$D$26) + (COUNTIF($B6:F6,"TIE")*$D$27),""))</f>
        <v/>
      </c>
      <c r="H6" s="40" t="str">
        <f ca="1">IF((COLUMN(H6)-1)&lt;=$A$26,IF(ISNA('Standings (2)'!H6),"",IF('Standings (2)'!H6="","",IF('Standings (2)'!H6="*TIE*","TIE",IF('Standings (2)'!H6=$A6,"WIN","LOSS")))),IF(AND(COLUMN(H6)=$A$26+3,ROW(H6)&lt;=$A$26+4),(COUNTIF($B6:G6,"WIN")*$D$26) + (COUNTIF($B6:G6,"TIE")*$D$27),""))</f>
        <v/>
      </c>
      <c r="I6" s="40" t="str">
        <f ca="1">IF((COLUMN(I6)-1)&lt;=$A$26,IF(ISNA('Standings (2)'!I6),"",IF('Standings (2)'!I6="","",IF('Standings (2)'!I6="*TIE*","TIE",IF('Standings (2)'!I6=$A6,"WIN","LOSS")))),IF(AND(COLUMN(I6)=$A$26+3,ROW(I6)&lt;=$A$26+4),(COUNTIF($B6:H6,"WIN")*$D$26) + (COUNTIF($B6:H6,"TIE")*$D$27),""))</f>
        <v/>
      </c>
      <c r="J6" s="40" t="str">
        <f ca="1">IF((COLUMN(J6)-1)&lt;=$A$26,IF(ISNA('Standings (2)'!J6),"",IF('Standings (2)'!J6="","",IF('Standings (2)'!J6="*TIE*","TIE",IF('Standings (2)'!J6=$A6,"WIN","LOSS")))),IF(AND(COLUMN(J6)=$A$26+3,ROW(J6)&lt;=$A$26+4),(COUNTIF($B6:I6,"WIN")*$D$26) + (COUNTIF($B6:I6,"TIE")*$D$27),""))</f>
        <v/>
      </c>
      <c r="K6" s="40" t="str">
        <f ca="1">IF((COLUMN(K6)-1)&lt;=$A$26,IF(ISNA('Standings (2)'!K6),"",IF('Standings (2)'!K6="","",IF('Standings (2)'!K6="*TIE*","TIE",IF('Standings (2)'!K6=$A6,"WIN","LOSS")))),IF(AND(COLUMN(K6)=$A$26+3,ROW(K6)&lt;=$A$26+4),(COUNTIF($B6:J6,"WIN")*$D$26) + (COUNTIF($B6:J6,"TIE")*$D$27),""))</f>
        <v/>
      </c>
      <c r="L6" s="40" t="str">
        <f ca="1">IF((COLUMN(L6)-1)&lt;=$A$26,IF(ISNA('Standings (2)'!L6),"",IF('Standings (2)'!L6="","",IF('Standings (2)'!L6="*TIE*","TIE",IF('Standings (2)'!L6=$A6,"WIN","LOSS")))),IF(AND(COLUMN(L6)=$A$26+3,ROW(L6)&lt;=$A$26+4),(COUNTIF($B6:K6,"WIN")*$D$26) + (COUNTIF($B6:K6,"TIE")*$D$27),""))</f>
        <v/>
      </c>
      <c r="M6" s="40" t="str">
        <f ca="1">IF((COLUMN(M6)-1)&lt;=$A$26,IF(ISNA('Standings (2)'!M6),"",IF('Standings (2)'!M6="","",IF('Standings (2)'!M6="*TIE*","TIE",IF('Standings (2)'!M6=$A6,"WIN","LOSS")))),IF(AND(COLUMN(M6)=$A$26+3,ROW(M6)&lt;=$A$26+4),(COUNTIF($B6:L6,"WIN")*$D$26) + (COUNTIF($B6:L6,"TIE")*$D$27),""))</f>
        <v/>
      </c>
      <c r="N6" s="40" t="str">
        <f ca="1">IF((COLUMN(N6)-1)&lt;=$A$26,IF(ISNA('Standings (2)'!N6),"",IF('Standings (2)'!N6="","",IF('Standings (2)'!N6="*TIE*","TIE",IF('Standings (2)'!N6=$A6,"WIN","LOSS")))),IF(AND(COLUMN(N6)=$A$26+3,ROW(N6)&lt;=$A$26+4),(COUNTIF($B6:M6,"WIN")*$D$26) + (COUNTIF($B6:M6,"TIE")*$D$27),""))</f>
        <v/>
      </c>
      <c r="O6" s="40" t="str">
        <f ca="1">IF((COLUMN(O6)-1)&lt;=$A$26,IF(ISNA('Standings (2)'!O6),"",IF('Standings (2)'!O6="","",IF('Standings (2)'!O6="*TIE*","TIE",IF('Standings (2)'!O6=$A6,"WIN","LOSS")))),IF(AND(COLUMN(O6)=$A$26+3,ROW(O6)&lt;=$A$26+4),(COUNTIF($B6:N6,"WIN")*$D$26) + (COUNTIF($B6:N6,"TIE")*$D$27),""))</f>
        <v/>
      </c>
      <c r="P6" s="40" t="str">
        <f ca="1">IF((COLUMN(P6)-1)&lt;=$A$26,IF(ISNA('Standings (2)'!P6),"",IF('Standings (2)'!P6="","",IF('Standings (2)'!P6="*TIE*","TIE",IF('Standings (2)'!P6=$A6,"WIN","LOSS")))),IF(AND(COLUMN(P6)=$A$26+3,ROW(P6)&lt;=$A$26+4),(COUNTIF($B6:O6,"WIN")*$D$26) + (COUNTIF($B6:O6,"TIE")*$D$27),""))</f>
        <v/>
      </c>
      <c r="Q6" s="40" t="str">
        <f ca="1">IF((COLUMN(Q6)-1)&lt;=$A$26,IF(ISNA('Standings (2)'!Q6),"",IF('Standings (2)'!Q6="","",IF('Standings (2)'!Q6="*TIE*","TIE",IF('Standings (2)'!Q6=$A6,"WIN","LOSS")))),IF(AND(COLUMN(Q6)=$A$26+3,ROW(Q6)&lt;=$A$26+4),(COUNTIF($B6:P6,"WIN")*$D$26) + (COUNTIF($B6:P6,"TIE")*$D$27),""))</f>
        <v/>
      </c>
      <c r="R6" s="40" t="str">
        <f ca="1">IF((COLUMN(R6)-1)&lt;=$A$26,IF(ISNA('Standings (2)'!R6),"",IF('Standings (2)'!R6="","",IF('Standings (2)'!R6="*TIE*","TIE",IF('Standings (2)'!R6=$A6,"WIN","LOSS")))),IF(AND(COLUMN(R6)=$A$26+3,ROW(R6)&lt;=$A$26+4),(COUNTIF($B6:Q6,"WIN")*$D$26) + (COUNTIF($B6:Q6,"TIE")*$D$27),""))</f>
        <v/>
      </c>
      <c r="S6" s="40" t="str">
        <f ca="1">IF((COLUMN(S6)-1)&lt;=$A$26,IF(ISNA('Standings (2)'!S6),"",IF('Standings (2)'!S6="","",IF('Standings (2)'!S6="*TIE*","TIE",IF('Standings (2)'!S6=$A6,"WIN","LOSS")))),IF(AND(COLUMN(S6)=$A$26+3,ROW(S6)&lt;=$A$26+4),(COUNTIF($B6:R6,"WIN")*$D$26) + (COUNTIF($B6:R6,"TIE")*$D$27),""))</f>
        <v/>
      </c>
      <c r="T6" s="40" t="str">
        <f ca="1">IF((COLUMN(T6)-1)&lt;=$A$26,IF(ISNA('Standings (2)'!T6),"",IF('Standings (2)'!T6="","",IF('Standings (2)'!T6="*TIE*","TIE",IF('Standings (2)'!T6=$A6,"WIN","LOSS")))),IF(AND(COLUMN(T6)=$A$26+3,ROW(T6)&lt;=$A$26+4),(COUNTIF($B6:S6,"WIN")*$D$26) + (COUNTIF($B6:S6,"TIE")*$D$27),""))</f>
        <v/>
      </c>
      <c r="U6" s="40" t="str">
        <f ca="1">IF((COLUMN(U6)-1)&lt;=$A$26,IF(ISNA('Standings (2)'!U6),"",IF('Standings (2)'!U6="","",IF('Standings (2)'!U6="*TIE*","TIE",IF('Standings (2)'!U6=$A6,"WIN","LOSS")))),IF(AND(COLUMN(U6)=$A$26+3,ROW(U6)&lt;=$A$26+4),(COUNTIF($B6:T6,"WIN")*$D$26) + (COUNTIF($B6:T6,"TIE")*$D$27),""))</f>
        <v/>
      </c>
      <c r="V6" s="40" t="str">
        <f>IF((COLUMN(V6)-1)&lt;=$A$26,IF(ISNA('Standings (2)'!V6),"",IF('Standings (2)'!V6="","",IF('Standings (2)'!V6="*TIE*","TIE",IF('Standings (2)'!V6=$A6,"WIN","LOSS")))),IF(AND(COLUMN(V6)=$A$26+3,ROW(V6)&lt;=$A$26+4),(COUNTIF($B6:U6,"WIN")*$D$26) + (COUNTIF($B6:U6,"TIE")*$D$27),""))</f>
        <v/>
      </c>
      <c r="W6" s="50" t="str">
        <f>IF(COLUMN(W6)=$A$26+3,(COUNTIF($B6:U6,"WIN")*$D$26) + (COUNTIF($B6:U6,"TIE")*$D$27),"")</f>
        <v/>
      </c>
    </row>
    <row r="7" spans="1:25" ht="24" customHeight="1" x14ac:dyDescent="0.25">
      <c r="A7" s="54" t="str">
        <f>IF((ROW(A7)-4) &lt;= $A$26,Teams!F3,"")</f>
        <v>EDM</v>
      </c>
      <c r="B7" s="47" t="str">
        <f ca="1">IF((COLUMN(B7)-1)&lt;=$A$26,IF(ISNA('Standings (2)'!B7),"",IF('Standings (2)'!B7="","",IF('Standings (2)'!B7="*TIE*","TIE",IF('Standings (2)'!B7=$A7,"WIN","LOSS")))),IF(AND(COLUMN(B7)=$A$26+3,ROW(B7)&lt;=$A$26+4),(COUNTIF(A7:$B7,"WIN")*$D$26) + (COUNTIF(A7:$B7,"TIE")*$D$27),""))</f>
        <v/>
      </c>
      <c r="C7" s="47" t="str">
        <f ca="1">IF((COLUMN(C7)-1)&lt;=$A$26,IF(ISNA('Standings (2)'!C7),"",IF('Standings (2)'!C7="","",IF('Standings (2)'!C7="*TIE*","TIE",IF('Standings (2)'!C7=$A7,"WIN","LOSS")))),IF(AND(COLUMN(C7)=$A$26+3,ROW(C7)&lt;=$A$26+4),(COUNTIF($B7:B7,"WIN")*$D$26) + (COUNTIF($B7:B7,"TIE")*$D$27),""))</f>
        <v/>
      </c>
      <c r="D7" s="52" t="str">
        <f ca="1">IF((COLUMN(D7)-1)&lt;=$A$26,IF(ISNA('Standings (2)'!D7),"",IF('Standings (2)'!D7="","",IF('Standings (2)'!D7="*TIE*","TIE",IF('Standings (2)'!D7=$A7,"WIN","LOSS")))),IF(AND(COLUMN(D7)=$A$26+3,ROW(D7)&lt;=$A$26+4),(COUNTIF($B7:C7,"WIN")*$D$26) + (COUNTIF($B7:C7,"TIE")*$D$27),""))</f>
        <v/>
      </c>
      <c r="E7" s="47" t="str">
        <f ca="1">IF((COLUMN(E7)-1)&lt;=$A$26,IF(ISNA('Standings (2)'!E7),"",IF('Standings (2)'!E7="","",IF('Standings (2)'!E7="*TIE*","TIE",IF('Standings (2)'!E7=$A7,"WIN","LOSS")))),IF(AND(COLUMN(E7)=$A$26+3,ROW(E7)&lt;=$A$26+4),(COUNTIF($B7:D7,"WIN")*$D$26) + (COUNTIF($B7:D7,"TIE")*$D$27),""))</f>
        <v/>
      </c>
      <c r="F7" s="47" t="str">
        <f ca="1">IF((COLUMN(F7)-1)&lt;=$A$26,IF(ISNA('Standings (2)'!F7),"",IF('Standings (2)'!F7="","",IF('Standings (2)'!F7="*TIE*","TIE",IF('Standings (2)'!F7=$A7,"WIN","LOSS")))),IF(AND(COLUMN(F7)=$A$26+3,ROW(F7)&lt;=$A$26+4),(COUNTIF($B7:E7,"WIN")*$D$26) + (COUNTIF($B7:E7,"TIE")*$D$27),""))</f>
        <v/>
      </c>
      <c r="G7" s="47" t="str">
        <f ca="1">IF((COLUMN(G7)-1)&lt;=$A$26,IF(ISNA('Standings (2)'!G7),"",IF('Standings (2)'!G7="","",IF('Standings (2)'!G7="*TIE*","TIE",IF('Standings (2)'!G7=$A7,"WIN","LOSS")))),IF(AND(COLUMN(G7)=$A$26+3,ROW(G7)&lt;=$A$26+4),(COUNTIF($B7:F7,"WIN")*$D$26) + (COUNTIF($B7:F7,"TIE")*$D$27),""))</f>
        <v/>
      </c>
      <c r="H7" s="47" t="str">
        <f ca="1">IF((COLUMN(H7)-1)&lt;=$A$26,IF(ISNA('Standings (2)'!H7),"",IF('Standings (2)'!H7="","",IF('Standings (2)'!H7="*TIE*","TIE",IF('Standings (2)'!H7=$A7,"WIN","LOSS")))),IF(AND(COLUMN(H7)=$A$26+3,ROW(H7)&lt;=$A$26+4),(COUNTIF($B7:G7,"WIN")*$D$26) + (COUNTIF($B7:G7,"TIE")*$D$27),""))</f>
        <v/>
      </c>
      <c r="I7" s="47" t="str">
        <f ca="1">IF((COLUMN(I7)-1)&lt;=$A$26,IF(ISNA('Standings (2)'!I7),"",IF('Standings (2)'!I7="","",IF('Standings (2)'!I7="*TIE*","TIE",IF('Standings (2)'!I7=$A7,"WIN","LOSS")))),IF(AND(COLUMN(I7)=$A$26+3,ROW(I7)&lt;=$A$26+4),(COUNTIF($B7:H7,"WIN")*$D$26) + (COUNTIF($B7:H7,"TIE")*$D$27),""))</f>
        <v/>
      </c>
      <c r="J7" s="47" t="str">
        <f ca="1">IF((COLUMN(J7)-1)&lt;=$A$26,IF(ISNA('Standings (2)'!J7),"",IF('Standings (2)'!J7="","",IF('Standings (2)'!J7="*TIE*","TIE",IF('Standings (2)'!J7=$A7,"WIN","LOSS")))),IF(AND(COLUMN(J7)=$A$26+3,ROW(J7)&lt;=$A$26+4),(COUNTIF($B7:I7,"WIN")*$D$26) + (COUNTIF($B7:I7,"TIE")*$D$27),""))</f>
        <v/>
      </c>
      <c r="K7" s="47" t="str">
        <f ca="1">IF((COLUMN(K7)-1)&lt;=$A$26,IF(ISNA('Standings (2)'!K7),"",IF('Standings (2)'!K7="","",IF('Standings (2)'!K7="*TIE*","TIE",IF('Standings (2)'!K7=$A7,"WIN","LOSS")))),IF(AND(COLUMN(K7)=$A$26+3,ROW(K7)&lt;=$A$26+4),(COUNTIF($B7:J7,"WIN")*$D$26) + (COUNTIF($B7:J7,"TIE")*$D$27),""))</f>
        <v/>
      </c>
      <c r="L7" s="47" t="str">
        <f ca="1">IF((COLUMN(L7)-1)&lt;=$A$26,IF(ISNA('Standings (2)'!L7),"",IF('Standings (2)'!L7="","",IF('Standings (2)'!L7="*TIE*","TIE",IF('Standings (2)'!L7=$A7,"WIN","LOSS")))),IF(AND(COLUMN(L7)=$A$26+3,ROW(L7)&lt;=$A$26+4),(COUNTIF($B7:K7,"WIN")*$D$26) + (COUNTIF($B7:K7,"TIE")*$D$27),""))</f>
        <v/>
      </c>
      <c r="M7" s="47" t="str">
        <f ca="1">IF((COLUMN(M7)-1)&lt;=$A$26,IF(ISNA('Standings (2)'!M7),"",IF('Standings (2)'!M7="","",IF('Standings (2)'!M7="*TIE*","TIE",IF('Standings (2)'!M7=$A7,"WIN","LOSS")))),IF(AND(COLUMN(M7)=$A$26+3,ROW(M7)&lt;=$A$26+4),(COUNTIF($B7:L7,"WIN")*$D$26) + (COUNTIF($B7:L7,"TIE")*$D$27),""))</f>
        <v/>
      </c>
      <c r="N7" s="47" t="str">
        <f ca="1">IF((COLUMN(N7)-1)&lt;=$A$26,IF(ISNA('Standings (2)'!N7),"",IF('Standings (2)'!N7="","",IF('Standings (2)'!N7="*TIE*","TIE",IF('Standings (2)'!N7=$A7,"WIN","LOSS")))),IF(AND(COLUMN(N7)=$A$26+3,ROW(N7)&lt;=$A$26+4),(COUNTIF($B7:M7,"WIN")*$D$26) + (COUNTIF($B7:M7,"TIE")*$D$27),""))</f>
        <v/>
      </c>
      <c r="O7" s="47" t="str">
        <f ca="1">IF((COLUMN(O7)-1)&lt;=$A$26,IF(ISNA('Standings (2)'!O7),"",IF('Standings (2)'!O7="","",IF('Standings (2)'!O7="*TIE*","TIE",IF('Standings (2)'!O7=$A7,"WIN","LOSS")))),IF(AND(COLUMN(O7)=$A$26+3,ROW(O7)&lt;=$A$26+4),(COUNTIF($B7:N7,"WIN")*$D$26) + (COUNTIF($B7:N7,"TIE")*$D$27),""))</f>
        <v/>
      </c>
      <c r="P7" s="47" t="str">
        <f ca="1">IF((COLUMN(P7)-1)&lt;=$A$26,IF(ISNA('Standings (2)'!P7),"",IF('Standings (2)'!P7="","",IF('Standings (2)'!P7="*TIE*","TIE",IF('Standings (2)'!P7=$A7,"WIN","LOSS")))),IF(AND(COLUMN(P7)=$A$26+3,ROW(P7)&lt;=$A$26+4),(COUNTIF($B7:O7,"WIN")*$D$26) + (COUNTIF($B7:O7,"TIE")*$D$27),""))</f>
        <v/>
      </c>
      <c r="Q7" s="47" t="str">
        <f ca="1">IF((COLUMN(Q7)-1)&lt;=$A$26,IF(ISNA('Standings (2)'!Q7),"",IF('Standings (2)'!Q7="","",IF('Standings (2)'!Q7="*TIE*","TIE",IF('Standings (2)'!Q7=$A7,"WIN","LOSS")))),IF(AND(COLUMN(Q7)=$A$26+3,ROW(Q7)&lt;=$A$26+4),(COUNTIF($B7:P7,"WIN")*$D$26) + (COUNTIF($B7:P7,"TIE")*$D$27),""))</f>
        <v/>
      </c>
      <c r="R7" s="47" t="str">
        <f ca="1">IF((COLUMN(R7)-1)&lt;=$A$26,IF(ISNA('Standings (2)'!R7),"",IF('Standings (2)'!R7="","",IF('Standings (2)'!R7="*TIE*","TIE",IF('Standings (2)'!R7=$A7,"WIN","LOSS")))),IF(AND(COLUMN(R7)=$A$26+3,ROW(R7)&lt;=$A$26+4),(COUNTIF($B7:Q7,"WIN")*$D$26) + (COUNTIF($B7:Q7,"TIE")*$D$27),""))</f>
        <v/>
      </c>
      <c r="S7" s="47" t="str">
        <f ca="1">IF((COLUMN(S7)-1)&lt;=$A$26,IF(ISNA('Standings (2)'!S7),"",IF('Standings (2)'!S7="","",IF('Standings (2)'!S7="*TIE*","TIE",IF('Standings (2)'!S7=$A7,"WIN","LOSS")))),IF(AND(COLUMN(S7)=$A$26+3,ROW(S7)&lt;=$A$26+4),(COUNTIF($B7:R7,"WIN")*$D$26) + (COUNTIF($B7:R7,"TIE")*$D$27),""))</f>
        <v/>
      </c>
      <c r="T7" s="47" t="str">
        <f ca="1">IF((COLUMN(T7)-1)&lt;=$A$26,IF(ISNA('Standings (2)'!T7),"",IF('Standings (2)'!T7="","",IF('Standings (2)'!T7="*TIE*","TIE",IF('Standings (2)'!T7=$A7,"WIN","LOSS")))),IF(AND(COLUMN(T7)=$A$26+3,ROW(T7)&lt;=$A$26+4),(COUNTIF($B7:S7,"WIN")*$D$26) + (COUNTIF($B7:S7,"TIE")*$D$27),""))</f>
        <v/>
      </c>
      <c r="U7" s="47" t="str">
        <f ca="1">IF((COLUMN(U7)-1)&lt;=$A$26,IF(ISNA('Standings (2)'!U7),"",IF('Standings (2)'!U7="","",IF('Standings (2)'!U7="*TIE*","TIE",IF('Standings (2)'!U7=$A7,"WIN","LOSS")))),IF(AND(COLUMN(U7)=$A$26+3,ROW(U7)&lt;=$A$26+4),(COUNTIF($B7:T7,"WIN")*$D$26) + (COUNTIF($B7:T7,"TIE")*$D$27),""))</f>
        <v/>
      </c>
      <c r="V7" s="47" t="str">
        <f>IF((COLUMN(V7)-1)&lt;=$A$26,IF(ISNA('Standings (2)'!V7),"",IF('Standings (2)'!V7="","",IF('Standings (2)'!V7="*TIE*","TIE",IF('Standings (2)'!V7=$A7,"WIN","LOSS")))),IF(AND(COLUMN(V7)=$A$26+3,ROW(V7)&lt;=$A$26+4),(COUNTIF($B7:U7,"WIN")*$D$26) + (COUNTIF($B7:U7,"TIE")*$D$27),""))</f>
        <v/>
      </c>
      <c r="W7" s="47" t="str">
        <f>IF(COLUMN(W7)=$A$26+3,(COUNTIF($B7:U7,"WIN")*$D$26) + (COUNTIF($B7:U7,"TIE")*$D$27),"")</f>
        <v/>
      </c>
    </row>
    <row r="8" spans="1:25" ht="24" customHeight="1" x14ac:dyDescent="0.25">
      <c r="A8" s="41" t="str">
        <f>IF((ROW(A8)-4) &lt;= $A$26,Teams!F4,"")</f>
        <v>LAK</v>
      </c>
      <c r="B8" s="40" t="str">
        <f ca="1">IF((COLUMN(B8)-1)&lt;=$A$26,IF(ISNA('Standings (2)'!B8),"",IF('Standings (2)'!B8="","",IF('Standings (2)'!B8="*TIE*","TIE",IF('Standings (2)'!B8=$A8,"WIN","LOSS")))),IF(AND(COLUMN(B8)=$A$26+3,ROW(B8)&lt;=$A$26+4),(COUNTIF(A8:$B8,"WIN")*$D$26) + (COUNTIF(A8:$B8,"TIE")*$D$27),""))</f>
        <v/>
      </c>
      <c r="C8" s="40" t="str">
        <f ca="1">IF((COLUMN(C8)-1)&lt;=$A$26,IF(ISNA('Standings (2)'!C8),"",IF('Standings (2)'!C8="","",IF('Standings (2)'!C8="*TIE*","TIE",IF('Standings (2)'!C8=$A8,"WIN","LOSS")))),IF(AND(COLUMN(C8)=$A$26+3,ROW(C8)&lt;=$A$26+4),(COUNTIF($B8:B8,"WIN")*$D$26) + (COUNTIF($B8:B8,"TIE")*$D$27),""))</f>
        <v/>
      </c>
      <c r="D8" s="40" t="str">
        <f ca="1">IF((COLUMN(D8)-1)&lt;=$A$26,IF(ISNA('Standings (2)'!D8),"",IF('Standings (2)'!D8="","",IF('Standings (2)'!D8="*TIE*","TIE",IF('Standings (2)'!D8=$A8,"WIN","LOSS")))),IF(AND(COLUMN(D8)=$A$26+3,ROW(D8)&lt;=$A$26+4),(COUNTIF($B8:C8,"WIN")*$D$26) + (COUNTIF($B8:C8,"TIE")*$D$27),""))</f>
        <v/>
      </c>
      <c r="E8" s="52" t="str">
        <f ca="1">IF((COLUMN(E8)-1)&lt;=$A$26,IF(ISNA('Standings (2)'!E8),"",IF('Standings (2)'!E8="","",IF('Standings (2)'!E8="*TIE*","TIE",IF('Standings (2)'!E8=$A8,"WIN","LOSS")))),IF(AND(COLUMN(E8)=$A$26+3,ROW(E8)&lt;=$A$26+4),(COUNTIF($B8:D8,"WIN")*$D$26) + (COUNTIF($B8:D8,"TIE")*$D$27),""))</f>
        <v/>
      </c>
      <c r="F8" s="40" t="str">
        <f ca="1">IF((COLUMN(F8)-1)&lt;=$A$26,IF(ISNA('Standings (2)'!F8),"",IF('Standings (2)'!F8="","",IF('Standings (2)'!F8="*TIE*","TIE",IF('Standings (2)'!F8=$A8,"WIN","LOSS")))),IF(AND(COLUMN(F8)=$A$26+3,ROW(F8)&lt;=$A$26+4),(COUNTIF($B8:E8,"WIN")*$D$26) + (COUNTIF($B8:E8,"TIE")*$D$27),""))</f>
        <v/>
      </c>
      <c r="G8" s="40" t="str">
        <f ca="1">IF((COLUMN(G8)-1)&lt;=$A$26,IF(ISNA('Standings (2)'!G8),"",IF('Standings (2)'!G8="","",IF('Standings (2)'!G8="*TIE*","TIE",IF('Standings (2)'!G8=$A8,"WIN","LOSS")))),IF(AND(COLUMN(G8)=$A$26+3,ROW(G8)&lt;=$A$26+4),(COUNTIF($B8:F8,"WIN")*$D$26) + (COUNTIF($B8:F8,"TIE")*$D$27),""))</f>
        <v/>
      </c>
      <c r="H8" s="40" t="str">
        <f ca="1">IF((COLUMN(H8)-1)&lt;=$A$26,IF(ISNA('Standings (2)'!H8),"",IF('Standings (2)'!H8="","",IF('Standings (2)'!H8="*TIE*","TIE",IF('Standings (2)'!H8=$A8,"WIN","LOSS")))),IF(AND(COLUMN(H8)=$A$26+3,ROW(H8)&lt;=$A$26+4),(COUNTIF($B8:G8,"WIN")*$D$26) + (COUNTIF($B8:G8,"TIE")*$D$27),""))</f>
        <v/>
      </c>
      <c r="I8" s="40" t="str">
        <f ca="1">IF((COLUMN(I8)-1)&lt;=$A$26,IF(ISNA('Standings (2)'!I8),"",IF('Standings (2)'!I8="","",IF('Standings (2)'!I8="*TIE*","TIE",IF('Standings (2)'!I8=$A8,"WIN","LOSS")))),IF(AND(COLUMN(I8)=$A$26+3,ROW(I8)&lt;=$A$26+4),(COUNTIF($B8:H8,"WIN")*$D$26) + (COUNTIF($B8:H8,"TIE")*$D$27),""))</f>
        <v/>
      </c>
      <c r="J8" s="40" t="str">
        <f ca="1">IF((COLUMN(J8)-1)&lt;=$A$26,IF(ISNA('Standings (2)'!J8),"",IF('Standings (2)'!J8="","",IF('Standings (2)'!J8="*TIE*","TIE",IF('Standings (2)'!J8=$A8,"WIN","LOSS")))),IF(AND(COLUMN(J8)=$A$26+3,ROW(J8)&lt;=$A$26+4),(COUNTIF($B8:I8,"WIN")*$D$26) + (COUNTIF($B8:I8,"TIE")*$D$27),""))</f>
        <v/>
      </c>
      <c r="K8" s="40" t="str">
        <f ca="1">IF((COLUMN(K8)-1)&lt;=$A$26,IF(ISNA('Standings (2)'!K8),"",IF('Standings (2)'!K8="","",IF('Standings (2)'!K8="*TIE*","TIE",IF('Standings (2)'!K8=$A8,"WIN","LOSS")))),IF(AND(COLUMN(K8)=$A$26+3,ROW(K8)&lt;=$A$26+4),(COUNTIF($B8:J8,"WIN")*$D$26) + (COUNTIF($B8:J8,"TIE")*$D$27),""))</f>
        <v/>
      </c>
      <c r="L8" s="40" t="str">
        <f ca="1">IF((COLUMN(L8)-1)&lt;=$A$26,IF(ISNA('Standings (2)'!L8),"",IF('Standings (2)'!L8="","",IF('Standings (2)'!L8="*TIE*","TIE",IF('Standings (2)'!L8=$A8,"WIN","LOSS")))),IF(AND(COLUMN(L8)=$A$26+3,ROW(L8)&lt;=$A$26+4),(COUNTIF($B8:K8,"WIN")*$D$26) + (COUNTIF($B8:K8,"TIE")*$D$27),""))</f>
        <v/>
      </c>
      <c r="M8" s="40" t="str">
        <f ca="1">IF((COLUMN(M8)-1)&lt;=$A$26,IF(ISNA('Standings (2)'!M8),"",IF('Standings (2)'!M8="","",IF('Standings (2)'!M8="*TIE*","TIE",IF('Standings (2)'!M8=$A8,"WIN","LOSS")))),IF(AND(COLUMN(M8)=$A$26+3,ROW(M8)&lt;=$A$26+4),(COUNTIF($B8:L8,"WIN")*$D$26) + (COUNTIF($B8:L8,"TIE")*$D$27),""))</f>
        <v/>
      </c>
      <c r="N8" s="40" t="str">
        <f ca="1">IF((COLUMN(N8)-1)&lt;=$A$26,IF(ISNA('Standings (2)'!N8),"",IF('Standings (2)'!N8="","",IF('Standings (2)'!N8="*TIE*","TIE",IF('Standings (2)'!N8=$A8,"WIN","LOSS")))),IF(AND(COLUMN(N8)=$A$26+3,ROW(N8)&lt;=$A$26+4),(COUNTIF($B8:M8,"WIN")*$D$26) + (COUNTIF($B8:M8,"TIE")*$D$27),""))</f>
        <v/>
      </c>
      <c r="O8" s="40" t="str">
        <f ca="1">IF((COLUMN(O8)-1)&lt;=$A$26,IF(ISNA('Standings (2)'!O8),"",IF('Standings (2)'!O8="","",IF('Standings (2)'!O8="*TIE*","TIE",IF('Standings (2)'!O8=$A8,"WIN","LOSS")))),IF(AND(COLUMN(O8)=$A$26+3,ROW(O8)&lt;=$A$26+4),(COUNTIF($B8:N8,"WIN")*$D$26) + (COUNTIF($B8:N8,"TIE")*$D$27),""))</f>
        <v/>
      </c>
      <c r="P8" s="40" t="str">
        <f ca="1">IF((COLUMN(P8)-1)&lt;=$A$26,IF(ISNA('Standings (2)'!P8),"",IF('Standings (2)'!P8="","",IF('Standings (2)'!P8="*TIE*","TIE",IF('Standings (2)'!P8=$A8,"WIN","LOSS")))),IF(AND(COLUMN(P8)=$A$26+3,ROW(P8)&lt;=$A$26+4),(COUNTIF($B8:O8,"WIN")*$D$26) + (COUNTIF($B8:O8,"TIE")*$D$27),""))</f>
        <v/>
      </c>
      <c r="Q8" s="40" t="str">
        <f ca="1">IF((COLUMN(Q8)-1)&lt;=$A$26,IF(ISNA('Standings (2)'!Q8),"",IF('Standings (2)'!Q8="","",IF('Standings (2)'!Q8="*TIE*","TIE",IF('Standings (2)'!Q8=$A8,"WIN","LOSS")))),IF(AND(COLUMN(Q8)=$A$26+3,ROW(Q8)&lt;=$A$26+4),(COUNTIF($B8:P8,"WIN")*$D$26) + (COUNTIF($B8:P8,"TIE")*$D$27),""))</f>
        <v/>
      </c>
      <c r="R8" s="40" t="str">
        <f ca="1">IF((COLUMN(R8)-1)&lt;=$A$26,IF(ISNA('Standings (2)'!R8),"",IF('Standings (2)'!R8="","",IF('Standings (2)'!R8="*TIE*","TIE",IF('Standings (2)'!R8=$A8,"WIN","LOSS")))),IF(AND(COLUMN(R8)=$A$26+3,ROW(R8)&lt;=$A$26+4),(COUNTIF($B8:Q8,"WIN")*$D$26) + (COUNTIF($B8:Q8,"TIE")*$D$27),""))</f>
        <v/>
      </c>
      <c r="S8" s="40" t="str">
        <f ca="1">IF((COLUMN(S8)-1)&lt;=$A$26,IF(ISNA('Standings (2)'!S8),"",IF('Standings (2)'!S8="","",IF('Standings (2)'!S8="*TIE*","TIE",IF('Standings (2)'!S8=$A8,"WIN","LOSS")))),IF(AND(COLUMN(S8)=$A$26+3,ROW(S8)&lt;=$A$26+4),(COUNTIF($B8:R8,"WIN")*$D$26) + (COUNTIF($B8:R8,"TIE")*$D$27),""))</f>
        <v/>
      </c>
      <c r="T8" s="40" t="str">
        <f ca="1">IF((COLUMN(T8)-1)&lt;=$A$26,IF(ISNA('Standings (2)'!T8),"",IF('Standings (2)'!T8="","",IF('Standings (2)'!T8="*TIE*","TIE",IF('Standings (2)'!T8=$A8,"WIN","LOSS")))),IF(AND(COLUMN(T8)=$A$26+3,ROW(T8)&lt;=$A$26+4),(COUNTIF($B8:S8,"WIN")*$D$26) + (COUNTIF($B8:S8,"TIE")*$D$27),""))</f>
        <v/>
      </c>
      <c r="U8" s="40" t="str">
        <f ca="1">IF((COLUMN(U8)-1)&lt;=$A$26,IF(ISNA('Standings (2)'!U8),"",IF('Standings (2)'!U8="","",IF('Standings (2)'!U8="*TIE*","TIE",IF('Standings (2)'!U8=$A8,"WIN","LOSS")))),IF(AND(COLUMN(U8)=$A$26+3,ROW(U8)&lt;=$A$26+4),(COUNTIF($B8:T8,"WIN")*$D$26) + (COUNTIF($B8:T8,"TIE")*$D$27),""))</f>
        <v/>
      </c>
      <c r="V8" s="40" t="str">
        <f>IF((COLUMN(V8)-1)&lt;=$A$26,IF(ISNA('Standings (2)'!V8),"",IF('Standings (2)'!V8="","",IF('Standings (2)'!V8="*TIE*","TIE",IF('Standings (2)'!V8=$A8,"WIN","LOSS")))),IF(AND(COLUMN(V8)=$A$26+3,ROW(V8)&lt;=$A$26+4),(COUNTIF($B8:U8,"WIN")*$D$26) + (COUNTIF($B8:U8,"TIE")*$D$27),""))</f>
        <v/>
      </c>
      <c r="W8" s="50" t="str">
        <f>IF(COLUMN(W8)=$A$26+3,(COUNTIF($B8:U8,"WIN")*$D$26) + (COUNTIF($B8:U8,"TIE")*$D$27),"")</f>
        <v/>
      </c>
    </row>
    <row r="9" spans="1:25" ht="24" customHeight="1" x14ac:dyDescent="0.25">
      <c r="A9" s="54" t="str">
        <f>IF((ROW(A9)-4) &lt;= $A$26,Teams!F5,"")</f>
        <v>ARI</v>
      </c>
      <c r="B9" s="47" t="str">
        <f ca="1">IF((COLUMN(B9)-1)&lt;=$A$26,IF(ISNA('Standings (2)'!B9),"",IF('Standings (2)'!B9="","",IF('Standings (2)'!B9="*TIE*","TIE",IF('Standings (2)'!B9=$A9,"WIN","LOSS")))),IF(AND(COLUMN(B9)=$A$26+3,ROW(B9)&lt;=$A$26+4),(COUNTIF(A9:$B9,"WIN")*$D$26) + (COUNTIF(A9:$B9,"TIE")*$D$27),""))</f>
        <v/>
      </c>
      <c r="C9" s="47" t="str">
        <f ca="1">IF((COLUMN(C9)-1)&lt;=$A$26,IF(ISNA('Standings (2)'!C9),"",IF('Standings (2)'!C9="","",IF('Standings (2)'!C9="*TIE*","TIE",IF('Standings (2)'!C9=$A9,"WIN","LOSS")))),IF(AND(COLUMN(C9)=$A$26+3,ROW(C9)&lt;=$A$26+4),(COUNTIF($B9:B9,"WIN")*$D$26) + (COUNTIF($B9:B9,"TIE")*$D$27),""))</f>
        <v/>
      </c>
      <c r="D9" s="47" t="str">
        <f ca="1">IF((COLUMN(D9)-1)&lt;=$A$26,IF(ISNA('Standings (2)'!D9),"",IF('Standings (2)'!D9="","",IF('Standings (2)'!D9="*TIE*","TIE",IF('Standings (2)'!D9=$A9,"WIN","LOSS")))),IF(AND(COLUMN(D9)=$A$26+3,ROW(D9)&lt;=$A$26+4),(COUNTIF($B9:C9,"WIN")*$D$26) + (COUNTIF($B9:C9,"TIE")*$D$27),""))</f>
        <v/>
      </c>
      <c r="E9" s="47" t="str">
        <f ca="1">IF((COLUMN(E9)-1)&lt;=$A$26,IF(ISNA('Standings (2)'!E9),"",IF('Standings (2)'!E9="","",IF('Standings (2)'!E9="*TIE*","TIE",IF('Standings (2)'!E9=$A9,"WIN","LOSS")))),IF(AND(COLUMN(E9)=$A$26+3,ROW(E9)&lt;=$A$26+4),(COUNTIF($B9:D9,"WIN")*$D$26) + (COUNTIF($B9:D9,"TIE")*$D$27),""))</f>
        <v/>
      </c>
      <c r="F9" s="52" t="str">
        <f ca="1">IF((COLUMN(F9)-1)&lt;=$A$26,IF(ISNA('Standings (2)'!F9),"",IF('Standings (2)'!F9="","",IF('Standings (2)'!F9="*TIE*","TIE",IF('Standings (2)'!F9=$A9,"WIN","LOSS")))),IF(AND(COLUMN(F9)=$A$26+3,ROW(F9)&lt;=$A$26+4),(COUNTIF($B9:E9,"WIN")*$D$26) + (COUNTIF($B9:E9,"TIE")*$D$27),""))</f>
        <v/>
      </c>
      <c r="G9" s="47" t="str">
        <f ca="1">IF((COLUMN(G9)-1)&lt;=$A$26,IF(ISNA('Standings (2)'!G9),"",IF('Standings (2)'!G9="","",IF('Standings (2)'!G9="*TIE*","TIE",IF('Standings (2)'!G9=$A9,"WIN","LOSS")))),IF(AND(COLUMN(G9)=$A$26+3,ROW(G9)&lt;=$A$26+4),(COUNTIF($B9:F9,"WIN")*$D$26) + (COUNTIF($B9:F9,"TIE")*$D$27),""))</f>
        <v/>
      </c>
      <c r="H9" s="47" t="str">
        <f ca="1">IF((COLUMN(H9)-1)&lt;=$A$26,IF(ISNA('Standings (2)'!H9),"",IF('Standings (2)'!H9="","",IF('Standings (2)'!H9="*TIE*","TIE",IF('Standings (2)'!H9=$A9,"WIN","LOSS")))),IF(AND(COLUMN(H9)=$A$26+3,ROW(H9)&lt;=$A$26+4),(COUNTIF($B9:G9,"WIN")*$D$26) + (COUNTIF($B9:G9,"TIE")*$D$27),""))</f>
        <v/>
      </c>
      <c r="I9" s="47" t="str">
        <f ca="1">IF((COLUMN(I9)-1)&lt;=$A$26,IF(ISNA('Standings (2)'!I9),"",IF('Standings (2)'!I9="","",IF('Standings (2)'!I9="*TIE*","TIE",IF('Standings (2)'!I9=$A9,"WIN","LOSS")))),IF(AND(COLUMN(I9)=$A$26+3,ROW(I9)&lt;=$A$26+4),(COUNTIF($B9:H9,"WIN")*$D$26) + (COUNTIF($B9:H9,"TIE")*$D$27),""))</f>
        <v/>
      </c>
      <c r="J9" s="47" t="str">
        <f ca="1">IF((COLUMN(J9)-1)&lt;=$A$26,IF(ISNA('Standings (2)'!J9),"",IF('Standings (2)'!J9="","",IF('Standings (2)'!J9="*TIE*","TIE",IF('Standings (2)'!J9=$A9,"WIN","LOSS")))),IF(AND(COLUMN(J9)=$A$26+3,ROW(J9)&lt;=$A$26+4),(COUNTIF($B9:I9,"WIN")*$D$26) + (COUNTIF($B9:I9,"TIE")*$D$27),""))</f>
        <v/>
      </c>
      <c r="K9" s="47" t="str">
        <f ca="1">IF((COLUMN(K9)-1)&lt;=$A$26,IF(ISNA('Standings (2)'!K9),"",IF('Standings (2)'!K9="","",IF('Standings (2)'!K9="*TIE*","TIE",IF('Standings (2)'!K9=$A9,"WIN","LOSS")))),IF(AND(COLUMN(K9)=$A$26+3,ROW(K9)&lt;=$A$26+4),(COUNTIF($B9:J9,"WIN")*$D$26) + (COUNTIF($B9:J9,"TIE")*$D$27),""))</f>
        <v/>
      </c>
      <c r="L9" s="47" t="str">
        <f ca="1">IF((COLUMN(L9)-1)&lt;=$A$26,IF(ISNA('Standings (2)'!L9),"",IF('Standings (2)'!L9="","",IF('Standings (2)'!L9="*TIE*","TIE",IF('Standings (2)'!L9=$A9,"WIN","LOSS")))),IF(AND(COLUMN(L9)=$A$26+3,ROW(L9)&lt;=$A$26+4),(COUNTIF($B9:K9,"WIN")*$D$26) + (COUNTIF($B9:K9,"TIE")*$D$27),""))</f>
        <v/>
      </c>
      <c r="M9" s="47" t="str">
        <f ca="1">IF((COLUMN(M9)-1)&lt;=$A$26,IF(ISNA('Standings (2)'!M9),"",IF('Standings (2)'!M9="","",IF('Standings (2)'!M9="*TIE*","TIE",IF('Standings (2)'!M9=$A9,"WIN","LOSS")))),IF(AND(COLUMN(M9)=$A$26+3,ROW(M9)&lt;=$A$26+4),(COUNTIF($B9:L9,"WIN")*$D$26) + (COUNTIF($B9:L9,"TIE")*$D$27),""))</f>
        <v/>
      </c>
      <c r="N9" s="47" t="str">
        <f ca="1">IF((COLUMN(N9)-1)&lt;=$A$26,IF(ISNA('Standings (2)'!N9),"",IF('Standings (2)'!N9="","",IF('Standings (2)'!N9="*TIE*","TIE",IF('Standings (2)'!N9=$A9,"WIN","LOSS")))),IF(AND(COLUMN(N9)=$A$26+3,ROW(N9)&lt;=$A$26+4),(COUNTIF($B9:M9,"WIN")*$D$26) + (COUNTIF($B9:M9,"TIE")*$D$27),""))</f>
        <v/>
      </c>
      <c r="O9" s="47" t="str">
        <f ca="1">IF((COLUMN(O9)-1)&lt;=$A$26,IF(ISNA('Standings (2)'!O9),"",IF('Standings (2)'!O9="","",IF('Standings (2)'!O9="*TIE*","TIE",IF('Standings (2)'!O9=$A9,"WIN","LOSS")))),IF(AND(COLUMN(O9)=$A$26+3,ROW(O9)&lt;=$A$26+4),(COUNTIF($B9:N9,"WIN")*$D$26) + (COUNTIF($B9:N9,"TIE")*$D$27),""))</f>
        <v/>
      </c>
      <c r="P9" s="47" t="str">
        <f ca="1">IF((COLUMN(P9)-1)&lt;=$A$26,IF(ISNA('Standings (2)'!P9),"",IF('Standings (2)'!P9="","",IF('Standings (2)'!P9="*TIE*","TIE",IF('Standings (2)'!P9=$A9,"WIN","LOSS")))),IF(AND(COLUMN(P9)=$A$26+3,ROW(P9)&lt;=$A$26+4),(COUNTIF($B9:O9,"WIN")*$D$26) + (COUNTIF($B9:O9,"TIE")*$D$27),""))</f>
        <v/>
      </c>
      <c r="Q9" s="47" t="str">
        <f ca="1">IF((COLUMN(Q9)-1)&lt;=$A$26,IF(ISNA('Standings (2)'!Q9),"",IF('Standings (2)'!Q9="","",IF('Standings (2)'!Q9="*TIE*","TIE",IF('Standings (2)'!Q9=$A9,"WIN","LOSS")))),IF(AND(COLUMN(Q9)=$A$26+3,ROW(Q9)&lt;=$A$26+4),(COUNTIF($B9:P9,"WIN")*$D$26) + (COUNTIF($B9:P9,"TIE")*$D$27),""))</f>
        <v/>
      </c>
      <c r="R9" s="47" t="str">
        <f ca="1">IF((COLUMN(R9)-1)&lt;=$A$26,IF(ISNA('Standings (2)'!R9),"",IF('Standings (2)'!R9="","",IF('Standings (2)'!R9="*TIE*","TIE",IF('Standings (2)'!R9=$A9,"WIN","LOSS")))),IF(AND(COLUMN(R9)=$A$26+3,ROW(R9)&lt;=$A$26+4),(COUNTIF($B9:Q9,"WIN")*$D$26) + (COUNTIF($B9:Q9,"TIE")*$D$27),""))</f>
        <v/>
      </c>
      <c r="S9" s="47" t="str">
        <f ca="1">IF((COLUMN(S9)-1)&lt;=$A$26,IF(ISNA('Standings (2)'!S9),"",IF('Standings (2)'!S9="","",IF('Standings (2)'!S9="*TIE*","TIE",IF('Standings (2)'!S9=$A9,"WIN","LOSS")))),IF(AND(COLUMN(S9)=$A$26+3,ROW(S9)&lt;=$A$26+4),(COUNTIF($B9:R9,"WIN")*$D$26) + (COUNTIF($B9:R9,"TIE")*$D$27),""))</f>
        <v/>
      </c>
      <c r="T9" s="47" t="str">
        <f ca="1">IF((COLUMN(T9)-1)&lt;=$A$26,IF(ISNA('Standings (2)'!T9),"",IF('Standings (2)'!T9="","",IF('Standings (2)'!T9="*TIE*","TIE",IF('Standings (2)'!T9=$A9,"WIN","LOSS")))),IF(AND(COLUMN(T9)=$A$26+3,ROW(T9)&lt;=$A$26+4),(COUNTIF($B9:S9,"WIN")*$D$26) + (COUNTIF($B9:S9,"TIE")*$D$27),""))</f>
        <v/>
      </c>
      <c r="U9" s="47" t="str">
        <f ca="1">IF((COLUMN(U9)-1)&lt;=$A$26,IF(ISNA('Standings (2)'!U9),"",IF('Standings (2)'!U9="","",IF('Standings (2)'!U9="*TIE*","TIE",IF('Standings (2)'!U9=$A9,"WIN","LOSS")))),IF(AND(COLUMN(U9)=$A$26+3,ROW(U9)&lt;=$A$26+4),(COUNTIF($B9:T9,"WIN")*$D$26) + (COUNTIF($B9:T9,"TIE")*$D$27),""))</f>
        <v/>
      </c>
      <c r="V9" s="47" t="str">
        <f>IF((COLUMN(V9)-1)&lt;=$A$26,IF(ISNA('Standings (2)'!V9),"",IF('Standings (2)'!V9="","",IF('Standings (2)'!V9="*TIE*","TIE",IF('Standings (2)'!V9=$A9,"WIN","LOSS")))),IF(AND(COLUMN(V9)=$A$26+3,ROW(V9)&lt;=$A$26+4),(COUNTIF($B9:U9,"WIN")*$D$26) + (COUNTIF($B9:U9,"TIE")*$D$27),""))</f>
        <v/>
      </c>
      <c r="W9" s="47" t="str">
        <f>IF(COLUMN(W9)=$A$26+3,(COUNTIF($B9:U9,"WIN")*$D$26) + (COUNTIF($B9:U9,"TIE")*$D$27),"")</f>
        <v/>
      </c>
    </row>
    <row r="10" spans="1:25" ht="24" customHeight="1" x14ac:dyDescent="0.25">
      <c r="A10" s="41" t="str">
        <f>IF((ROW(A10)-4) &lt;= $A$26,Teams!F6,"")</f>
        <v>SJS</v>
      </c>
      <c r="B10" s="40" t="str">
        <f ca="1">IF((COLUMN(B10)-1)&lt;=$A$26,IF(ISNA('Standings (2)'!B10),"",IF('Standings (2)'!B10="","",IF('Standings (2)'!B10="*TIE*","TIE",IF('Standings (2)'!B10=$A10,"WIN","LOSS")))),IF(AND(COLUMN(B10)=$A$26+3,ROW(B10)&lt;=$A$26+4),(COUNTIF(A10:$B10,"WIN")*$D$26) + (COUNTIF(A10:$B10,"TIE")*$D$27),""))</f>
        <v/>
      </c>
      <c r="C10" s="40" t="str">
        <f ca="1">IF((COLUMN(C10)-1)&lt;=$A$26,IF(ISNA('Standings (2)'!C10),"",IF('Standings (2)'!C10="","",IF('Standings (2)'!C10="*TIE*","TIE",IF('Standings (2)'!C10=$A10,"WIN","LOSS")))),IF(AND(COLUMN(C10)=$A$26+3,ROW(C10)&lt;=$A$26+4),(COUNTIF($B10:B10,"WIN")*$D$26) + (COUNTIF($B10:B10,"TIE")*$D$27),""))</f>
        <v/>
      </c>
      <c r="D10" s="40" t="str">
        <f ca="1">IF((COLUMN(D10)-1)&lt;=$A$26,IF(ISNA('Standings (2)'!D10),"",IF('Standings (2)'!D10="","",IF('Standings (2)'!D10="*TIE*","TIE",IF('Standings (2)'!D10=$A10,"WIN","LOSS")))),IF(AND(COLUMN(D10)=$A$26+3,ROW(D10)&lt;=$A$26+4),(COUNTIF($B10:C10,"WIN")*$D$26) + (COUNTIF($B10:C10,"TIE")*$D$27),""))</f>
        <v/>
      </c>
      <c r="E10" s="40" t="str">
        <f ca="1">IF((COLUMN(E10)-1)&lt;=$A$26,IF(ISNA('Standings (2)'!E10),"",IF('Standings (2)'!E10="","",IF('Standings (2)'!E10="*TIE*","TIE",IF('Standings (2)'!E10=$A10,"WIN","LOSS")))),IF(AND(COLUMN(E10)=$A$26+3,ROW(E10)&lt;=$A$26+4),(COUNTIF($B10:D10,"WIN")*$D$26) + (COUNTIF($B10:D10,"TIE")*$D$27),""))</f>
        <v/>
      </c>
      <c r="F10" s="40" t="str">
        <f ca="1">IF((COLUMN(F10)-1)&lt;=$A$26,IF(ISNA('Standings (2)'!F10),"",IF('Standings (2)'!F10="","",IF('Standings (2)'!F10="*TIE*","TIE",IF('Standings (2)'!F10=$A10,"WIN","LOSS")))),IF(AND(COLUMN(F10)=$A$26+3,ROW(F10)&lt;=$A$26+4),(COUNTIF($B10:E10,"WIN")*$D$26) + (COUNTIF($B10:E10,"TIE")*$D$27),""))</f>
        <v/>
      </c>
      <c r="G10" s="52" t="str">
        <f ca="1">IF((COLUMN(G10)-1)&lt;=$A$26,IF(ISNA('Standings (2)'!G10),"",IF('Standings (2)'!G10="","",IF('Standings (2)'!G10="*TIE*","TIE",IF('Standings (2)'!G10=$A10,"WIN","LOSS")))),IF(AND(COLUMN(G10)=$A$26+3,ROW(G10)&lt;=$A$26+4),(COUNTIF($B10:F10,"WIN")*$D$26) + (COUNTIF($B10:F10,"TIE")*$D$27),""))</f>
        <v/>
      </c>
      <c r="H10" s="40" t="str">
        <f ca="1">IF((COLUMN(H10)-1)&lt;=$A$26,IF(ISNA('Standings (2)'!H10),"",IF('Standings (2)'!H10="","",IF('Standings (2)'!H10="*TIE*","TIE",IF('Standings (2)'!H10=$A10,"WIN","LOSS")))),IF(AND(COLUMN(H10)=$A$26+3,ROW(H10)&lt;=$A$26+4),(COUNTIF($B10:G10,"WIN")*$D$26) + (COUNTIF($B10:G10,"TIE")*$D$27),""))</f>
        <v/>
      </c>
      <c r="I10" s="40" t="str">
        <f ca="1">IF((COLUMN(I10)-1)&lt;=$A$26,IF(ISNA('Standings (2)'!I10),"",IF('Standings (2)'!I10="","",IF('Standings (2)'!I10="*TIE*","TIE",IF('Standings (2)'!I10=$A10,"WIN","LOSS")))),IF(AND(COLUMN(I10)=$A$26+3,ROW(I10)&lt;=$A$26+4),(COUNTIF($B10:H10,"WIN")*$D$26) + (COUNTIF($B10:H10,"TIE")*$D$27),""))</f>
        <v/>
      </c>
      <c r="J10" s="40" t="str">
        <f ca="1">IF((COLUMN(J10)-1)&lt;=$A$26,IF(ISNA('Standings (2)'!J10),"",IF('Standings (2)'!J10="","",IF('Standings (2)'!J10="*TIE*","TIE",IF('Standings (2)'!J10=$A10,"WIN","LOSS")))),IF(AND(COLUMN(J10)=$A$26+3,ROW(J10)&lt;=$A$26+4),(COUNTIF($B10:I10,"WIN")*$D$26) + (COUNTIF($B10:I10,"TIE")*$D$27),""))</f>
        <v/>
      </c>
      <c r="K10" s="40" t="str">
        <f ca="1">IF((COLUMN(K10)-1)&lt;=$A$26,IF(ISNA('Standings (2)'!K10),"",IF('Standings (2)'!K10="","",IF('Standings (2)'!K10="*TIE*","TIE",IF('Standings (2)'!K10=$A10,"WIN","LOSS")))),IF(AND(COLUMN(K10)=$A$26+3,ROW(K10)&lt;=$A$26+4),(COUNTIF($B10:J10,"WIN")*$D$26) + (COUNTIF($B10:J10,"TIE")*$D$27),""))</f>
        <v/>
      </c>
      <c r="L10" s="40" t="str">
        <f ca="1">IF((COLUMN(L10)-1)&lt;=$A$26,IF(ISNA('Standings (2)'!L10),"",IF('Standings (2)'!L10="","",IF('Standings (2)'!L10="*TIE*","TIE",IF('Standings (2)'!L10=$A10,"WIN","LOSS")))),IF(AND(COLUMN(L10)=$A$26+3,ROW(L10)&lt;=$A$26+4),(COUNTIF($B10:K10,"WIN")*$D$26) + (COUNTIF($B10:K10,"TIE")*$D$27),""))</f>
        <v/>
      </c>
      <c r="M10" s="40" t="str">
        <f ca="1">IF((COLUMN(M10)-1)&lt;=$A$26,IF(ISNA('Standings (2)'!M10),"",IF('Standings (2)'!M10="","",IF('Standings (2)'!M10="*TIE*","TIE",IF('Standings (2)'!M10=$A10,"WIN","LOSS")))),IF(AND(COLUMN(M10)=$A$26+3,ROW(M10)&lt;=$A$26+4),(COUNTIF($B10:L10,"WIN")*$D$26) + (COUNTIF($B10:L10,"TIE")*$D$27),""))</f>
        <v/>
      </c>
      <c r="N10" s="40" t="str">
        <f ca="1">IF((COLUMN(N10)-1)&lt;=$A$26,IF(ISNA('Standings (2)'!N10),"",IF('Standings (2)'!N10="","",IF('Standings (2)'!N10="*TIE*","TIE",IF('Standings (2)'!N10=$A10,"WIN","LOSS")))),IF(AND(COLUMN(N10)=$A$26+3,ROW(N10)&lt;=$A$26+4),(COUNTIF($B10:M10,"WIN")*$D$26) + (COUNTIF($B10:M10,"TIE")*$D$27),""))</f>
        <v/>
      </c>
      <c r="O10" s="40" t="str">
        <f ca="1">IF((COLUMN(O10)-1)&lt;=$A$26,IF(ISNA('Standings (2)'!O10),"",IF('Standings (2)'!O10="","",IF('Standings (2)'!O10="*TIE*","TIE",IF('Standings (2)'!O10=$A10,"WIN","LOSS")))),IF(AND(COLUMN(O10)=$A$26+3,ROW(O10)&lt;=$A$26+4),(COUNTIF($B10:N10,"WIN")*$D$26) + (COUNTIF($B10:N10,"TIE")*$D$27),""))</f>
        <v/>
      </c>
      <c r="P10" s="40" t="str">
        <f ca="1">IF((COLUMN(P10)-1)&lt;=$A$26,IF(ISNA('Standings (2)'!P10),"",IF('Standings (2)'!P10="","",IF('Standings (2)'!P10="*TIE*","TIE",IF('Standings (2)'!P10=$A10,"WIN","LOSS")))),IF(AND(COLUMN(P10)=$A$26+3,ROW(P10)&lt;=$A$26+4),(COUNTIF($B10:O10,"WIN")*$D$26) + (COUNTIF($B10:O10,"TIE")*$D$27),""))</f>
        <v/>
      </c>
      <c r="Q10" s="40" t="str">
        <f ca="1">IF((COLUMN(Q10)-1)&lt;=$A$26,IF(ISNA('Standings (2)'!Q10),"",IF('Standings (2)'!Q10="","",IF('Standings (2)'!Q10="*TIE*","TIE",IF('Standings (2)'!Q10=$A10,"WIN","LOSS")))),IF(AND(COLUMN(Q10)=$A$26+3,ROW(Q10)&lt;=$A$26+4),(COUNTIF($B10:P10,"WIN")*$D$26) + (COUNTIF($B10:P10,"TIE")*$D$27),""))</f>
        <v/>
      </c>
      <c r="R10" s="40" t="str">
        <f ca="1">IF((COLUMN(R10)-1)&lt;=$A$26,IF(ISNA('Standings (2)'!R10),"",IF('Standings (2)'!R10="","",IF('Standings (2)'!R10="*TIE*","TIE",IF('Standings (2)'!R10=$A10,"WIN","LOSS")))),IF(AND(COLUMN(R10)=$A$26+3,ROW(R10)&lt;=$A$26+4),(COUNTIF($B10:Q10,"WIN")*$D$26) + (COUNTIF($B10:Q10,"TIE")*$D$27),""))</f>
        <v/>
      </c>
      <c r="S10" s="40" t="str">
        <f ca="1">IF((COLUMN(S10)-1)&lt;=$A$26,IF(ISNA('Standings (2)'!S10),"",IF('Standings (2)'!S10="","",IF('Standings (2)'!S10="*TIE*","TIE",IF('Standings (2)'!S10=$A10,"WIN","LOSS")))),IF(AND(COLUMN(S10)=$A$26+3,ROW(S10)&lt;=$A$26+4),(COUNTIF($B10:R10,"WIN")*$D$26) + (COUNTIF($B10:R10,"TIE")*$D$27),""))</f>
        <v/>
      </c>
      <c r="T10" s="40" t="str">
        <f ca="1">IF((COLUMN(T10)-1)&lt;=$A$26,IF(ISNA('Standings (2)'!T10),"",IF('Standings (2)'!T10="","",IF('Standings (2)'!T10="*TIE*","TIE",IF('Standings (2)'!T10=$A10,"WIN","LOSS")))),IF(AND(COLUMN(T10)=$A$26+3,ROW(T10)&lt;=$A$26+4),(COUNTIF($B10:S10,"WIN")*$D$26) + (COUNTIF($B10:S10,"TIE")*$D$27),""))</f>
        <v/>
      </c>
      <c r="U10" s="40" t="str">
        <f ca="1">IF((COLUMN(U10)-1)&lt;=$A$26,IF(ISNA('Standings (2)'!U10),"",IF('Standings (2)'!U10="","",IF('Standings (2)'!U10="*TIE*","TIE",IF('Standings (2)'!U10=$A10,"WIN","LOSS")))),IF(AND(COLUMN(U10)=$A$26+3,ROW(U10)&lt;=$A$26+4),(COUNTIF($B10:T10,"WIN")*$D$26) + (COUNTIF($B10:T10,"TIE")*$D$27),""))</f>
        <v/>
      </c>
      <c r="V10" s="40" t="str">
        <f>IF((COLUMN(V10)-1)&lt;=$A$26,IF(ISNA('Standings (2)'!V10),"",IF('Standings (2)'!V10="","",IF('Standings (2)'!V10="*TIE*","TIE",IF('Standings (2)'!V10=$A10,"WIN","LOSS")))),IF(AND(COLUMN(V10)=$A$26+3,ROW(V10)&lt;=$A$26+4),(COUNTIF($B10:U10,"WIN")*$D$26) + (COUNTIF($B10:U10,"TIE")*$D$27),""))</f>
        <v/>
      </c>
      <c r="W10" s="50" t="str">
        <f>IF(COLUMN(W10)=$A$26+3,(COUNTIF($B10:U10,"WIN")*$D$26) + (COUNTIF($B10:U10,"TIE")*$D$27),"")</f>
        <v/>
      </c>
    </row>
    <row r="11" spans="1:25" ht="24" customHeight="1" x14ac:dyDescent="0.25">
      <c r="A11" s="54" t="str">
        <f>IF((ROW(A11)-4) &lt;= $A$26,Teams!F7,"")</f>
        <v>VAN</v>
      </c>
      <c r="B11" s="47" t="str">
        <f ca="1">IF((COLUMN(B11)-1)&lt;=$A$26,IF(ISNA('Standings (2)'!B11),"",IF('Standings (2)'!B11="","",IF('Standings (2)'!B11="*TIE*","TIE",IF('Standings (2)'!B11=$A11,"WIN","LOSS")))),IF(AND(COLUMN(B11)=$A$26+3,ROW(B11)&lt;=$A$26+4),(COUNTIF(A11:$B11,"WIN")*$D$26) + (COUNTIF(A11:$B11,"TIE")*$D$27),""))</f>
        <v/>
      </c>
      <c r="C11" s="47" t="str">
        <f ca="1">IF((COLUMN(C11)-1)&lt;=$A$26,IF(ISNA('Standings (2)'!C11),"",IF('Standings (2)'!C11="","",IF('Standings (2)'!C11="*TIE*","TIE",IF('Standings (2)'!C11=$A11,"WIN","LOSS")))),IF(AND(COLUMN(C11)=$A$26+3,ROW(C11)&lt;=$A$26+4),(COUNTIF($B11:B11,"WIN")*$D$26) + (COUNTIF($B11:B11,"TIE")*$D$27),""))</f>
        <v/>
      </c>
      <c r="D11" s="47" t="str">
        <f ca="1">IF((COLUMN(D11)-1)&lt;=$A$26,IF(ISNA('Standings (2)'!D11),"",IF('Standings (2)'!D11="","",IF('Standings (2)'!D11="*TIE*","TIE",IF('Standings (2)'!D11=$A11,"WIN","LOSS")))),IF(AND(COLUMN(D11)=$A$26+3,ROW(D11)&lt;=$A$26+4),(COUNTIF($B11:C11,"WIN")*$D$26) + (COUNTIF($B11:C11,"TIE")*$D$27),""))</f>
        <v/>
      </c>
      <c r="E11" s="47" t="str">
        <f ca="1">IF((COLUMN(E11)-1)&lt;=$A$26,IF(ISNA('Standings (2)'!E11),"",IF('Standings (2)'!E11="","",IF('Standings (2)'!E11="*TIE*","TIE",IF('Standings (2)'!E11=$A11,"WIN","LOSS")))),IF(AND(COLUMN(E11)=$A$26+3,ROW(E11)&lt;=$A$26+4),(COUNTIF($B11:D11,"WIN")*$D$26) + (COUNTIF($B11:D11,"TIE")*$D$27),""))</f>
        <v/>
      </c>
      <c r="F11" s="47" t="str">
        <f ca="1">IF((COLUMN(F11)-1)&lt;=$A$26,IF(ISNA('Standings (2)'!F11),"",IF('Standings (2)'!F11="","",IF('Standings (2)'!F11="*TIE*","TIE",IF('Standings (2)'!F11=$A11,"WIN","LOSS")))),IF(AND(COLUMN(F11)=$A$26+3,ROW(F11)&lt;=$A$26+4),(COUNTIF($B11:E11,"WIN")*$D$26) + (COUNTIF($B11:E11,"TIE")*$D$27),""))</f>
        <v/>
      </c>
      <c r="G11" s="47" t="str">
        <f ca="1">IF((COLUMN(G11)-1)&lt;=$A$26,IF(ISNA('Standings (2)'!G11),"",IF('Standings (2)'!G11="","",IF('Standings (2)'!G11="*TIE*","TIE",IF('Standings (2)'!G11=$A11,"WIN","LOSS")))),IF(AND(COLUMN(G11)=$A$26+3,ROW(G11)&lt;=$A$26+4),(COUNTIF($B11:F11,"WIN")*$D$26) + (COUNTIF($B11:F11,"TIE")*$D$27),""))</f>
        <v/>
      </c>
      <c r="H11" s="52" t="str">
        <f ca="1">IF((COLUMN(H11)-1)&lt;=$A$26,IF(ISNA('Standings (2)'!H11),"",IF('Standings (2)'!H11="","",IF('Standings (2)'!H11="*TIE*","TIE",IF('Standings (2)'!H11=$A11,"WIN","LOSS")))),IF(AND(COLUMN(H11)=$A$26+3,ROW(H11)&lt;=$A$26+4),(COUNTIF($B11:G11,"WIN")*$D$26) + (COUNTIF($B11:G11,"TIE")*$D$27),""))</f>
        <v/>
      </c>
      <c r="I11" s="47" t="str">
        <f ca="1">IF((COLUMN(I11)-1)&lt;=$A$26,IF(ISNA('Standings (2)'!I11),"",IF('Standings (2)'!I11="","",IF('Standings (2)'!I11="*TIE*","TIE",IF('Standings (2)'!I11=$A11,"WIN","LOSS")))),IF(AND(COLUMN(I11)=$A$26+3,ROW(I11)&lt;=$A$26+4),(COUNTIF($B11:H11,"WIN")*$D$26) + (COUNTIF($B11:H11,"TIE")*$D$27),""))</f>
        <v/>
      </c>
      <c r="J11" s="47" t="str">
        <f ca="1">IF((COLUMN(J11)-1)&lt;=$A$26,IF(ISNA('Standings (2)'!J11),"",IF('Standings (2)'!J11="","",IF('Standings (2)'!J11="*TIE*","TIE",IF('Standings (2)'!J11=$A11,"WIN","LOSS")))),IF(AND(COLUMN(J11)=$A$26+3,ROW(J11)&lt;=$A$26+4),(COUNTIF($B11:I11,"WIN")*$D$26) + (COUNTIF($B11:I11,"TIE")*$D$27),""))</f>
        <v/>
      </c>
      <c r="K11" s="47" t="str">
        <f ca="1">IF((COLUMN(K11)-1)&lt;=$A$26,IF(ISNA('Standings (2)'!K11),"",IF('Standings (2)'!K11="","",IF('Standings (2)'!K11="*TIE*","TIE",IF('Standings (2)'!K11=$A11,"WIN","LOSS")))),IF(AND(COLUMN(K11)=$A$26+3,ROW(K11)&lt;=$A$26+4),(COUNTIF($B11:J11,"WIN")*$D$26) + (COUNTIF($B11:J11,"TIE")*$D$27),""))</f>
        <v/>
      </c>
      <c r="L11" s="47" t="str">
        <f ca="1">IF((COLUMN(L11)-1)&lt;=$A$26,IF(ISNA('Standings (2)'!L11),"",IF('Standings (2)'!L11="","",IF('Standings (2)'!L11="*TIE*","TIE",IF('Standings (2)'!L11=$A11,"WIN","LOSS")))),IF(AND(COLUMN(L11)=$A$26+3,ROW(L11)&lt;=$A$26+4),(COUNTIF($B11:K11,"WIN")*$D$26) + (COUNTIF($B11:K11,"TIE")*$D$27),""))</f>
        <v/>
      </c>
      <c r="M11" s="47" t="str">
        <f ca="1">IF((COLUMN(M11)-1)&lt;=$A$26,IF(ISNA('Standings (2)'!M11),"",IF('Standings (2)'!M11="","",IF('Standings (2)'!M11="*TIE*","TIE",IF('Standings (2)'!M11=$A11,"WIN","LOSS")))),IF(AND(COLUMN(M11)=$A$26+3,ROW(M11)&lt;=$A$26+4),(COUNTIF($B11:L11,"WIN")*$D$26) + (COUNTIF($B11:L11,"TIE")*$D$27),""))</f>
        <v/>
      </c>
      <c r="N11" s="47" t="str">
        <f ca="1">IF((COLUMN(N11)-1)&lt;=$A$26,IF(ISNA('Standings (2)'!N11),"",IF('Standings (2)'!N11="","",IF('Standings (2)'!N11="*TIE*","TIE",IF('Standings (2)'!N11=$A11,"WIN","LOSS")))),IF(AND(COLUMN(N11)=$A$26+3,ROW(N11)&lt;=$A$26+4),(COUNTIF($B11:M11,"WIN")*$D$26) + (COUNTIF($B11:M11,"TIE")*$D$27),""))</f>
        <v/>
      </c>
      <c r="O11" s="47" t="str">
        <f ca="1">IF((COLUMN(O11)-1)&lt;=$A$26,IF(ISNA('Standings (2)'!O11),"",IF('Standings (2)'!O11="","",IF('Standings (2)'!O11="*TIE*","TIE",IF('Standings (2)'!O11=$A11,"WIN","LOSS")))),IF(AND(COLUMN(O11)=$A$26+3,ROW(O11)&lt;=$A$26+4),(COUNTIF($B11:N11,"WIN")*$D$26) + (COUNTIF($B11:N11,"TIE")*$D$27),""))</f>
        <v/>
      </c>
      <c r="P11" s="47" t="str">
        <f ca="1">IF((COLUMN(P11)-1)&lt;=$A$26,IF(ISNA('Standings (2)'!P11),"",IF('Standings (2)'!P11="","",IF('Standings (2)'!P11="*TIE*","TIE",IF('Standings (2)'!P11=$A11,"WIN","LOSS")))),IF(AND(COLUMN(P11)=$A$26+3,ROW(P11)&lt;=$A$26+4),(COUNTIF($B11:O11,"WIN")*$D$26) + (COUNTIF($B11:O11,"TIE")*$D$27),""))</f>
        <v/>
      </c>
      <c r="Q11" s="47" t="str">
        <f ca="1">IF((COLUMN(Q11)-1)&lt;=$A$26,IF(ISNA('Standings (2)'!Q11),"",IF('Standings (2)'!Q11="","",IF('Standings (2)'!Q11="*TIE*","TIE",IF('Standings (2)'!Q11=$A11,"WIN","LOSS")))),IF(AND(COLUMN(Q11)=$A$26+3,ROW(Q11)&lt;=$A$26+4),(COUNTIF($B11:P11,"WIN")*$D$26) + (COUNTIF($B11:P11,"TIE")*$D$27),""))</f>
        <v/>
      </c>
      <c r="R11" s="47" t="str">
        <f ca="1">IF((COLUMN(R11)-1)&lt;=$A$26,IF(ISNA('Standings (2)'!R11),"",IF('Standings (2)'!R11="","",IF('Standings (2)'!R11="*TIE*","TIE",IF('Standings (2)'!R11=$A11,"WIN","LOSS")))),IF(AND(COLUMN(R11)=$A$26+3,ROW(R11)&lt;=$A$26+4),(COUNTIF($B11:Q11,"WIN")*$D$26) + (COUNTIF($B11:Q11,"TIE")*$D$27),""))</f>
        <v/>
      </c>
      <c r="S11" s="47" t="str">
        <f ca="1">IF((COLUMN(S11)-1)&lt;=$A$26,IF(ISNA('Standings (2)'!S11),"",IF('Standings (2)'!S11="","",IF('Standings (2)'!S11="*TIE*","TIE",IF('Standings (2)'!S11=$A11,"WIN","LOSS")))),IF(AND(COLUMN(S11)=$A$26+3,ROW(S11)&lt;=$A$26+4),(COUNTIF($B11:R11,"WIN")*$D$26) + (COUNTIF($B11:R11,"TIE")*$D$27),""))</f>
        <v/>
      </c>
      <c r="T11" s="47" t="str">
        <f ca="1">IF((COLUMN(T11)-1)&lt;=$A$26,IF(ISNA('Standings (2)'!T11),"",IF('Standings (2)'!T11="","",IF('Standings (2)'!T11="*TIE*","TIE",IF('Standings (2)'!T11=$A11,"WIN","LOSS")))),IF(AND(COLUMN(T11)=$A$26+3,ROW(T11)&lt;=$A$26+4),(COUNTIF($B11:S11,"WIN")*$D$26) + (COUNTIF($B11:S11,"TIE")*$D$27),""))</f>
        <v/>
      </c>
      <c r="U11" s="47" t="str">
        <f ca="1">IF((COLUMN(U11)-1)&lt;=$A$26,IF(ISNA('Standings (2)'!U11),"",IF('Standings (2)'!U11="","",IF('Standings (2)'!U11="*TIE*","TIE",IF('Standings (2)'!U11=$A11,"WIN","LOSS")))),IF(AND(COLUMN(U11)=$A$26+3,ROW(U11)&lt;=$A$26+4),(COUNTIF($B11:T11,"WIN")*$D$26) + (COUNTIF($B11:T11,"TIE")*$D$27),""))</f>
        <v/>
      </c>
      <c r="V11" s="47" t="str">
        <f>IF((COLUMN(V11)-1)&lt;=$A$26,IF(ISNA('Standings (2)'!V11),"",IF('Standings (2)'!V11="","",IF('Standings (2)'!V11="*TIE*","TIE",IF('Standings (2)'!V11=$A11,"WIN","LOSS")))),IF(AND(COLUMN(V11)=$A$26+3,ROW(V11)&lt;=$A$26+4),(COUNTIF($B11:U11,"WIN")*$D$26) + (COUNTIF($B11:U11,"TIE")*$D$27),""))</f>
        <v/>
      </c>
      <c r="W11" s="47" t="str">
        <f>IF(COLUMN(W11)=$A$26+3,(COUNTIF($B11:U11,"WIN")*$D$26) + (COUNTIF($B11:U11,"TIE")*$D$27),"")</f>
        <v/>
      </c>
    </row>
    <row r="12" spans="1:25" ht="24" customHeight="1" x14ac:dyDescent="0.25">
      <c r="A12" s="41" t="str">
        <f>IF((ROW(A12)-4) &lt;= $A$26,Teams!F8,"")</f>
        <v>CHI</v>
      </c>
      <c r="B12" s="40" t="str">
        <f ca="1">IF((COLUMN(B12)-1)&lt;=$A$26,IF(ISNA('Standings (2)'!B12),"",IF('Standings (2)'!B12="","",IF('Standings (2)'!B12="*TIE*","TIE",IF('Standings (2)'!B12=$A12,"WIN","LOSS")))),IF(AND(COLUMN(B12)=$A$26+3,ROW(B12)&lt;=$A$26+4),(COUNTIF(A12:$B12,"WIN")*$D$26) + (COUNTIF(A12:$B12,"TIE")*$D$27),""))</f>
        <v/>
      </c>
      <c r="C12" s="40" t="str">
        <f ca="1">IF((COLUMN(C12)-1)&lt;=$A$26,IF(ISNA('Standings (2)'!C12),"",IF('Standings (2)'!C12="","",IF('Standings (2)'!C12="*TIE*","TIE",IF('Standings (2)'!C12=$A12,"WIN","LOSS")))),IF(AND(COLUMN(C12)=$A$26+3,ROW(C12)&lt;=$A$26+4),(COUNTIF($B12:B12,"WIN")*$D$26) + (COUNTIF($B12:B12,"TIE")*$D$27),""))</f>
        <v/>
      </c>
      <c r="D12" s="40" t="str">
        <f ca="1">IF((COLUMN(D12)-1)&lt;=$A$26,IF(ISNA('Standings (2)'!D12),"",IF('Standings (2)'!D12="","",IF('Standings (2)'!D12="*TIE*","TIE",IF('Standings (2)'!D12=$A12,"WIN","LOSS")))),IF(AND(COLUMN(D12)=$A$26+3,ROW(D12)&lt;=$A$26+4),(COUNTIF($B12:C12,"WIN")*$D$26) + (COUNTIF($B12:C12,"TIE")*$D$27),""))</f>
        <v/>
      </c>
      <c r="E12" s="40" t="str">
        <f ca="1">IF((COLUMN(E12)-1)&lt;=$A$26,IF(ISNA('Standings (2)'!E12),"",IF('Standings (2)'!E12="","",IF('Standings (2)'!E12="*TIE*","TIE",IF('Standings (2)'!E12=$A12,"WIN","LOSS")))),IF(AND(COLUMN(E12)=$A$26+3,ROW(E12)&lt;=$A$26+4),(COUNTIF($B12:D12,"WIN")*$D$26) + (COUNTIF($B12:D12,"TIE")*$D$27),""))</f>
        <v/>
      </c>
      <c r="F12" s="40" t="str">
        <f ca="1">IF((COLUMN(F12)-1)&lt;=$A$26,IF(ISNA('Standings (2)'!F12),"",IF('Standings (2)'!F12="","",IF('Standings (2)'!F12="*TIE*","TIE",IF('Standings (2)'!F12=$A12,"WIN","LOSS")))),IF(AND(COLUMN(F12)=$A$26+3,ROW(F12)&lt;=$A$26+4),(COUNTIF($B12:E12,"WIN")*$D$26) + (COUNTIF($B12:E12,"TIE")*$D$27),""))</f>
        <v/>
      </c>
      <c r="G12" s="40" t="str">
        <f ca="1">IF((COLUMN(G12)-1)&lt;=$A$26,IF(ISNA('Standings (2)'!G12),"",IF('Standings (2)'!G12="","",IF('Standings (2)'!G12="*TIE*","TIE",IF('Standings (2)'!G12=$A12,"WIN","LOSS")))),IF(AND(COLUMN(G12)=$A$26+3,ROW(G12)&lt;=$A$26+4),(COUNTIF($B12:F12,"WIN")*$D$26) + (COUNTIF($B12:F12,"TIE")*$D$27),""))</f>
        <v/>
      </c>
      <c r="H12" s="40" t="str">
        <f ca="1">IF((COLUMN(H12)-1)&lt;=$A$26,IF(ISNA('Standings (2)'!H12),"",IF('Standings (2)'!H12="","",IF('Standings (2)'!H12="*TIE*","TIE",IF('Standings (2)'!H12=$A12,"WIN","LOSS")))),IF(AND(COLUMN(H12)=$A$26+3,ROW(H12)&lt;=$A$26+4),(COUNTIF($B12:G12,"WIN")*$D$26) + (COUNTIF($B12:G12,"TIE")*$D$27),""))</f>
        <v/>
      </c>
      <c r="I12" s="52" t="str">
        <f ca="1">IF((COLUMN(I12)-1)&lt;=$A$26,IF(ISNA('Standings (2)'!I12),"",IF('Standings (2)'!I12="","",IF('Standings (2)'!I12="*TIE*","TIE",IF('Standings (2)'!I12=$A12,"WIN","LOSS")))),IF(AND(COLUMN(I12)=$A$26+3,ROW(I12)&lt;=$A$26+4),(COUNTIF($B12:H12,"WIN")*$D$26) + (COUNTIF($B12:H12,"TIE")*$D$27),""))</f>
        <v/>
      </c>
      <c r="J12" s="40" t="str">
        <f ca="1">IF((COLUMN(J12)-1)&lt;=$A$26,IF(ISNA('Standings (2)'!J12),"",IF('Standings (2)'!J12="","",IF('Standings (2)'!J12="*TIE*","TIE",IF('Standings (2)'!J12=$A12,"WIN","LOSS")))),IF(AND(COLUMN(J12)=$A$26+3,ROW(J12)&lt;=$A$26+4),(COUNTIF($B12:I12,"WIN")*$D$26) + (COUNTIF($B12:I12,"TIE")*$D$27),""))</f>
        <v/>
      </c>
      <c r="K12" s="40" t="str">
        <f ca="1">IF((COLUMN(K12)-1)&lt;=$A$26,IF(ISNA('Standings (2)'!K12),"",IF('Standings (2)'!K12="","",IF('Standings (2)'!K12="*TIE*","TIE",IF('Standings (2)'!K12=$A12,"WIN","LOSS")))),IF(AND(COLUMN(K12)=$A$26+3,ROW(K12)&lt;=$A$26+4),(COUNTIF($B12:J12,"WIN")*$D$26) + (COUNTIF($B12:J12,"TIE")*$D$27),""))</f>
        <v/>
      </c>
      <c r="L12" s="40" t="str">
        <f ca="1">IF((COLUMN(L12)-1)&lt;=$A$26,IF(ISNA('Standings (2)'!L12),"",IF('Standings (2)'!L12="","",IF('Standings (2)'!L12="*TIE*","TIE",IF('Standings (2)'!L12=$A12,"WIN","LOSS")))),IF(AND(COLUMN(L12)=$A$26+3,ROW(L12)&lt;=$A$26+4),(COUNTIF($B12:K12,"WIN")*$D$26) + (COUNTIF($B12:K12,"TIE")*$D$27),""))</f>
        <v/>
      </c>
      <c r="M12" s="40" t="str">
        <f ca="1">IF((COLUMN(M12)-1)&lt;=$A$26,IF(ISNA('Standings (2)'!M12),"",IF('Standings (2)'!M12="","",IF('Standings (2)'!M12="*TIE*","TIE",IF('Standings (2)'!M12=$A12,"WIN","LOSS")))),IF(AND(COLUMN(M12)=$A$26+3,ROW(M12)&lt;=$A$26+4),(COUNTIF($B12:L12,"WIN")*$D$26) + (COUNTIF($B12:L12,"TIE")*$D$27),""))</f>
        <v/>
      </c>
      <c r="N12" s="40" t="str">
        <f ca="1">IF((COLUMN(N12)-1)&lt;=$A$26,IF(ISNA('Standings (2)'!N12),"",IF('Standings (2)'!N12="","",IF('Standings (2)'!N12="*TIE*","TIE",IF('Standings (2)'!N12=$A12,"WIN","LOSS")))),IF(AND(COLUMN(N12)=$A$26+3,ROW(N12)&lt;=$A$26+4),(COUNTIF($B12:M12,"WIN")*$D$26) + (COUNTIF($B12:M12,"TIE")*$D$27),""))</f>
        <v/>
      </c>
      <c r="O12" s="40" t="str">
        <f ca="1">IF((COLUMN(O12)-1)&lt;=$A$26,IF(ISNA('Standings (2)'!O12),"",IF('Standings (2)'!O12="","",IF('Standings (2)'!O12="*TIE*","TIE",IF('Standings (2)'!O12=$A12,"WIN","LOSS")))),IF(AND(COLUMN(O12)=$A$26+3,ROW(O12)&lt;=$A$26+4),(COUNTIF($B12:N12,"WIN")*$D$26) + (COUNTIF($B12:N12,"TIE")*$D$27),""))</f>
        <v/>
      </c>
      <c r="P12" s="40" t="str">
        <f ca="1">IF((COLUMN(P12)-1)&lt;=$A$26,IF(ISNA('Standings (2)'!P12),"",IF('Standings (2)'!P12="","",IF('Standings (2)'!P12="*TIE*","TIE",IF('Standings (2)'!P12=$A12,"WIN","LOSS")))),IF(AND(COLUMN(P12)=$A$26+3,ROW(P12)&lt;=$A$26+4),(COUNTIF($B12:O12,"WIN")*$D$26) + (COUNTIF($B12:O12,"TIE")*$D$27),""))</f>
        <v/>
      </c>
      <c r="Q12" s="40" t="str">
        <f ca="1">IF((COLUMN(Q12)-1)&lt;=$A$26,IF(ISNA('Standings (2)'!Q12),"",IF('Standings (2)'!Q12="","",IF('Standings (2)'!Q12="*TIE*","TIE",IF('Standings (2)'!Q12=$A12,"WIN","LOSS")))),IF(AND(COLUMN(Q12)=$A$26+3,ROW(Q12)&lt;=$A$26+4),(COUNTIF($B12:P12,"WIN")*$D$26) + (COUNTIF($B12:P12,"TIE")*$D$27),""))</f>
        <v/>
      </c>
      <c r="R12" s="40" t="str">
        <f ca="1">IF((COLUMN(R12)-1)&lt;=$A$26,IF(ISNA('Standings (2)'!R12),"",IF('Standings (2)'!R12="","",IF('Standings (2)'!R12="*TIE*","TIE",IF('Standings (2)'!R12=$A12,"WIN","LOSS")))),IF(AND(COLUMN(R12)=$A$26+3,ROW(R12)&lt;=$A$26+4),(COUNTIF($B12:Q12,"WIN")*$D$26) + (COUNTIF($B12:Q12,"TIE")*$D$27),""))</f>
        <v/>
      </c>
      <c r="S12" s="40" t="str">
        <f ca="1">IF((COLUMN(S12)-1)&lt;=$A$26,IF(ISNA('Standings (2)'!S12),"",IF('Standings (2)'!S12="","",IF('Standings (2)'!S12="*TIE*","TIE",IF('Standings (2)'!S12=$A12,"WIN","LOSS")))),IF(AND(COLUMN(S12)=$A$26+3,ROW(S12)&lt;=$A$26+4),(COUNTIF($B12:R12,"WIN")*$D$26) + (COUNTIF($B12:R12,"TIE")*$D$27),""))</f>
        <v/>
      </c>
      <c r="T12" s="40" t="str">
        <f ca="1">IF((COLUMN(T12)-1)&lt;=$A$26,IF(ISNA('Standings (2)'!T12),"",IF('Standings (2)'!T12="","",IF('Standings (2)'!T12="*TIE*","TIE",IF('Standings (2)'!T12=$A12,"WIN","LOSS")))),IF(AND(COLUMN(T12)=$A$26+3,ROW(T12)&lt;=$A$26+4),(COUNTIF($B12:S12,"WIN")*$D$26) + (COUNTIF($B12:S12,"TIE")*$D$27),""))</f>
        <v/>
      </c>
      <c r="U12" s="40" t="str">
        <f ca="1">IF((COLUMN(U12)-1)&lt;=$A$26,IF(ISNA('Standings (2)'!U12),"",IF('Standings (2)'!U12="","",IF('Standings (2)'!U12="*TIE*","TIE",IF('Standings (2)'!U12=$A12,"WIN","LOSS")))),IF(AND(COLUMN(U12)=$A$26+3,ROW(U12)&lt;=$A$26+4),(COUNTIF($B12:T12,"WIN")*$D$26) + (COUNTIF($B12:T12,"TIE")*$D$27),""))</f>
        <v/>
      </c>
      <c r="V12" s="40" t="str">
        <f>IF((COLUMN(V12)-1)&lt;=$A$26,IF(ISNA('Standings (2)'!V12),"",IF('Standings (2)'!V12="","",IF('Standings (2)'!V12="*TIE*","TIE",IF('Standings (2)'!V12=$A12,"WIN","LOSS")))),IF(AND(COLUMN(V12)=$A$26+3,ROW(V12)&lt;=$A$26+4),(COUNTIF($B12:U12,"WIN")*$D$26) + (COUNTIF($B12:U12,"TIE")*$D$27),""))</f>
        <v/>
      </c>
      <c r="W12" s="50" t="str">
        <f>IF(COLUMN(W12)=$A$26+3,(COUNTIF($B12:U12,"WIN")*$D$26) + (COUNTIF($B12:U12,"TIE")*$D$27),"")</f>
        <v/>
      </c>
    </row>
    <row r="13" spans="1:25" ht="24" customHeight="1" x14ac:dyDescent="0.25">
      <c r="A13" s="54" t="str">
        <f>IF((ROW(A13)-4) &lt;= $A$26,Teams!F9,"")</f>
        <v>COL</v>
      </c>
      <c r="B13" s="47" t="str">
        <f ca="1">IF((COLUMN(B13)-1)&lt;=$A$26,IF(ISNA('Standings (2)'!B13),"",IF('Standings (2)'!B13="","",IF('Standings (2)'!B13="*TIE*","TIE",IF('Standings (2)'!B13=$A13,"WIN","LOSS")))),IF(AND(COLUMN(B13)=$A$26+3,ROW(B13)&lt;=$A$26+4),(COUNTIF(A13:$B13,"WIN")*$D$26) + (COUNTIF(A13:$B13,"TIE")*$D$27),""))</f>
        <v/>
      </c>
      <c r="C13" s="47" t="str">
        <f ca="1">IF((COLUMN(C13)-1)&lt;=$A$26,IF(ISNA('Standings (2)'!C13),"",IF('Standings (2)'!C13="","",IF('Standings (2)'!C13="*TIE*","TIE",IF('Standings (2)'!C13=$A13,"WIN","LOSS")))),IF(AND(COLUMN(C13)=$A$26+3,ROW(C13)&lt;=$A$26+4),(COUNTIF($B13:B13,"WIN")*$D$26) + (COUNTIF($B13:B13,"TIE")*$D$27),""))</f>
        <v/>
      </c>
      <c r="D13" s="47" t="str">
        <f ca="1">IF((COLUMN(D13)-1)&lt;=$A$26,IF(ISNA('Standings (2)'!D13),"",IF('Standings (2)'!D13="","",IF('Standings (2)'!D13="*TIE*","TIE",IF('Standings (2)'!D13=$A13,"WIN","LOSS")))),IF(AND(COLUMN(D13)=$A$26+3,ROW(D13)&lt;=$A$26+4),(COUNTIF($B13:C13,"WIN")*$D$26) + (COUNTIF($B13:C13,"TIE")*$D$27),""))</f>
        <v/>
      </c>
      <c r="E13" s="47" t="str">
        <f ca="1">IF((COLUMN(E13)-1)&lt;=$A$26,IF(ISNA('Standings (2)'!E13),"",IF('Standings (2)'!E13="","",IF('Standings (2)'!E13="*TIE*","TIE",IF('Standings (2)'!E13=$A13,"WIN","LOSS")))),IF(AND(COLUMN(E13)=$A$26+3,ROW(E13)&lt;=$A$26+4),(COUNTIF($B13:D13,"WIN")*$D$26) + (COUNTIF($B13:D13,"TIE")*$D$27),""))</f>
        <v/>
      </c>
      <c r="F13" s="47" t="str">
        <f ca="1">IF((COLUMN(F13)-1)&lt;=$A$26,IF(ISNA('Standings (2)'!F13),"",IF('Standings (2)'!F13="","",IF('Standings (2)'!F13="*TIE*","TIE",IF('Standings (2)'!F13=$A13,"WIN","LOSS")))),IF(AND(COLUMN(F13)=$A$26+3,ROW(F13)&lt;=$A$26+4),(COUNTIF($B13:E13,"WIN")*$D$26) + (COUNTIF($B13:E13,"TIE")*$D$27),""))</f>
        <v/>
      </c>
      <c r="G13" s="47" t="str">
        <f ca="1">IF((COLUMN(G13)-1)&lt;=$A$26,IF(ISNA('Standings (2)'!G13),"",IF('Standings (2)'!G13="","",IF('Standings (2)'!G13="*TIE*","TIE",IF('Standings (2)'!G13=$A13,"WIN","LOSS")))),IF(AND(COLUMN(G13)=$A$26+3,ROW(G13)&lt;=$A$26+4),(COUNTIF($B13:F13,"WIN")*$D$26) + (COUNTIF($B13:F13,"TIE")*$D$27),""))</f>
        <v/>
      </c>
      <c r="H13" s="47" t="str">
        <f ca="1">IF((COLUMN(H13)-1)&lt;=$A$26,IF(ISNA('Standings (2)'!H13),"",IF('Standings (2)'!H13="","",IF('Standings (2)'!H13="*TIE*","TIE",IF('Standings (2)'!H13=$A13,"WIN","LOSS")))),IF(AND(COLUMN(H13)=$A$26+3,ROW(H13)&lt;=$A$26+4),(COUNTIF($B13:G13,"WIN")*$D$26) + (COUNTIF($B13:G13,"TIE")*$D$27),""))</f>
        <v/>
      </c>
      <c r="I13" s="47" t="str">
        <f ca="1">IF((COLUMN(I13)-1)&lt;=$A$26,IF(ISNA('Standings (2)'!I13),"",IF('Standings (2)'!I13="","",IF('Standings (2)'!I13="*TIE*","TIE",IF('Standings (2)'!I13=$A13,"WIN","LOSS")))),IF(AND(COLUMN(I13)=$A$26+3,ROW(I13)&lt;=$A$26+4),(COUNTIF($B13:H13,"WIN")*$D$26) + (COUNTIF($B13:H13,"TIE")*$D$27),""))</f>
        <v/>
      </c>
      <c r="J13" s="52" t="str">
        <f ca="1">IF((COLUMN(J13)-1)&lt;=$A$26,IF(ISNA('Standings (2)'!J13),"",IF('Standings (2)'!J13="","",IF('Standings (2)'!J13="*TIE*","TIE",IF('Standings (2)'!J13=$A13,"WIN","LOSS")))),IF(AND(COLUMN(J13)=$A$26+3,ROW(J13)&lt;=$A$26+4),(COUNTIF($B13:I13,"WIN")*$D$26) + (COUNTIF($B13:I13,"TIE")*$D$27),""))</f>
        <v/>
      </c>
      <c r="K13" s="47" t="str">
        <f ca="1">IF((COLUMN(K13)-1)&lt;=$A$26,IF(ISNA('Standings (2)'!K13),"",IF('Standings (2)'!K13="","",IF('Standings (2)'!K13="*TIE*","TIE",IF('Standings (2)'!K13=$A13,"WIN","LOSS")))),IF(AND(COLUMN(K13)=$A$26+3,ROW(K13)&lt;=$A$26+4),(COUNTIF($B13:J13,"WIN")*$D$26) + (COUNTIF($B13:J13,"TIE")*$D$27),""))</f>
        <v/>
      </c>
      <c r="L13" s="47" t="str">
        <f ca="1">IF((COLUMN(L13)-1)&lt;=$A$26,IF(ISNA('Standings (2)'!L13),"",IF('Standings (2)'!L13="","",IF('Standings (2)'!L13="*TIE*","TIE",IF('Standings (2)'!L13=$A13,"WIN","LOSS")))),IF(AND(COLUMN(L13)=$A$26+3,ROW(L13)&lt;=$A$26+4),(COUNTIF($B13:K13,"WIN")*$D$26) + (COUNTIF($B13:K13,"TIE")*$D$27),""))</f>
        <v/>
      </c>
      <c r="M13" s="47" t="str">
        <f ca="1">IF((COLUMN(M13)-1)&lt;=$A$26,IF(ISNA('Standings (2)'!M13),"",IF('Standings (2)'!M13="","",IF('Standings (2)'!M13="*TIE*","TIE",IF('Standings (2)'!M13=$A13,"WIN","LOSS")))),IF(AND(COLUMN(M13)=$A$26+3,ROW(M13)&lt;=$A$26+4),(COUNTIF($B13:L13,"WIN")*$D$26) + (COUNTIF($B13:L13,"TIE")*$D$27),""))</f>
        <v/>
      </c>
      <c r="N13" s="47" t="str">
        <f ca="1">IF((COLUMN(N13)-1)&lt;=$A$26,IF(ISNA('Standings (2)'!N13),"",IF('Standings (2)'!N13="","",IF('Standings (2)'!N13="*TIE*","TIE",IF('Standings (2)'!N13=$A13,"WIN","LOSS")))),IF(AND(COLUMN(N13)=$A$26+3,ROW(N13)&lt;=$A$26+4),(COUNTIF($B13:M13,"WIN")*$D$26) + (COUNTIF($B13:M13,"TIE")*$D$27),""))</f>
        <v/>
      </c>
      <c r="O13" s="47" t="str">
        <f ca="1">IF((COLUMN(O13)-1)&lt;=$A$26,IF(ISNA('Standings (2)'!O13),"",IF('Standings (2)'!O13="","",IF('Standings (2)'!O13="*TIE*","TIE",IF('Standings (2)'!O13=$A13,"WIN","LOSS")))),IF(AND(COLUMN(O13)=$A$26+3,ROW(O13)&lt;=$A$26+4),(COUNTIF($B13:N13,"WIN")*$D$26) + (COUNTIF($B13:N13,"TIE")*$D$27),""))</f>
        <v/>
      </c>
      <c r="P13" s="47" t="str">
        <f ca="1">IF((COLUMN(P13)-1)&lt;=$A$26,IF(ISNA('Standings (2)'!P13),"",IF('Standings (2)'!P13="","",IF('Standings (2)'!P13="*TIE*","TIE",IF('Standings (2)'!P13=$A13,"WIN","LOSS")))),IF(AND(COLUMN(P13)=$A$26+3,ROW(P13)&lt;=$A$26+4),(COUNTIF($B13:O13,"WIN")*$D$26) + (COUNTIF($B13:O13,"TIE")*$D$27),""))</f>
        <v/>
      </c>
      <c r="Q13" s="47" t="str">
        <f ca="1">IF((COLUMN(Q13)-1)&lt;=$A$26,IF(ISNA('Standings (2)'!Q13),"",IF('Standings (2)'!Q13="","",IF('Standings (2)'!Q13="*TIE*","TIE",IF('Standings (2)'!Q13=$A13,"WIN","LOSS")))),IF(AND(COLUMN(Q13)=$A$26+3,ROW(Q13)&lt;=$A$26+4),(COUNTIF($B13:P13,"WIN")*$D$26) + (COUNTIF($B13:P13,"TIE")*$D$27),""))</f>
        <v/>
      </c>
      <c r="R13" s="47" t="str">
        <f ca="1">IF((COLUMN(R13)-1)&lt;=$A$26,IF(ISNA('Standings (2)'!R13),"",IF('Standings (2)'!R13="","",IF('Standings (2)'!R13="*TIE*","TIE",IF('Standings (2)'!R13=$A13,"WIN","LOSS")))),IF(AND(COLUMN(R13)=$A$26+3,ROW(R13)&lt;=$A$26+4),(COUNTIF($B13:Q13,"WIN")*$D$26) + (COUNTIF($B13:Q13,"TIE")*$D$27),""))</f>
        <v/>
      </c>
      <c r="S13" s="47" t="str">
        <f ca="1">IF((COLUMN(S13)-1)&lt;=$A$26,IF(ISNA('Standings (2)'!S13),"",IF('Standings (2)'!S13="","",IF('Standings (2)'!S13="*TIE*","TIE",IF('Standings (2)'!S13=$A13,"WIN","LOSS")))),IF(AND(COLUMN(S13)=$A$26+3,ROW(S13)&lt;=$A$26+4),(COUNTIF($B13:R13,"WIN")*$D$26) + (COUNTIF($B13:R13,"TIE")*$D$27),""))</f>
        <v/>
      </c>
      <c r="T13" s="47" t="str">
        <f ca="1">IF((COLUMN(T13)-1)&lt;=$A$26,IF(ISNA('Standings (2)'!T13),"",IF('Standings (2)'!T13="","",IF('Standings (2)'!T13="*TIE*","TIE",IF('Standings (2)'!T13=$A13,"WIN","LOSS")))),IF(AND(COLUMN(T13)=$A$26+3,ROW(T13)&lt;=$A$26+4),(COUNTIF($B13:S13,"WIN")*$D$26) + (COUNTIF($B13:S13,"TIE")*$D$27),""))</f>
        <v/>
      </c>
      <c r="U13" s="47" t="str">
        <f ca="1">IF((COLUMN(U13)-1)&lt;=$A$26,IF(ISNA('Standings (2)'!U13),"",IF('Standings (2)'!U13="","",IF('Standings (2)'!U13="*TIE*","TIE",IF('Standings (2)'!U13=$A13,"WIN","LOSS")))),IF(AND(COLUMN(U13)=$A$26+3,ROW(U13)&lt;=$A$26+4),(COUNTIF($B13:T13,"WIN")*$D$26) + (COUNTIF($B13:T13,"TIE")*$D$27),""))</f>
        <v/>
      </c>
      <c r="V13" s="47" t="str">
        <f>IF((COLUMN(V13)-1)&lt;=$A$26,IF(ISNA('Standings (2)'!V13),"",IF('Standings (2)'!V13="","",IF('Standings (2)'!V13="*TIE*","TIE",IF('Standings (2)'!V13=$A13,"WIN","LOSS")))),IF(AND(COLUMN(V13)=$A$26+3,ROW(V13)&lt;=$A$26+4),(COUNTIF($B13:U13,"WIN")*$D$26) + (COUNTIF($B13:U13,"TIE")*$D$27),""))</f>
        <v/>
      </c>
      <c r="W13" s="47" t="str">
        <f>IF(COLUMN(W13)=$A$26+3,(COUNTIF($B13:U13,"WIN")*$D$26) + (COUNTIF($B13:U13,"TIE")*$D$27),"")</f>
        <v/>
      </c>
    </row>
    <row r="14" spans="1:25" ht="24" customHeight="1" x14ac:dyDescent="0.25">
      <c r="A14" s="41" t="str">
        <f>IF((ROW(A14)-4) &lt;= $A$26,Teams!F10,"")</f>
        <v>DAL</v>
      </c>
      <c r="B14" s="40" t="str">
        <f ca="1">IF((COLUMN(B14)-1)&lt;=$A$26,IF(ISNA('Standings (2)'!B14),"",IF('Standings (2)'!B14="","",IF('Standings (2)'!B14="*TIE*","TIE",IF('Standings (2)'!B14=$A14,"WIN","LOSS")))),IF(AND(COLUMN(B14)=$A$26+3,ROW(B14)&lt;=$A$26+4),(COUNTIF(A14:$B14,"WIN")*$D$26) + (COUNTIF(A14:$B14,"TIE")*$D$27),""))</f>
        <v/>
      </c>
      <c r="C14" s="40" t="str">
        <f ca="1">IF((COLUMN(C14)-1)&lt;=$A$26,IF(ISNA('Standings (2)'!C14),"",IF('Standings (2)'!C14="","",IF('Standings (2)'!C14="*TIE*","TIE",IF('Standings (2)'!C14=$A14,"WIN","LOSS")))),IF(AND(COLUMN(C14)=$A$26+3,ROW(C14)&lt;=$A$26+4),(COUNTIF($B14:B14,"WIN")*$D$26) + (COUNTIF($B14:B14,"TIE")*$D$27),""))</f>
        <v/>
      </c>
      <c r="D14" s="40" t="str">
        <f ca="1">IF((COLUMN(D14)-1)&lt;=$A$26,IF(ISNA('Standings (2)'!D14),"",IF('Standings (2)'!D14="","",IF('Standings (2)'!D14="*TIE*","TIE",IF('Standings (2)'!D14=$A14,"WIN","LOSS")))),IF(AND(COLUMN(D14)=$A$26+3,ROW(D14)&lt;=$A$26+4),(COUNTIF($B14:C14,"WIN")*$D$26) + (COUNTIF($B14:C14,"TIE")*$D$27),""))</f>
        <v/>
      </c>
      <c r="E14" s="40" t="str">
        <f ca="1">IF((COLUMN(E14)-1)&lt;=$A$26,IF(ISNA('Standings (2)'!E14),"",IF('Standings (2)'!E14="","",IF('Standings (2)'!E14="*TIE*","TIE",IF('Standings (2)'!E14=$A14,"WIN","LOSS")))),IF(AND(COLUMN(E14)=$A$26+3,ROW(E14)&lt;=$A$26+4),(COUNTIF($B14:D14,"WIN")*$D$26) + (COUNTIF($B14:D14,"TIE")*$D$27),""))</f>
        <v/>
      </c>
      <c r="F14" s="40" t="str">
        <f ca="1">IF((COLUMN(F14)-1)&lt;=$A$26,IF(ISNA('Standings (2)'!F14),"",IF('Standings (2)'!F14="","",IF('Standings (2)'!F14="*TIE*","TIE",IF('Standings (2)'!F14=$A14,"WIN","LOSS")))),IF(AND(COLUMN(F14)=$A$26+3,ROW(F14)&lt;=$A$26+4),(COUNTIF($B14:E14,"WIN")*$D$26) + (COUNTIF($B14:E14,"TIE")*$D$27),""))</f>
        <v/>
      </c>
      <c r="G14" s="40" t="str">
        <f ca="1">IF((COLUMN(G14)-1)&lt;=$A$26,IF(ISNA('Standings (2)'!G14),"",IF('Standings (2)'!G14="","",IF('Standings (2)'!G14="*TIE*","TIE",IF('Standings (2)'!G14=$A14,"WIN","LOSS")))),IF(AND(COLUMN(G14)=$A$26+3,ROW(G14)&lt;=$A$26+4),(COUNTIF($B14:F14,"WIN")*$D$26) + (COUNTIF($B14:F14,"TIE")*$D$27),""))</f>
        <v/>
      </c>
      <c r="H14" s="40" t="str">
        <f ca="1">IF((COLUMN(H14)-1)&lt;=$A$26,IF(ISNA('Standings (2)'!H14),"",IF('Standings (2)'!H14="","",IF('Standings (2)'!H14="*TIE*","TIE",IF('Standings (2)'!H14=$A14,"WIN","LOSS")))),IF(AND(COLUMN(H14)=$A$26+3,ROW(H14)&lt;=$A$26+4),(COUNTIF($B14:G14,"WIN")*$D$26) + (COUNTIF($B14:G14,"TIE")*$D$27),""))</f>
        <v/>
      </c>
      <c r="I14" s="40" t="str">
        <f ca="1">IF((COLUMN(I14)-1)&lt;=$A$26,IF(ISNA('Standings (2)'!I14),"",IF('Standings (2)'!I14="","",IF('Standings (2)'!I14="*TIE*","TIE",IF('Standings (2)'!I14=$A14,"WIN","LOSS")))),IF(AND(COLUMN(I14)=$A$26+3,ROW(I14)&lt;=$A$26+4),(COUNTIF($B14:H14,"WIN")*$D$26) + (COUNTIF($B14:H14,"TIE")*$D$27),""))</f>
        <v/>
      </c>
      <c r="J14" s="40" t="str">
        <f ca="1">IF((COLUMN(J14)-1)&lt;=$A$26,IF(ISNA('Standings (2)'!J14),"",IF('Standings (2)'!J14="","",IF('Standings (2)'!J14="*TIE*","TIE",IF('Standings (2)'!J14=$A14,"WIN","LOSS")))),IF(AND(COLUMN(J14)=$A$26+3,ROW(J14)&lt;=$A$26+4),(COUNTIF($B14:I14,"WIN")*$D$26) + (COUNTIF($B14:I14,"TIE")*$D$27),""))</f>
        <v/>
      </c>
      <c r="K14" s="52" t="str">
        <f ca="1">IF((COLUMN(K14)-1)&lt;=$A$26,IF(ISNA('Standings (2)'!K14),"",IF('Standings (2)'!K14="","",IF('Standings (2)'!K14="*TIE*","TIE",IF('Standings (2)'!K14=$A14,"WIN","LOSS")))),IF(AND(COLUMN(K14)=$A$26+3,ROW(K14)&lt;=$A$26+4),(COUNTIF($B14:J14,"WIN")*$D$26) + (COUNTIF($B14:J14,"TIE")*$D$27),""))</f>
        <v/>
      </c>
      <c r="L14" s="40" t="str">
        <f ca="1">IF((COLUMN(L14)-1)&lt;=$A$26,IF(ISNA('Standings (2)'!L14),"",IF('Standings (2)'!L14="","",IF('Standings (2)'!L14="*TIE*","TIE",IF('Standings (2)'!L14=$A14,"WIN","LOSS")))),IF(AND(COLUMN(L14)=$A$26+3,ROW(L14)&lt;=$A$26+4),(COUNTIF($B14:K14,"WIN")*$D$26) + (COUNTIF($B14:K14,"TIE")*$D$27),""))</f>
        <v/>
      </c>
      <c r="M14" s="40" t="str">
        <f ca="1">IF((COLUMN(M14)-1)&lt;=$A$26,IF(ISNA('Standings (2)'!M14),"",IF('Standings (2)'!M14="","",IF('Standings (2)'!M14="*TIE*","TIE",IF('Standings (2)'!M14=$A14,"WIN","LOSS")))),IF(AND(COLUMN(M14)=$A$26+3,ROW(M14)&lt;=$A$26+4),(COUNTIF($B14:L14,"WIN")*$D$26) + (COUNTIF($B14:L14,"TIE")*$D$27),""))</f>
        <v/>
      </c>
      <c r="N14" s="40" t="str">
        <f ca="1">IF((COLUMN(N14)-1)&lt;=$A$26,IF(ISNA('Standings (2)'!N14),"",IF('Standings (2)'!N14="","",IF('Standings (2)'!N14="*TIE*","TIE",IF('Standings (2)'!N14=$A14,"WIN","LOSS")))),IF(AND(COLUMN(N14)=$A$26+3,ROW(N14)&lt;=$A$26+4),(COUNTIF($B14:M14,"WIN")*$D$26) + (COUNTIF($B14:M14,"TIE")*$D$27),""))</f>
        <v/>
      </c>
      <c r="O14" s="40" t="str">
        <f ca="1">IF((COLUMN(O14)-1)&lt;=$A$26,IF(ISNA('Standings (2)'!O14),"",IF('Standings (2)'!O14="","",IF('Standings (2)'!O14="*TIE*","TIE",IF('Standings (2)'!O14=$A14,"WIN","LOSS")))),IF(AND(COLUMN(O14)=$A$26+3,ROW(O14)&lt;=$A$26+4),(COUNTIF($B14:N14,"WIN")*$D$26) + (COUNTIF($B14:N14,"TIE")*$D$27),""))</f>
        <v/>
      </c>
      <c r="P14" s="40" t="str">
        <f ca="1">IF((COLUMN(P14)-1)&lt;=$A$26,IF(ISNA('Standings (2)'!P14),"",IF('Standings (2)'!P14="","",IF('Standings (2)'!P14="*TIE*","TIE",IF('Standings (2)'!P14=$A14,"WIN","LOSS")))),IF(AND(COLUMN(P14)=$A$26+3,ROW(P14)&lt;=$A$26+4),(COUNTIF($B14:O14,"WIN")*$D$26) + (COUNTIF($B14:O14,"TIE")*$D$27),""))</f>
        <v/>
      </c>
      <c r="Q14" s="40" t="str">
        <f ca="1">IF((COLUMN(Q14)-1)&lt;=$A$26,IF(ISNA('Standings (2)'!Q14),"",IF('Standings (2)'!Q14="","",IF('Standings (2)'!Q14="*TIE*","TIE",IF('Standings (2)'!Q14=$A14,"WIN","LOSS")))),IF(AND(COLUMN(Q14)=$A$26+3,ROW(Q14)&lt;=$A$26+4),(COUNTIF($B14:P14,"WIN")*$D$26) + (COUNTIF($B14:P14,"TIE")*$D$27),""))</f>
        <v/>
      </c>
      <c r="R14" s="40" t="str">
        <f ca="1">IF((COLUMN(R14)-1)&lt;=$A$26,IF(ISNA('Standings (2)'!R14),"",IF('Standings (2)'!R14="","",IF('Standings (2)'!R14="*TIE*","TIE",IF('Standings (2)'!R14=$A14,"WIN","LOSS")))),IF(AND(COLUMN(R14)=$A$26+3,ROW(R14)&lt;=$A$26+4),(COUNTIF($B14:Q14,"WIN")*$D$26) + (COUNTIF($B14:Q14,"TIE")*$D$27),""))</f>
        <v/>
      </c>
      <c r="S14" s="40" t="str">
        <f ca="1">IF((COLUMN(S14)-1)&lt;=$A$26,IF(ISNA('Standings (2)'!S14),"",IF('Standings (2)'!S14="","",IF('Standings (2)'!S14="*TIE*","TIE",IF('Standings (2)'!S14=$A14,"WIN","LOSS")))),IF(AND(COLUMN(S14)=$A$26+3,ROW(S14)&lt;=$A$26+4),(COUNTIF($B14:R14,"WIN")*$D$26) + (COUNTIF($B14:R14,"TIE")*$D$27),""))</f>
        <v/>
      </c>
      <c r="T14" s="40" t="str">
        <f ca="1">IF((COLUMN(T14)-1)&lt;=$A$26,IF(ISNA('Standings (2)'!T14),"",IF('Standings (2)'!T14="","",IF('Standings (2)'!T14="*TIE*","TIE",IF('Standings (2)'!T14=$A14,"WIN","LOSS")))),IF(AND(COLUMN(T14)=$A$26+3,ROW(T14)&lt;=$A$26+4),(COUNTIF($B14:S14,"WIN")*$D$26) + (COUNTIF($B14:S14,"TIE")*$D$27),""))</f>
        <v/>
      </c>
      <c r="U14" s="40" t="str">
        <f ca="1">IF((COLUMN(U14)-1)&lt;=$A$26,IF(ISNA('Standings (2)'!U14),"",IF('Standings (2)'!U14="","",IF('Standings (2)'!U14="*TIE*","TIE",IF('Standings (2)'!U14=$A14,"WIN","LOSS")))),IF(AND(COLUMN(U14)=$A$26+3,ROW(U14)&lt;=$A$26+4),(COUNTIF($B14:T14,"WIN")*$D$26) + (COUNTIF($B14:T14,"TIE")*$D$27),""))</f>
        <v/>
      </c>
      <c r="V14" s="40" t="str">
        <f>IF((COLUMN(V14)-1)&lt;=$A$26,IF(ISNA('Standings (2)'!V14),"",IF('Standings (2)'!V14="","",IF('Standings (2)'!V14="*TIE*","TIE",IF('Standings (2)'!V14=$A14,"WIN","LOSS")))),IF(AND(COLUMN(V14)=$A$26+3,ROW(V14)&lt;=$A$26+4),(COUNTIF($B14:U14,"WIN")*$D$26) + (COUNTIF($B14:U14,"TIE")*$D$27),""))</f>
        <v/>
      </c>
      <c r="W14" s="50" t="str">
        <f>IF(COLUMN(W14)=$A$26+3,(COUNTIF($B14:U14,"WIN")*$D$26) + (COUNTIF($B14:U14,"TIE")*$D$27),"")</f>
        <v/>
      </c>
    </row>
    <row r="15" spans="1:25" ht="24" customHeight="1" x14ac:dyDescent="0.25">
      <c r="A15" s="54" t="str">
        <f>IF((ROW(A15)-4) &lt;= $A$26,Teams!F11,"")</f>
        <v>MIN</v>
      </c>
      <c r="B15" s="47" t="str">
        <f ca="1">IF((COLUMN(B15)-1)&lt;=$A$26,IF(ISNA('Standings (2)'!B15),"",IF('Standings (2)'!B15="","",IF('Standings (2)'!B15="*TIE*","TIE",IF('Standings (2)'!B15=$A15,"WIN","LOSS")))),IF(AND(COLUMN(B15)=$A$26+3,ROW(B15)&lt;=$A$26+4),(COUNTIF(A15:$B15,"WIN")*$D$26) + (COUNTIF(A15:$B15,"TIE")*$D$27),""))</f>
        <v/>
      </c>
      <c r="C15" s="47" t="str">
        <f ca="1">IF((COLUMN(C15)-1)&lt;=$A$26,IF(ISNA('Standings (2)'!C15),"",IF('Standings (2)'!C15="","",IF('Standings (2)'!C15="*TIE*","TIE",IF('Standings (2)'!C15=$A15,"WIN","LOSS")))),IF(AND(COLUMN(C15)=$A$26+3,ROW(C15)&lt;=$A$26+4),(COUNTIF($B15:B15,"WIN")*$D$26) + (COUNTIF($B15:B15,"TIE")*$D$27),""))</f>
        <v/>
      </c>
      <c r="D15" s="47" t="str">
        <f ca="1">IF((COLUMN(D15)-1)&lt;=$A$26,IF(ISNA('Standings (2)'!D15),"",IF('Standings (2)'!D15="","",IF('Standings (2)'!D15="*TIE*","TIE",IF('Standings (2)'!D15=$A15,"WIN","LOSS")))),IF(AND(COLUMN(D15)=$A$26+3,ROW(D15)&lt;=$A$26+4),(COUNTIF($B15:C15,"WIN")*$D$26) + (COUNTIF($B15:C15,"TIE")*$D$27),""))</f>
        <v/>
      </c>
      <c r="E15" s="47" t="str">
        <f ca="1">IF((COLUMN(E15)-1)&lt;=$A$26,IF(ISNA('Standings (2)'!E15),"",IF('Standings (2)'!E15="","",IF('Standings (2)'!E15="*TIE*","TIE",IF('Standings (2)'!E15=$A15,"WIN","LOSS")))),IF(AND(COLUMN(E15)=$A$26+3,ROW(E15)&lt;=$A$26+4),(COUNTIF($B15:D15,"WIN")*$D$26) + (COUNTIF($B15:D15,"TIE")*$D$27),""))</f>
        <v/>
      </c>
      <c r="F15" s="47" t="str">
        <f ca="1">IF((COLUMN(F15)-1)&lt;=$A$26,IF(ISNA('Standings (2)'!F15),"",IF('Standings (2)'!F15="","",IF('Standings (2)'!F15="*TIE*","TIE",IF('Standings (2)'!F15=$A15,"WIN","LOSS")))),IF(AND(COLUMN(F15)=$A$26+3,ROW(F15)&lt;=$A$26+4),(COUNTIF($B15:E15,"WIN")*$D$26) + (COUNTIF($B15:E15,"TIE")*$D$27),""))</f>
        <v/>
      </c>
      <c r="G15" s="47" t="str">
        <f ca="1">IF((COLUMN(G15)-1)&lt;=$A$26,IF(ISNA('Standings (2)'!G15),"",IF('Standings (2)'!G15="","",IF('Standings (2)'!G15="*TIE*","TIE",IF('Standings (2)'!G15=$A15,"WIN","LOSS")))),IF(AND(COLUMN(G15)=$A$26+3,ROW(G15)&lt;=$A$26+4),(COUNTIF($B15:F15,"WIN")*$D$26) + (COUNTIF($B15:F15,"TIE")*$D$27),""))</f>
        <v/>
      </c>
      <c r="H15" s="47" t="str">
        <f ca="1">IF((COLUMN(H15)-1)&lt;=$A$26,IF(ISNA('Standings (2)'!H15),"",IF('Standings (2)'!H15="","",IF('Standings (2)'!H15="*TIE*","TIE",IF('Standings (2)'!H15=$A15,"WIN","LOSS")))),IF(AND(COLUMN(H15)=$A$26+3,ROW(H15)&lt;=$A$26+4),(COUNTIF($B15:G15,"WIN")*$D$26) + (COUNTIF($B15:G15,"TIE")*$D$27),""))</f>
        <v/>
      </c>
      <c r="I15" s="47" t="str">
        <f ca="1">IF((COLUMN(I15)-1)&lt;=$A$26,IF(ISNA('Standings (2)'!I15),"",IF('Standings (2)'!I15="","",IF('Standings (2)'!I15="*TIE*","TIE",IF('Standings (2)'!I15=$A15,"WIN","LOSS")))),IF(AND(COLUMN(I15)=$A$26+3,ROW(I15)&lt;=$A$26+4),(COUNTIF($B15:H15,"WIN")*$D$26) + (COUNTIF($B15:H15,"TIE")*$D$27),""))</f>
        <v/>
      </c>
      <c r="J15" s="47" t="str">
        <f ca="1">IF((COLUMN(J15)-1)&lt;=$A$26,IF(ISNA('Standings (2)'!J15),"",IF('Standings (2)'!J15="","",IF('Standings (2)'!J15="*TIE*","TIE",IF('Standings (2)'!J15=$A15,"WIN","LOSS")))),IF(AND(COLUMN(J15)=$A$26+3,ROW(J15)&lt;=$A$26+4),(COUNTIF($B15:I15,"WIN")*$D$26) + (COUNTIF($B15:I15,"TIE")*$D$27),""))</f>
        <v/>
      </c>
      <c r="K15" s="47" t="str">
        <f ca="1">IF((COLUMN(K15)-1)&lt;=$A$26,IF(ISNA('Standings (2)'!K15),"",IF('Standings (2)'!K15="","",IF('Standings (2)'!K15="*TIE*","TIE",IF('Standings (2)'!K15=$A15,"WIN","LOSS")))),IF(AND(COLUMN(K15)=$A$26+3,ROW(K15)&lt;=$A$26+4),(COUNTIF($B15:J15,"WIN")*$D$26) + (COUNTIF($B15:J15,"TIE")*$D$27),""))</f>
        <v/>
      </c>
      <c r="L15" s="52" t="str">
        <f ca="1">IF((COLUMN(L15)-1)&lt;=$A$26,IF(ISNA('Standings (2)'!L15),"",IF('Standings (2)'!L15="","",IF('Standings (2)'!L15="*TIE*","TIE",IF('Standings (2)'!L15=$A15,"WIN","LOSS")))),IF(AND(COLUMN(L15)=$A$26+3,ROW(L15)&lt;=$A$26+4),(COUNTIF($B15:K15,"WIN")*$D$26) + (COUNTIF($B15:K15,"TIE")*$D$27),""))</f>
        <v/>
      </c>
      <c r="M15" s="47" t="str">
        <f ca="1">IF((COLUMN(M15)-1)&lt;=$A$26,IF(ISNA('Standings (2)'!M15),"",IF('Standings (2)'!M15="","",IF('Standings (2)'!M15="*TIE*","TIE",IF('Standings (2)'!M15=$A15,"WIN","LOSS")))),IF(AND(COLUMN(M15)=$A$26+3,ROW(M15)&lt;=$A$26+4),(COUNTIF($B15:L15,"WIN")*$D$26) + (COUNTIF($B15:L15,"TIE")*$D$27),""))</f>
        <v/>
      </c>
      <c r="N15" s="47" t="str">
        <f ca="1">IF((COLUMN(N15)-1)&lt;=$A$26,IF(ISNA('Standings (2)'!N15),"",IF('Standings (2)'!N15="","",IF('Standings (2)'!N15="*TIE*","TIE",IF('Standings (2)'!N15=$A15,"WIN","LOSS")))),IF(AND(COLUMN(N15)=$A$26+3,ROW(N15)&lt;=$A$26+4),(COUNTIF($B15:M15,"WIN")*$D$26) + (COUNTIF($B15:M15,"TIE")*$D$27),""))</f>
        <v/>
      </c>
      <c r="O15" s="47" t="str">
        <f ca="1">IF((COLUMN(O15)-1)&lt;=$A$26,IF(ISNA('Standings (2)'!O15),"",IF('Standings (2)'!O15="","",IF('Standings (2)'!O15="*TIE*","TIE",IF('Standings (2)'!O15=$A15,"WIN","LOSS")))),IF(AND(COLUMN(O15)=$A$26+3,ROW(O15)&lt;=$A$26+4),(COUNTIF($B15:N15,"WIN")*$D$26) + (COUNTIF($B15:N15,"TIE")*$D$27),""))</f>
        <v/>
      </c>
      <c r="P15" s="47" t="str">
        <f ca="1">IF((COLUMN(P15)-1)&lt;=$A$26,IF(ISNA('Standings (2)'!P15),"",IF('Standings (2)'!P15="","",IF('Standings (2)'!P15="*TIE*","TIE",IF('Standings (2)'!P15=$A15,"WIN","LOSS")))),IF(AND(COLUMN(P15)=$A$26+3,ROW(P15)&lt;=$A$26+4),(COUNTIF($B15:O15,"WIN")*$D$26) + (COUNTIF($B15:O15,"TIE")*$D$27),""))</f>
        <v/>
      </c>
      <c r="Q15" s="47" t="str">
        <f ca="1">IF((COLUMN(Q15)-1)&lt;=$A$26,IF(ISNA('Standings (2)'!Q15),"",IF('Standings (2)'!Q15="","",IF('Standings (2)'!Q15="*TIE*","TIE",IF('Standings (2)'!Q15=$A15,"WIN","LOSS")))),IF(AND(COLUMN(Q15)=$A$26+3,ROW(Q15)&lt;=$A$26+4),(COUNTIF($B15:P15,"WIN")*$D$26) + (COUNTIF($B15:P15,"TIE")*$D$27),""))</f>
        <v/>
      </c>
      <c r="R15" s="47" t="str">
        <f ca="1">IF((COLUMN(R15)-1)&lt;=$A$26,IF(ISNA('Standings (2)'!R15),"",IF('Standings (2)'!R15="","",IF('Standings (2)'!R15="*TIE*","TIE",IF('Standings (2)'!R15=$A15,"WIN","LOSS")))),IF(AND(COLUMN(R15)=$A$26+3,ROW(R15)&lt;=$A$26+4),(COUNTIF($B15:Q15,"WIN")*$D$26) + (COUNTIF($B15:Q15,"TIE")*$D$27),""))</f>
        <v/>
      </c>
      <c r="S15" s="47" t="str">
        <f ca="1">IF((COLUMN(S15)-1)&lt;=$A$26,IF(ISNA('Standings (2)'!S15),"",IF('Standings (2)'!S15="","",IF('Standings (2)'!S15="*TIE*","TIE",IF('Standings (2)'!S15=$A15,"WIN","LOSS")))),IF(AND(COLUMN(S15)=$A$26+3,ROW(S15)&lt;=$A$26+4),(COUNTIF($B15:R15,"WIN")*$D$26) + (COUNTIF($B15:R15,"TIE")*$D$27),""))</f>
        <v/>
      </c>
      <c r="T15" s="47" t="str">
        <f ca="1">IF((COLUMN(T15)-1)&lt;=$A$26,IF(ISNA('Standings (2)'!T15),"",IF('Standings (2)'!T15="","",IF('Standings (2)'!T15="*TIE*","TIE",IF('Standings (2)'!T15=$A15,"WIN","LOSS")))),IF(AND(COLUMN(T15)=$A$26+3,ROW(T15)&lt;=$A$26+4),(COUNTIF($B15:S15,"WIN")*$D$26) + (COUNTIF($B15:S15,"TIE")*$D$27),""))</f>
        <v/>
      </c>
      <c r="U15" s="47" t="str">
        <f ca="1">IF((COLUMN(U15)-1)&lt;=$A$26,IF(ISNA('Standings (2)'!U15),"",IF('Standings (2)'!U15="","",IF('Standings (2)'!U15="*TIE*","TIE",IF('Standings (2)'!U15=$A15,"WIN","LOSS")))),IF(AND(COLUMN(U15)=$A$26+3,ROW(U15)&lt;=$A$26+4),(COUNTIF($B15:T15,"WIN")*$D$26) + (COUNTIF($B15:T15,"TIE")*$D$27),""))</f>
        <v/>
      </c>
      <c r="V15" s="47" t="str">
        <f>IF((COLUMN(V15)-1)&lt;=$A$26,IF(ISNA('Standings (2)'!V15),"",IF('Standings (2)'!V15="","",IF('Standings (2)'!V15="*TIE*","TIE",IF('Standings (2)'!V15=$A15,"WIN","LOSS")))),IF(AND(COLUMN(V15)=$A$26+3,ROW(V15)&lt;=$A$26+4),(COUNTIF($B15:U15,"WIN")*$D$26) + (COUNTIF($B15:U15,"TIE")*$D$27),""))</f>
        <v/>
      </c>
      <c r="W15" s="47" t="str">
        <f>IF(COLUMN(W15)=$A$26+3,(COUNTIF($B15:U15,"WIN")*$D$26) + (COUNTIF($B15:U15,"TIE")*$D$27),"")</f>
        <v/>
      </c>
      <c r="X15" s="48"/>
      <c r="Y15" s="48"/>
    </row>
    <row r="16" spans="1:25" ht="24" customHeight="1" x14ac:dyDescent="0.25">
      <c r="A16" s="41" t="str">
        <f>IF((ROW(A16)-4) &lt;= $A$26,Teams!F12,"")</f>
        <v>NAS</v>
      </c>
      <c r="B16" s="40" t="str">
        <f ca="1">IF((COLUMN(B16)-1)&lt;=$A$26,IF(ISNA('Standings (2)'!B16),"",IF('Standings (2)'!B16="","",IF('Standings (2)'!B16="*TIE*","TIE",IF('Standings (2)'!B16=$A16,"WIN","LOSS")))),IF(AND(COLUMN(B16)=$A$26+3,ROW(B16)&lt;=$A$26+4),(COUNTIF(A16:$B16,"WIN")*$D$26) + (COUNTIF(A16:$B16,"TIE")*$D$27),""))</f>
        <v/>
      </c>
      <c r="C16" s="40" t="str">
        <f ca="1">IF((COLUMN(C16)-1)&lt;=$A$26,IF(ISNA('Standings (2)'!C16),"",IF('Standings (2)'!C16="","",IF('Standings (2)'!C16="*TIE*","TIE",IF('Standings (2)'!C16=$A16,"WIN","LOSS")))),IF(AND(COLUMN(C16)=$A$26+3,ROW(C16)&lt;=$A$26+4),(COUNTIF($B16:B16,"WIN")*$D$26) + (COUNTIF($B16:B16,"TIE")*$D$27),""))</f>
        <v/>
      </c>
      <c r="D16" s="40" t="str">
        <f ca="1">IF((COLUMN(D16)-1)&lt;=$A$26,IF(ISNA('Standings (2)'!D16),"",IF('Standings (2)'!D16="","",IF('Standings (2)'!D16="*TIE*","TIE",IF('Standings (2)'!D16=$A16,"WIN","LOSS")))),IF(AND(COLUMN(D16)=$A$26+3,ROW(D16)&lt;=$A$26+4),(COUNTIF($B16:C16,"WIN")*$D$26) + (COUNTIF($B16:C16,"TIE")*$D$27),""))</f>
        <v/>
      </c>
      <c r="E16" s="40" t="str">
        <f ca="1">IF((COLUMN(E16)-1)&lt;=$A$26,IF(ISNA('Standings (2)'!E16),"",IF('Standings (2)'!E16="","",IF('Standings (2)'!E16="*TIE*","TIE",IF('Standings (2)'!E16=$A16,"WIN","LOSS")))),IF(AND(COLUMN(E16)=$A$26+3,ROW(E16)&lt;=$A$26+4),(COUNTIF($B16:D16,"WIN")*$D$26) + (COUNTIF($B16:D16,"TIE")*$D$27),""))</f>
        <v/>
      </c>
      <c r="F16" s="40" t="str">
        <f ca="1">IF((COLUMN(F16)-1)&lt;=$A$26,IF(ISNA('Standings (2)'!F16),"",IF('Standings (2)'!F16="","",IF('Standings (2)'!F16="*TIE*","TIE",IF('Standings (2)'!F16=$A16,"WIN","LOSS")))),IF(AND(COLUMN(F16)=$A$26+3,ROW(F16)&lt;=$A$26+4),(COUNTIF($B16:E16,"WIN")*$D$26) + (COUNTIF($B16:E16,"TIE")*$D$27),""))</f>
        <v/>
      </c>
      <c r="G16" s="40" t="str">
        <f ca="1">IF((COLUMN(G16)-1)&lt;=$A$26,IF(ISNA('Standings (2)'!G16),"",IF('Standings (2)'!G16="","",IF('Standings (2)'!G16="*TIE*","TIE",IF('Standings (2)'!G16=$A16,"WIN","LOSS")))),IF(AND(COLUMN(G16)=$A$26+3,ROW(G16)&lt;=$A$26+4),(COUNTIF($B16:F16,"WIN")*$D$26) + (COUNTIF($B16:F16,"TIE")*$D$27),""))</f>
        <v/>
      </c>
      <c r="H16" s="40" t="str">
        <f ca="1">IF((COLUMN(H16)-1)&lt;=$A$26,IF(ISNA('Standings (2)'!H16),"",IF('Standings (2)'!H16="","",IF('Standings (2)'!H16="*TIE*","TIE",IF('Standings (2)'!H16=$A16,"WIN","LOSS")))),IF(AND(COLUMN(H16)=$A$26+3,ROW(H16)&lt;=$A$26+4),(COUNTIF($B16:G16,"WIN")*$D$26) + (COUNTIF($B16:G16,"TIE")*$D$27),""))</f>
        <v/>
      </c>
      <c r="I16" s="40" t="str">
        <f ca="1">IF((COLUMN(I16)-1)&lt;=$A$26,IF(ISNA('Standings (2)'!I16),"",IF('Standings (2)'!I16="","",IF('Standings (2)'!I16="*TIE*","TIE",IF('Standings (2)'!I16=$A16,"WIN","LOSS")))),IF(AND(COLUMN(I16)=$A$26+3,ROW(I16)&lt;=$A$26+4),(COUNTIF($B16:H16,"WIN")*$D$26) + (COUNTIF($B16:H16,"TIE")*$D$27),""))</f>
        <v/>
      </c>
      <c r="J16" s="40" t="str">
        <f ca="1">IF((COLUMN(J16)-1)&lt;=$A$26,IF(ISNA('Standings (2)'!J16),"",IF('Standings (2)'!J16="","",IF('Standings (2)'!J16="*TIE*","TIE",IF('Standings (2)'!J16=$A16,"WIN","LOSS")))),IF(AND(COLUMN(J16)=$A$26+3,ROW(J16)&lt;=$A$26+4),(COUNTIF($B16:I16,"WIN")*$D$26) + (COUNTIF($B16:I16,"TIE")*$D$27),""))</f>
        <v/>
      </c>
      <c r="K16" s="40" t="str">
        <f ca="1">IF((COLUMN(K16)-1)&lt;=$A$26,IF(ISNA('Standings (2)'!K16),"",IF('Standings (2)'!K16="","",IF('Standings (2)'!K16="*TIE*","TIE",IF('Standings (2)'!K16=$A16,"WIN","LOSS")))),IF(AND(COLUMN(K16)=$A$26+3,ROW(K16)&lt;=$A$26+4),(COUNTIF($B16:J16,"WIN")*$D$26) + (COUNTIF($B16:J16,"TIE")*$D$27),""))</f>
        <v/>
      </c>
      <c r="L16" s="40" t="str">
        <f ca="1">IF((COLUMN(L16)-1)&lt;=$A$26,IF(ISNA('Standings (2)'!L16),"",IF('Standings (2)'!L16="","",IF('Standings (2)'!L16="*TIE*","TIE",IF('Standings (2)'!L16=$A16,"WIN","LOSS")))),IF(AND(COLUMN(L16)=$A$26+3,ROW(L16)&lt;=$A$26+4),(COUNTIF($B16:K16,"WIN")*$D$26) + (COUNTIF($B16:K16,"TIE")*$D$27),""))</f>
        <v/>
      </c>
      <c r="M16" s="52" t="str">
        <f ca="1">IF((COLUMN(M16)-1)&lt;=$A$26,IF(ISNA('Standings (2)'!M16),"",IF('Standings (2)'!M16="","",IF('Standings (2)'!M16="*TIE*","TIE",IF('Standings (2)'!M16=$A16,"WIN","LOSS")))),IF(AND(COLUMN(M16)=$A$26+3,ROW(M16)&lt;=$A$26+4),(COUNTIF($B16:L16,"WIN")*$D$26) + (COUNTIF($B16:L16,"TIE")*$D$27),""))</f>
        <v/>
      </c>
      <c r="N16" s="40" t="str">
        <f ca="1">IF((COLUMN(N16)-1)&lt;=$A$26,IF(ISNA('Standings (2)'!N16),"",IF('Standings (2)'!N16="","",IF('Standings (2)'!N16="*TIE*","TIE",IF('Standings (2)'!N16=$A16,"WIN","LOSS")))),IF(AND(COLUMN(N16)=$A$26+3,ROW(N16)&lt;=$A$26+4),(COUNTIF($B16:M16,"WIN")*$D$26) + (COUNTIF($B16:M16,"TIE")*$D$27),""))</f>
        <v/>
      </c>
      <c r="O16" s="40" t="str">
        <f ca="1">IF((COLUMN(O16)-1)&lt;=$A$26,IF(ISNA('Standings (2)'!O16),"",IF('Standings (2)'!O16="","",IF('Standings (2)'!O16="*TIE*","TIE",IF('Standings (2)'!O16=$A16,"WIN","LOSS")))),IF(AND(COLUMN(O16)=$A$26+3,ROW(O16)&lt;=$A$26+4),(COUNTIF($B16:N16,"WIN")*$D$26) + (COUNTIF($B16:N16,"TIE")*$D$27),""))</f>
        <v/>
      </c>
      <c r="P16" s="40" t="str">
        <f ca="1">IF((COLUMN(P16)-1)&lt;=$A$26,IF(ISNA('Standings (2)'!P16),"",IF('Standings (2)'!P16="","",IF('Standings (2)'!P16="*TIE*","TIE",IF('Standings (2)'!P16=$A16,"WIN","LOSS")))),IF(AND(COLUMN(P16)=$A$26+3,ROW(P16)&lt;=$A$26+4),(COUNTIF($B16:O16,"WIN")*$D$26) + (COUNTIF($B16:O16,"TIE")*$D$27),""))</f>
        <v/>
      </c>
      <c r="Q16" s="40" t="str">
        <f ca="1">IF((COLUMN(Q16)-1)&lt;=$A$26,IF(ISNA('Standings (2)'!Q16),"",IF('Standings (2)'!Q16="","",IF('Standings (2)'!Q16="*TIE*","TIE",IF('Standings (2)'!Q16=$A16,"WIN","LOSS")))),IF(AND(COLUMN(Q16)=$A$26+3,ROW(Q16)&lt;=$A$26+4),(COUNTIF($B16:P16,"WIN")*$D$26) + (COUNTIF($B16:P16,"TIE")*$D$27),""))</f>
        <v/>
      </c>
      <c r="R16" s="40" t="str">
        <f ca="1">IF((COLUMN(R16)-1)&lt;=$A$26,IF(ISNA('Standings (2)'!R16),"",IF('Standings (2)'!R16="","",IF('Standings (2)'!R16="*TIE*","TIE",IF('Standings (2)'!R16=$A16,"WIN","LOSS")))),IF(AND(COLUMN(R16)=$A$26+3,ROW(R16)&lt;=$A$26+4),(COUNTIF($B16:Q16,"WIN")*$D$26) + (COUNTIF($B16:Q16,"TIE")*$D$27),""))</f>
        <v/>
      </c>
      <c r="S16" s="40" t="str">
        <f ca="1">IF((COLUMN(S16)-1)&lt;=$A$26,IF(ISNA('Standings (2)'!S16),"",IF('Standings (2)'!S16="","",IF('Standings (2)'!S16="*TIE*","TIE",IF('Standings (2)'!S16=$A16,"WIN","LOSS")))),IF(AND(COLUMN(S16)=$A$26+3,ROW(S16)&lt;=$A$26+4),(COUNTIF($B16:R16,"WIN")*$D$26) + (COUNTIF($B16:R16,"TIE")*$D$27),""))</f>
        <v/>
      </c>
      <c r="T16" s="40" t="str">
        <f ca="1">IF((COLUMN(T16)-1)&lt;=$A$26,IF(ISNA('Standings (2)'!T16),"",IF('Standings (2)'!T16="","",IF('Standings (2)'!T16="*TIE*","TIE",IF('Standings (2)'!T16=$A16,"WIN","LOSS")))),IF(AND(COLUMN(T16)=$A$26+3,ROW(T16)&lt;=$A$26+4),(COUNTIF($B16:S16,"WIN")*$D$26) + (COUNTIF($B16:S16,"TIE")*$D$27),""))</f>
        <v/>
      </c>
      <c r="U16" s="40" t="str">
        <f ca="1">IF((COLUMN(U16)-1)&lt;=$A$26,IF(ISNA('Standings (2)'!U16),"",IF('Standings (2)'!U16="","",IF('Standings (2)'!U16="*TIE*","TIE",IF('Standings (2)'!U16=$A16,"WIN","LOSS")))),IF(AND(COLUMN(U16)=$A$26+3,ROW(U16)&lt;=$A$26+4),(COUNTIF($B16:T16,"WIN")*$D$26) + (COUNTIF($B16:T16,"TIE")*$D$27),""))</f>
        <v/>
      </c>
      <c r="V16" s="40" t="str">
        <f>IF((COLUMN(V16)-1)&lt;=$A$26,IF(ISNA('Standings (2)'!V16),"",IF('Standings (2)'!V16="","",IF('Standings (2)'!V16="*TIE*","TIE",IF('Standings (2)'!V16=$A16,"WIN","LOSS")))),IF(AND(COLUMN(V16)=$A$26+3,ROW(V16)&lt;=$A$26+4),(COUNTIF($B16:U16,"WIN")*$D$26) + (COUNTIF($B16:U16,"TIE")*$D$27),""))</f>
        <v/>
      </c>
      <c r="W16" s="50" t="str">
        <f>IF(COLUMN(W16)=$A$26+3,(COUNTIF($B16:U16,"WIN")*$D$26) + (COUNTIF($B16:U16,"TIE")*$D$27),"")</f>
        <v/>
      </c>
    </row>
    <row r="17" spans="1:23" ht="24" customHeight="1" x14ac:dyDescent="0.25">
      <c r="A17" s="54" t="str">
        <f>IF((ROW(A17)-4) &lt;= $A$26,Teams!F13,"")</f>
        <v>STL</v>
      </c>
      <c r="B17" s="47" t="str">
        <f ca="1">IF((COLUMN(B17)-1)&lt;=$A$26,IF(ISNA('Standings (2)'!B17),"",IF('Standings (2)'!B17="","",IF('Standings (2)'!B17="*TIE*","TIE",IF('Standings (2)'!B17=$A17,"WIN","LOSS")))),IF(AND(COLUMN(B17)=$A$26+3,ROW(B17)&lt;=$A$26+4),(COUNTIF(A17:$B17,"WIN")*$D$26) + (COUNTIF(A17:$B17,"TIE")*$D$27),""))</f>
        <v/>
      </c>
      <c r="C17" s="47" t="str">
        <f ca="1">IF((COLUMN(C17)-1)&lt;=$A$26,IF(ISNA('Standings (2)'!C17),"",IF('Standings (2)'!C17="","",IF('Standings (2)'!C17="*TIE*","TIE",IF('Standings (2)'!C17=$A17,"WIN","LOSS")))),IF(AND(COLUMN(C17)=$A$26+3,ROW(C17)&lt;=$A$26+4),(COUNTIF($B17:B17,"WIN")*$D$26) + (COUNTIF($B17:B17,"TIE")*$D$27),""))</f>
        <v/>
      </c>
      <c r="D17" s="47" t="str">
        <f ca="1">IF((COLUMN(D17)-1)&lt;=$A$26,IF(ISNA('Standings (2)'!D17),"",IF('Standings (2)'!D17="","",IF('Standings (2)'!D17="*TIE*","TIE",IF('Standings (2)'!D17=$A17,"WIN","LOSS")))),IF(AND(COLUMN(D17)=$A$26+3,ROW(D17)&lt;=$A$26+4),(COUNTIF($B17:C17,"WIN")*$D$26) + (COUNTIF($B17:C17,"TIE")*$D$27),""))</f>
        <v/>
      </c>
      <c r="E17" s="47" t="str">
        <f ca="1">IF((COLUMN(E17)-1)&lt;=$A$26,IF(ISNA('Standings (2)'!E17),"",IF('Standings (2)'!E17="","",IF('Standings (2)'!E17="*TIE*","TIE",IF('Standings (2)'!E17=$A17,"WIN","LOSS")))),IF(AND(COLUMN(E17)=$A$26+3,ROW(E17)&lt;=$A$26+4),(COUNTIF($B17:D17,"WIN")*$D$26) + (COUNTIF($B17:D17,"TIE")*$D$27),""))</f>
        <v/>
      </c>
      <c r="F17" s="47" t="str">
        <f ca="1">IF((COLUMN(F17)-1)&lt;=$A$26,IF(ISNA('Standings (2)'!F17),"",IF('Standings (2)'!F17="","",IF('Standings (2)'!F17="*TIE*","TIE",IF('Standings (2)'!F17=$A17,"WIN","LOSS")))),IF(AND(COLUMN(F17)=$A$26+3,ROW(F17)&lt;=$A$26+4),(COUNTIF($B17:E17,"WIN")*$D$26) + (COUNTIF($B17:E17,"TIE")*$D$27),""))</f>
        <v/>
      </c>
      <c r="G17" s="47" t="str">
        <f ca="1">IF((COLUMN(G17)-1)&lt;=$A$26,IF(ISNA('Standings (2)'!G17),"",IF('Standings (2)'!G17="","",IF('Standings (2)'!G17="*TIE*","TIE",IF('Standings (2)'!G17=$A17,"WIN","LOSS")))),IF(AND(COLUMN(G17)=$A$26+3,ROW(G17)&lt;=$A$26+4),(COUNTIF($B17:F17,"WIN")*$D$26) + (COUNTIF($B17:F17,"TIE")*$D$27),""))</f>
        <v/>
      </c>
      <c r="H17" s="47" t="str">
        <f ca="1">IF((COLUMN(H17)-1)&lt;=$A$26,IF(ISNA('Standings (2)'!H17),"",IF('Standings (2)'!H17="","",IF('Standings (2)'!H17="*TIE*","TIE",IF('Standings (2)'!H17=$A17,"WIN","LOSS")))),IF(AND(COLUMN(H17)=$A$26+3,ROW(H17)&lt;=$A$26+4),(COUNTIF($B17:G17,"WIN")*$D$26) + (COUNTIF($B17:G17,"TIE")*$D$27),""))</f>
        <v/>
      </c>
      <c r="I17" s="47" t="str">
        <f ca="1">IF((COLUMN(I17)-1)&lt;=$A$26,IF(ISNA('Standings (2)'!I17),"",IF('Standings (2)'!I17="","",IF('Standings (2)'!I17="*TIE*","TIE",IF('Standings (2)'!I17=$A17,"WIN","LOSS")))),IF(AND(COLUMN(I17)=$A$26+3,ROW(I17)&lt;=$A$26+4),(COUNTIF($B17:H17,"WIN")*$D$26) + (COUNTIF($B17:H17,"TIE")*$D$27),""))</f>
        <v/>
      </c>
      <c r="J17" s="47" t="str">
        <f ca="1">IF((COLUMN(J17)-1)&lt;=$A$26,IF(ISNA('Standings (2)'!J17),"",IF('Standings (2)'!J17="","",IF('Standings (2)'!J17="*TIE*","TIE",IF('Standings (2)'!J17=$A17,"WIN","LOSS")))),IF(AND(COLUMN(J17)=$A$26+3,ROW(J17)&lt;=$A$26+4),(COUNTIF($B17:I17,"WIN")*$D$26) + (COUNTIF($B17:I17,"TIE")*$D$27),""))</f>
        <v/>
      </c>
      <c r="K17" s="47" t="str">
        <f ca="1">IF((COLUMN(K17)-1)&lt;=$A$26,IF(ISNA('Standings (2)'!K17),"",IF('Standings (2)'!K17="","",IF('Standings (2)'!K17="*TIE*","TIE",IF('Standings (2)'!K17=$A17,"WIN","LOSS")))),IF(AND(COLUMN(K17)=$A$26+3,ROW(K17)&lt;=$A$26+4),(COUNTIF($B17:J17,"WIN")*$D$26) + (COUNTIF($B17:J17,"TIE")*$D$27),""))</f>
        <v/>
      </c>
      <c r="L17" s="47" t="str">
        <f ca="1">IF((COLUMN(L17)-1)&lt;=$A$26,IF(ISNA('Standings (2)'!L17),"",IF('Standings (2)'!L17="","",IF('Standings (2)'!L17="*TIE*","TIE",IF('Standings (2)'!L17=$A17,"WIN","LOSS")))),IF(AND(COLUMN(L17)=$A$26+3,ROW(L17)&lt;=$A$26+4),(COUNTIF($B17:K17,"WIN")*$D$26) + (COUNTIF($B17:K17,"TIE")*$D$27),""))</f>
        <v/>
      </c>
      <c r="M17" s="47" t="str">
        <f ca="1">IF((COLUMN(M17)-1)&lt;=$A$26,IF(ISNA('Standings (2)'!M17),"",IF('Standings (2)'!M17="","",IF('Standings (2)'!M17="*TIE*","TIE",IF('Standings (2)'!M17=$A17,"WIN","LOSS")))),IF(AND(COLUMN(M17)=$A$26+3,ROW(M17)&lt;=$A$26+4),(COUNTIF($B17:L17,"WIN")*$D$26) + (COUNTIF($B17:L17,"TIE")*$D$27),""))</f>
        <v/>
      </c>
      <c r="N17" s="52" t="str">
        <f ca="1">IF((COLUMN(N17)-1)&lt;=$A$26,IF(ISNA('Standings (2)'!N17),"",IF('Standings (2)'!N17="","",IF('Standings (2)'!N17="*TIE*","TIE",IF('Standings (2)'!N17=$A17,"WIN","LOSS")))),IF(AND(COLUMN(N17)=$A$26+3,ROW(N17)&lt;=$A$26+4),(COUNTIF($B17:M17,"WIN")*$D$26) + (COUNTIF($B17:M17,"TIE")*$D$27),""))</f>
        <v/>
      </c>
      <c r="O17" s="47" t="str">
        <f ca="1">IF((COLUMN(O17)-1)&lt;=$A$26,IF(ISNA('Standings (2)'!O17),"",IF('Standings (2)'!O17="","",IF('Standings (2)'!O17="*TIE*","TIE",IF('Standings (2)'!O17=$A17,"WIN","LOSS")))),IF(AND(COLUMN(O17)=$A$26+3,ROW(O17)&lt;=$A$26+4),(COUNTIF($B17:N17,"WIN")*$D$26) + (COUNTIF($B17:N17,"TIE")*$D$27),""))</f>
        <v/>
      </c>
      <c r="P17" s="47" t="str">
        <f ca="1">IF((COLUMN(P17)-1)&lt;=$A$26,IF(ISNA('Standings (2)'!P17),"",IF('Standings (2)'!P17="","",IF('Standings (2)'!P17="*TIE*","TIE",IF('Standings (2)'!P17=$A17,"WIN","LOSS")))),IF(AND(COLUMN(P17)=$A$26+3,ROW(P17)&lt;=$A$26+4),(COUNTIF($B17:O17,"WIN")*$D$26) + (COUNTIF($B17:O17,"TIE")*$D$27),""))</f>
        <v/>
      </c>
      <c r="Q17" s="47" t="str">
        <f ca="1">IF((COLUMN(Q17)-1)&lt;=$A$26,IF(ISNA('Standings (2)'!Q17),"",IF('Standings (2)'!Q17="","",IF('Standings (2)'!Q17="*TIE*","TIE",IF('Standings (2)'!Q17=$A17,"WIN","LOSS")))),IF(AND(COLUMN(Q17)=$A$26+3,ROW(Q17)&lt;=$A$26+4),(COUNTIF($B17:P17,"WIN")*$D$26) + (COUNTIF($B17:P17,"TIE")*$D$27),""))</f>
        <v/>
      </c>
      <c r="R17" s="47" t="str">
        <f ca="1">IF((COLUMN(R17)-1)&lt;=$A$26,IF(ISNA('Standings (2)'!R17),"",IF('Standings (2)'!R17="","",IF('Standings (2)'!R17="*TIE*","TIE",IF('Standings (2)'!R17=$A17,"WIN","LOSS")))),IF(AND(COLUMN(R17)=$A$26+3,ROW(R17)&lt;=$A$26+4),(COUNTIF($B17:Q17,"WIN")*$D$26) + (COUNTIF($B17:Q17,"TIE")*$D$27),""))</f>
        <v/>
      </c>
      <c r="S17" s="47" t="str">
        <f ca="1">IF((COLUMN(S17)-1)&lt;=$A$26,IF(ISNA('Standings (2)'!S17),"",IF('Standings (2)'!S17="","",IF('Standings (2)'!S17="*TIE*","TIE",IF('Standings (2)'!S17=$A17,"WIN","LOSS")))),IF(AND(COLUMN(S17)=$A$26+3,ROW(S17)&lt;=$A$26+4),(COUNTIF($B17:R17,"WIN")*$D$26) + (COUNTIF($B17:R17,"TIE")*$D$27),""))</f>
        <v/>
      </c>
      <c r="T17" s="47" t="str">
        <f ca="1">IF((COLUMN(T17)-1)&lt;=$A$26,IF(ISNA('Standings (2)'!T17),"",IF('Standings (2)'!T17="","",IF('Standings (2)'!T17="*TIE*","TIE",IF('Standings (2)'!T17=$A17,"WIN","LOSS")))),IF(AND(COLUMN(T17)=$A$26+3,ROW(T17)&lt;=$A$26+4),(COUNTIF($B17:S17,"WIN")*$D$26) + (COUNTIF($B17:S17,"TIE")*$D$27),""))</f>
        <v/>
      </c>
      <c r="U17" s="47" t="str">
        <f ca="1">IF((COLUMN(U17)-1)&lt;=$A$26,IF(ISNA('Standings (2)'!U17),"",IF('Standings (2)'!U17="","",IF('Standings (2)'!U17="*TIE*","TIE",IF('Standings (2)'!U17=$A17,"WIN","LOSS")))),IF(AND(COLUMN(U17)=$A$26+3,ROW(U17)&lt;=$A$26+4),(COUNTIF($B17:T17,"WIN")*$D$26) + (COUNTIF($B17:T17,"TIE")*$D$27),""))</f>
        <v/>
      </c>
      <c r="V17" s="47" t="str">
        <f>IF((COLUMN(V17)-1)&lt;=$A$26,IF(ISNA('Standings (2)'!V17),"",IF('Standings (2)'!V17="","",IF('Standings (2)'!V17="*TIE*","TIE",IF('Standings (2)'!V17=$A17,"WIN","LOSS")))),IF(AND(COLUMN(V17)=$A$26+3,ROW(V17)&lt;=$A$26+4),(COUNTIF($B17:U17,"WIN")*$D$26) + (COUNTIF($B17:U17,"TIE")*$D$27),""))</f>
        <v/>
      </c>
      <c r="W17" s="47" t="str">
        <f>IF(COLUMN(W17)=$A$26+3,(COUNTIF($B17:U17,"WIN")*$D$26) + (COUNTIF($B17:U17,"TIE")*$D$27),"")</f>
        <v/>
      </c>
    </row>
    <row r="18" spans="1:23" ht="24" customHeight="1" thickBot="1" x14ac:dyDescent="0.3">
      <c r="A18" s="42" t="str">
        <f>IF((ROW(A18)-4) &lt;= $A$26,Teams!F14,"")</f>
        <v>WIN</v>
      </c>
      <c r="B18" s="40" t="str">
        <f ca="1">IF((COLUMN(B18)-1)&lt;=$A$26,IF(ISNA('Standings (2)'!B18),"",IF('Standings (2)'!B18="","",IF('Standings (2)'!B18="*TIE*","TIE",IF('Standings (2)'!B18=$A18,"WIN","LOSS")))),IF(AND(COLUMN(B18)=$A$26+3,ROW(B18)&lt;=$A$26+4),(COUNTIF(A18:$B18,"WIN")*$D$26) + (COUNTIF(A18:$B18,"TIE")*$D$27),""))</f>
        <v/>
      </c>
      <c r="C18" s="40" t="str">
        <f ca="1">IF((COLUMN(C18)-1)&lt;=$A$26,IF(ISNA('Standings (2)'!C18),"",IF('Standings (2)'!C18="","",IF('Standings (2)'!C18="*TIE*","TIE",IF('Standings (2)'!C18=$A18,"WIN","LOSS")))),IF(AND(COLUMN(C18)=$A$26+3,ROW(C18)&lt;=$A$26+4),(COUNTIF($B18:B18,"WIN")*$D$26) + (COUNTIF($B18:B18,"TIE")*$D$27),""))</f>
        <v/>
      </c>
      <c r="D18" s="40" t="str">
        <f ca="1">IF((COLUMN(D18)-1)&lt;=$A$26,IF(ISNA('Standings (2)'!D18),"",IF('Standings (2)'!D18="","",IF('Standings (2)'!D18="*TIE*","TIE",IF('Standings (2)'!D18=$A18,"WIN","LOSS")))),IF(AND(COLUMN(D18)=$A$26+3,ROW(D18)&lt;=$A$26+4),(COUNTIF($B18:C18,"WIN")*$D$26) + (COUNTIF($B18:C18,"TIE")*$D$27),""))</f>
        <v/>
      </c>
      <c r="E18" s="40" t="str">
        <f ca="1">IF((COLUMN(E18)-1)&lt;=$A$26,IF(ISNA('Standings (2)'!E18),"",IF('Standings (2)'!E18="","",IF('Standings (2)'!E18="*TIE*","TIE",IF('Standings (2)'!E18=$A18,"WIN","LOSS")))),IF(AND(COLUMN(E18)=$A$26+3,ROW(E18)&lt;=$A$26+4),(COUNTIF($B18:D18,"WIN")*$D$26) + (COUNTIF($B18:D18,"TIE")*$D$27),""))</f>
        <v/>
      </c>
      <c r="F18" s="40" t="str">
        <f ca="1">IF((COLUMN(F18)-1)&lt;=$A$26,IF(ISNA('Standings (2)'!F18),"",IF('Standings (2)'!F18="","",IF('Standings (2)'!F18="*TIE*","TIE",IF('Standings (2)'!F18=$A18,"WIN","LOSS")))),IF(AND(COLUMN(F18)=$A$26+3,ROW(F18)&lt;=$A$26+4),(COUNTIF($B18:E18,"WIN")*$D$26) + (COUNTIF($B18:E18,"TIE")*$D$27),""))</f>
        <v/>
      </c>
      <c r="G18" s="40" t="str">
        <f ca="1">IF((COLUMN(G18)-1)&lt;=$A$26,IF(ISNA('Standings (2)'!G18),"",IF('Standings (2)'!G18="","",IF('Standings (2)'!G18="*TIE*","TIE",IF('Standings (2)'!G18=$A18,"WIN","LOSS")))),IF(AND(COLUMN(G18)=$A$26+3,ROW(G18)&lt;=$A$26+4),(COUNTIF($B18:F18,"WIN")*$D$26) + (COUNTIF($B18:F18,"TIE")*$D$27),""))</f>
        <v/>
      </c>
      <c r="H18" s="40" t="str">
        <f ca="1">IF((COLUMN(H18)-1)&lt;=$A$26,IF(ISNA('Standings (2)'!H18),"",IF('Standings (2)'!H18="","",IF('Standings (2)'!H18="*TIE*","TIE",IF('Standings (2)'!H18=$A18,"WIN","LOSS")))),IF(AND(COLUMN(H18)=$A$26+3,ROW(H18)&lt;=$A$26+4),(COUNTIF($B18:G18,"WIN")*$D$26) + (COUNTIF($B18:G18,"TIE")*$D$27),""))</f>
        <v/>
      </c>
      <c r="I18" s="40" t="str">
        <f ca="1">IF((COLUMN(I18)-1)&lt;=$A$26,IF(ISNA('Standings (2)'!I18),"",IF('Standings (2)'!I18="","",IF('Standings (2)'!I18="*TIE*","TIE",IF('Standings (2)'!I18=$A18,"WIN","LOSS")))),IF(AND(COLUMN(I18)=$A$26+3,ROW(I18)&lt;=$A$26+4),(COUNTIF($B18:H18,"WIN")*$D$26) + (COUNTIF($B18:H18,"TIE")*$D$27),""))</f>
        <v/>
      </c>
      <c r="J18" s="40" t="str">
        <f ca="1">IF((COLUMN(J18)-1)&lt;=$A$26,IF(ISNA('Standings (2)'!J18),"",IF('Standings (2)'!J18="","",IF('Standings (2)'!J18="*TIE*","TIE",IF('Standings (2)'!J18=$A18,"WIN","LOSS")))),IF(AND(COLUMN(J18)=$A$26+3,ROW(J18)&lt;=$A$26+4),(COUNTIF($B18:I18,"WIN")*$D$26) + (COUNTIF($B18:I18,"TIE")*$D$27),""))</f>
        <v/>
      </c>
      <c r="K18" s="40" t="str">
        <f ca="1">IF((COLUMN(K18)-1)&lt;=$A$26,IF(ISNA('Standings (2)'!K18),"",IF('Standings (2)'!K18="","",IF('Standings (2)'!K18="*TIE*","TIE",IF('Standings (2)'!K18=$A18,"WIN","LOSS")))),IF(AND(COLUMN(K18)=$A$26+3,ROW(K18)&lt;=$A$26+4),(COUNTIF($B18:J18,"WIN")*$D$26) + (COUNTIF($B18:J18,"TIE")*$D$27),""))</f>
        <v/>
      </c>
      <c r="L18" s="40" t="str">
        <f ca="1">IF((COLUMN(L18)-1)&lt;=$A$26,IF(ISNA('Standings (2)'!L18),"",IF('Standings (2)'!L18="","",IF('Standings (2)'!L18="*TIE*","TIE",IF('Standings (2)'!L18=$A18,"WIN","LOSS")))),IF(AND(COLUMN(L18)=$A$26+3,ROW(L18)&lt;=$A$26+4),(COUNTIF($B18:K18,"WIN")*$D$26) + (COUNTIF($B18:K18,"TIE")*$D$27),""))</f>
        <v/>
      </c>
      <c r="M18" s="40" t="str">
        <f ca="1">IF((COLUMN(M18)-1)&lt;=$A$26,IF(ISNA('Standings (2)'!M18),"",IF('Standings (2)'!M18="","",IF('Standings (2)'!M18="*TIE*","TIE",IF('Standings (2)'!M18=$A18,"WIN","LOSS")))),IF(AND(COLUMN(M18)=$A$26+3,ROW(M18)&lt;=$A$26+4),(COUNTIF($B18:L18,"WIN")*$D$26) + (COUNTIF($B18:L18,"TIE")*$D$27),""))</f>
        <v/>
      </c>
      <c r="N18" s="40" t="str">
        <f ca="1">IF((COLUMN(N18)-1)&lt;=$A$26,IF(ISNA('Standings (2)'!N18),"",IF('Standings (2)'!N18="","",IF('Standings (2)'!N18="*TIE*","TIE",IF('Standings (2)'!N18=$A18,"WIN","LOSS")))),IF(AND(COLUMN(N18)=$A$26+3,ROW(N18)&lt;=$A$26+4),(COUNTIF($B18:M18,"WIN")*$D$26) + (COUNTIF($B18:M18,"TIE")*$D$27),""))</f>
        <v/>
      </c>
      <c r="O18" s="52" t="str">
        <f ca="1">IF((COLUMN(O18)-1)&lt;=$A$26,IF(ISNA('Standings (2)'!O18),"",IF('Standings (2)'!O18="","",IF('Standings (2)'!O18="*TIE*","TIE",IF('Standings (2)'!O18=$A18,"WIN","LOSS")))),IF(AND(COLUMN(O18)=$A$26+3,ROW(O18)&lt;=$A$26+4),(COUNTIF($B18:N18,"WIN")*$D$26) + (COUNTIF($B18:N18,"TIE")*$D$27),""))</f>
        <v/>
      </c>
      <c r="P18" s="40" t="str">
        <f ca="1">IF((COLUMN(P18)-1)&lt;=$A$26,IF(ISNA('Standings (2)'!P18),"",IF('Standings (2)'!P18="","",IF('Standings (2)'!P18="*TIE*","TIE",IF('Standings (2)'!P18=$A18,"WIN","LOSS")))),IF(AND(COLUMN(P18)=$A$26+3,ROW(P18)&lt;=$A$26+4),(COUNTIF($B18:O18,"WIN")*$D$26) + (COUNTIF($B18:O18,"TIE")*$D$27),""))</f>
        <v/>
      </c>
      <c r="Q18" s="40" t="str">
        <f ca="1">IF((COLUMN(Q18)-1)&lt;=$A$26,IF(ISNA('Standings (2)'!Q18),"",IF('Standings (2)'!Q18="","",IF('Standings (2)'!Q18="*TIE*","TIE",IF('Standings (2)'!Q18=$A18,"WIN","LOSS")))),IF(AND(COLUMN(Q18)=$A$26+3,ROW(Q18)&lt;=$A$26+4),(COUNTIF($B18:P18,"WIN")*$D$26) + (COUNTIF($B18:P18,"TIE")*$D$27),""))</f>
        <v/>
      </c>
      <c r="R18" s="40" t="str">
        <f ca="1">IF((COLUMN(R18)-1)&lt;=$A$26,IF(ISNA('Standings (2)'!R18),"",IF('Standings (2)'!R18="","",IF('Standings (2)'!R18="*TIE*","TIE",IF('Standings (2)'!R18=$A18,"WIN","LOSS")))),IF(AND(COLUMN(R18)=$A$26+3,ROW(R18)&lt;=$A$26+4),(COUNTIF($B18:Q18,"WIN")*$D$26) + (COUNTIF($B18:Q18,"TIE")*$D$27),""))</f>
        <v/>
      </c>
      <c r="S18" s="40" t="str">
        <f ca="1">IF((COLUMN(S18)-1)&lt;=$A$26,IF(ISNA('Standings (2)'!S18),"",IF('Standings (2)'!S18="","",IF('Standings (2)'!S18="*TIE*","TIE",IF('Standings (2)'!S18=$A18,"WIN","LOSS")))),IF(AND(COLUMN(S18)=$A$26+3,ROW(S18)&lt;=$A$26+4),(COUNTIF($B18:R18,"WIN")*$D$26) + (COUNTIF($B18:R18,"TIE")*$D$27),""))</f>
        <v/>
      </c>
      <c r="T18" s="40" t="str">
        <f ca="1">IF((COLUMN(T18)-1)&lt;=$A$26,IF(ISNA('Standings (2)'!T18),"",IF('Standings (2)'!T18="","",IF('Standings (2)'!T18="*TIE*","TIE",IF('Standings (2)'!T18=$A18,"WIN","LOSS")))),IF(AND(COLUMN(T18)=$A$26+3,ROW(T18)&lt;=$A$26+4),(COUNTIF($B18:S18,"WIN")*$D$26) + (COUNTIF($B18:S18,"TIE")*$D$27),""))</f>
        <v/>
      </c>
      <c r="U18" s="40" t="str">
        <f ca="1">IF((COLUMN(U18)-1)&lt;=$A$26,IF(ISNA('Standings (2)'!U18),"",IF('Standings (2)'!U18="","",IF('Standings (2)'!U18="*TIE*","TIE",IF('Standings (2)'!U18=$A18,"WIN","LOSS")))),IF(AND(COLUMN(U18)=$A$26+3,ROW(U18)&lt;=$A$26+4),(COUNTIF($B18:T18,"WIN")*$D$26) + (COUNTIF($B18:T18,"TIE")*$D$27),""))</f>
        <v/>
      </c>
      <c r="V18" s="40" t="str">
        <f>IF((COLUMN(V18)-1)&lt;=$A$26,IF(ISNA('Standings (2)'!V18),"",IF('Standings (2)'!V18="","",IF('Standings (2)'!V18="*TIE*","TIE",IF('Standings (2)'!V18=$A18,"WIN","LOSS")))),IF(AND(COLUMN(V18)=$A$26+3,ROW(V18)&lt;=$A$26+4),(COUNTIF($B18:U18,"WIN")*$D$26) + (COUNTIF($B18:U18,"TIE")*$D$27),""))</f>
        <v/>
      </c>
      <c r="W18" s="50" t="str">
        <f>IF(COLUMN(W18)=$A$26+3,(COUNTIF($B18:U18,"WIN")*$D$26) + (COUNTIF($B18:U18,"TIE")*$D$27),"")</f>
        <v/>
      </c>
    </row>
    <row r="19" spans="1:23" ht="24" customHeight="1" thickTop="1" thickBot="1" x14ac:dyDescent="0.3">
      <c r="A19" s="55" t="str">
        <f>IF((ROW(A19)-4) &lt;= $A$26,Teams!F15,"")</f>
        <v>BOS</v>
      </c>
      <c r="B19" s="47" t="str">
        <f ca="1">IF((COLUMN(B19)-1)&lt;=$A$26,IF(ISNA('Standings (2)'!B19),"",IF('Standings (2)'!B19="","",IF('Standings (2)'!B19="*TIE*","TIE",IF('Standings (2)'!B19=$A19,"WIN","LOSS")))),IF(AND(COLUMN(B19)=$A$26+3,ROW(B19)&lt;=$A$26+4),(COUNTIF(A19:$B19,"WIN")*$D$26) + (COUNTIF(A19:$B19,"TIE")*$D$27),""))</f>
        <v/>
      </c>
      <c r="C19" s="47" t="str">
        <f ca="1">IF((COLUMN(C19)-1)&lt;=$A$26,IF(ISNA('Standings (2)'!C19),"",IF('Standings (2)'!C19="","",IF('Standings (2)'!C19="*TIE*","TIE",IF('Standings (2)'!C19=$A19,"WIN","LOSS")))),IF(AND(COLUMN(C19)=$A$26+3,ROW(C19)&lt;=$A$26+4),(COUNTIF($B19:B19,"WIN")*$D$26) + (COUNTIF($B19:B19,"TIE")*$D$27),""))</f>
        <v/>
      </c>
      <c r="D19" s="47" t="str">
        <f ca="1">IF((COLUMN(D19)-1)&lt;=$A$26,IF(ISNA('Standings (2)'!D19),"",IF('Standings (2)'!D19="","",IF('Standings (2)'!D19="*TIE*","TIE",IF('Standings (2)'!D19=$A19,"WIN","LOSS")))),IF(AND(COLUMN(D19)=$A$26+3,ROW(D19)&lt;=$A$26+4),(COUNTIF($B19:C19,"WIN")*$D$26) + (COUNTIF($B19:C19,"TIE")*$D$27),""))</f>
        <v/>
      </c>
      <c r="E19" s="47" t="str">
        <f ca="1">IF((COLUMN(E19)-1)&lt;=$A$26,IF(ISNA('Standings (2)'!E19),"",IF('Standings (2)'!E19="","",IF('Standings (2)'!E19="*TIE*","TIE",IF('Standings (2)'!E19=$A19,"WIN","LOSS")))),IF(AND(COLUMN(E19)=$A$26+3,ROW(E19)&lt;=$A$26+4),(COUNTIF($B19:D19,"WIN")*$D$26) + (COUNTIF($B19:D19,"TIE")*$D$27),""))</f>
        <v/>
      </c>
      <c r="F19" s="47" t="str">
        <f ca="1">IF((COLUMN(F19)-1)&lt;=$A$26,IF(ISNA('Standings (2)'!F19),"",IF('Standings (2)'!F19="","",IF('Standings (2)'!F19="*TIE*","TIE",IF('Standings (2)'!F19=$A19,"WIN","LOSS")))),IF(AND(COLUMN(F19)=$A$26+3,ROW(F19)&lt;=$A$26+4),(COUNTIF($B19:E19,"WIN")*$D$26) + (COUNTIF($B19:E19,"TIE")*$D$27),""))</f>
        <v/>
      </c>
      <c r="G19" s="47" t="str">
        <f ca="1">IF((COLUMN(G19)-1)&lt;=$A$26,IF(ISNA('Standings (2)'!G19),"",IF('Standings (2)'!G19="","",IF('Standings (2)'!G19="*TIE*","TIE",IF('Standings (2)'!G19=$A19,"WIN","LOSS")))),IF(AND(COLUMN(G19)=$A$26+3,ROW(G19)&lt;=$A$26+4),(COUNTIF($B19:F19,"WIN")*$D$26) + (COUNTIF($B19:F19,"TIE")*$D$27),""))</f>
        <v/>
      </c>
      <c r="H19" s="47" t="str">
        <f ca="1">IF((COLUMN(H19)-1)&lt;=$A$26,IF(ISNA('Standings (2)'!H19),"",IF('Standings (2)'!H19="","",IF('Standings (2)'!H19="*TIE*","TIE",IF('Standings (2)'!H19=$A19,"WIN","LOSS")))),IF(AND(COLUMN(H19)=$A$26+3,ROW(H19)&lt;=$A$26+4),(COUNTIF($B19:G19,"WIN")*$D$26) + (COUNTIF($B19:G19,"TIE")*$D$27),""))</f>
        <v/>
      </c>
      <c r="I19" s="47" t="str">
        <f ca="1">IF((COLUMN(I19)-1)&lt;=$A$26,IF(ISNA('Standings (2)'!I19),"",IF('Standings (2)'!I19="","",IF('Standings (2)'!I19="*TIE*","TIE",IF('Standings (2)'!I19=$A19,"WIN","LOSS")))),IF(AND(COLUMN(I19)=$A$26+3,ROW(I19)&lt;=$A$26+4),(COUNTIF($B19:H19,"WIN")*$D$26) + (COUNTIF($B19:H19,"TIE")*$D$27),""))</f>
        <v/>
      </c>
      <c r="J19" s="47" t="str">
        <f ca="1">IF((COLUMN(J19)-1)&lt;=$A$26,IF(ISNA('Standings (2)'!J19),"",IF('Standings (2)'!J19="","",IF('Standings (2)'!J19="*TIE*","TIE",IF('Standings (2)'!J19=$A19,"WIN","LOSS")))),IF(AND(COLUMN(J19)=$A$26+3,ROW(J19)&lt;=$A$26+4),(COUNTIF($B19:I19,"WIN")*$D$26) + (COUNTIF($B19:I19,"TIE")*$D$27),""))</f>
        <v/>
      </c>
      <c r="K19" s="47" t="str">
        <f ca="1">IF((COLUMN(K19)-1)&lt;=$A$26,IF(ISNA('Standings (2)'!K19),"",IF('Standings (2)'!K19="","",IF('Standings (2)'!K19="*TIE*","TIE",IF('Standings (2)'!K19=$A19,"WIN","LOSS")))),IF(AND(COLUMN(K19)=$A$26+3,ROW(K19)&lt;=$A$26+4),(COUNTIF($B19:J19,"WIN")*$D$26) + (COUNTIF($B19:J19,"TIE")*$D$27),""))</f>
        <v/>
      </c>
      <c r="L19" s="47" t="str">
        <f ca="1">IF((COLUMN(L19)-1)&lt;=$A$26,IF(ISNA('Standings (2)'!L19),"",IF('Standings (2)'!L19="","",IF('Standings (2)'!L19="*TIE*","TIE",IF('Standings (2)'!L19=$A19,"WIN","LOSS")))),IF(AND(COLUMN(L19)=$A$26+3,ROW(L19)&lt;=$A$26+4),(COUNTIF($B19:K19,"WIN")*$D$26) + (COUNTIF($B19:K19,"TIE")*$D$27),""))</f>
        <v/>
      </c>
      <c r="M19" s="47" t="str">
        <f ca="1">IF((COLUMN(M19)-1)&lt;=$A$26,IF(ISNA('Standings (2)'!M19),"",IF('Standings (2)'!M19="","",IF('Standings (2)'!M19="*TIE*","TIE",IF('Standings (2)'!M19=$A19,"WIN","LOSS")))),IF(AND(COLUMN(M19)=$A$26+3,ROW(M19)&lt;=$A$26+4),(COUNTIF($B19:L19,"WIN")*$D$26) + (COUNTIF($B19:L19,"TIE")*$D$27),""))</f>
        <v/>
      </c>
      <c r="N19" s="47" t="str">
        <f ca="1">IF((COLUMN(N19)-1)&lt;=$A$26,IF(ISNA('Standings (2)'!N19),"",IF('Standings (2)'!N19="","",IF('Standings (2)'!N19="*TIE*","TIE",IF('Standings (2)'!N19=$A19,"WIN","LOSS")))),IF(AND(COLUMN(N19)=$A$26+3,ROW(N19)&lt;=$A$26+4),(COUNTIF($B19:M19,"WIN")*$D$26) + (COUNTIF($B19:M19,"TIE")*$D$27),""))</f>
        <v/>
      </c>
      <c r="O19" s="47" t="str">
        <f ca="1">IF((COLUMN(O19)-1)&lt;=$A$26,IF(ISNA('Standings (2)'!O19),"",IF('Standings (2)'!O19="","",IF('Standings (2)'!O19="*TIE*","TIE",IF('Standings (2)'!O19=$A19,"WIN","LOSS")))),IF(AND(COLUMN(O19)=$A$26+3,ROW(O19)&lt;=$A$26+4),(COUNTIF($B19:N19,"WIN")*$D$26) + (COUNTIF($B19:N19,"TIE")*$D$27),""))</f>
        <v/>
      </c>
      <c r="P19" s="52" t="str">
        <f ca="1">IF((COLUMN(P19)-1)&lt;=$A$26,IF(ISNA('Standings (2)'!P19),"",IF('Standings (2)'!P19="","",IF('Standings (2)'!P19="*TIE*","TIE",IF('Standings (2)'!P19=$A19,"WIN","LOSS")))),IF(AND(COLUMN(P19)=$A$26+3,ROW(P19)&lt;=$A$26+4),(COUNTIF($B19:O19,"WIN")*$D$26) + (COUNTIF($B19:O19,"TIE")*$D$27),""))</f>
        <v/>
      </c>
      <c r="Q19" s="47" t="str">
        <f ca="1">IF((COLUMN(Q19)-1)&lt;=$A$26,IF(ISNA('Standings (2)'!Q19),"",IF('Standings (2)'!Q19="","",IF('Standings (2)'!Q19="*TIE*","TIE",IF('Standings (2)'!Q19=$A19,"WIN","LOSS")))),IF(AND(COLUMN(Q19)=$A$26+3,ROW(Q19)&lt;=$A$26+4),(COUNTIF($B19:P19,"WIN")*$D$26) + (COUNTIF($B19:P19,"TIE")*$D$27),""))</f>
        <v/>
      </c>
      <c r="R19" s="47" t="str">
        <f ca="1">IF((COLUMN(R19)-1)&lt;=$A$26,IF(ISNA('Standings (2)'!R19),"",IF('Standings (2)'!R19="","",IF('Standings (2)'!R19="*TIE*","TIE",IF('Standings (2)'!R19=$A19,"WIN","LOSS")))),IF(AND(COLUMN(R19)=$A$26+3,ROW(R19)&lt;=$A$26+4),(COUNTIF($B19:Q19,"WIN")*$D$26) + (COUNTIF($B19:Q19,"TIE")*$D$27),""))</f>
        <v/>
      </c>
      <c r="S19" s="47" t="str">
        <f ca="1">IF((COLUMN(S19)-1)&lt;=$A$26,IF(ISNA('Standings (2)'!S19),"",IF('Standings (2)'!S19="","",IF('Standings (2)'!S19="*TIE*","TIE",IF('Standings (2)'!S19=$A19,"WIN","LOSS")))),IF(AND(COLUMN(S19)=$A$26+3,ROW(S19)&lt;=$A$26+4),(COUNTIF($B19:R19,"WIN")*$D$26) + (COUNTIF($B19:R19,"TIE")*$D$27),""))</f>
        <v/>
      </c>
      <c r="T19" s="47" t="str">
        <f ca="1">IF((COLUMN(T19)-1)&lt;=$A$26,IF(ISNA('Standings (2)'!T19),"",IF('Standings (2)'!T19="","",IF('Standings (2)'!T19="*TIE*","TIE",IF('Standings (2)'!T19=$A19,"WIN","LOSS")))),IF(AND(COLUMN(T19)=$A$26+3,ROW(T19)&lt;=$A$26+4),(COUNTIF($B19:S19,"WIN")*$D$26) + (COUNTIF($B19:S19,"TIE")*$D$27),""))</f>
        <v/>
      </c>
      <c r="U19" s="47" t="str">
        <f ca="1">IF((COLUMN(U19)-1)&lt;=$A$26,IF(ISNA('Standings (2)'!U19),"",IF('Standings (2)'!U19="","",IF('Standings (2)'!U19="*TIE*","TIE",IF('Standings (2)'!U19=$A19,"WIN","LOSS")))),IF(AND(COLUMN(U19)=$A$26+3,ROW(U19)&lt;=$A$26+4),(COUNTIF($B19:T19,"WIN")*$D$26) + (COUNTIF($B19:T19,"TIE")*$D$27),""))</f>
        <v/>
      </c>
      <c r="V19" s="47" t="str">
        <f>IF((COLUMN(V19)-1)&lt;=$A$26,IF(ISNA('Standings (2)'!V19),"",IF('Standings (2)'!V19="","",IF('Standings (2)'!V19="*TIE*","TIE",IF('Standings (2)'!V19=$A19,"WIN","LOSS")))),IF(AND(COLUMN(V19)=$A$26+3,ROW(V19)&lt;=$A$26+4),(COUNTIF($B19:U19,"WIN")*$D$26) + (COUNTIF($B19:U19,"TIE")*$D$27),""))</f>
        <v/>
      </c>
      <c r="W19" s="47" t="str">
        <f>IF(COLUMN(W19)=$A$26+3,(COUNTIF($B19:U19,"WIN")*$D$26) + (COUNTIF($B19:U19,"TIE")*$D$27),"")</f>
        <v/>
      </c>
    </row>
    <row r="20" spans="1:23" ht="24" customHeight="1" thickTop="1" thickBot="1" x14ac:dyDescent="0.3">
      <c r="A20" s="43" t="str">
        <f>IF((ROW(A20)-4) &lt;= $A$26,Teams!F16,"")</f>
        <v>BUF</v>
      </c>
      <c r="B20" s="40" t="str">
        <f ca="1">IF((COLUMN(B20)-1)&lt;=$A$26,IF(ISNA('Standings (2)'!B20),"",IF('Standings (2)'!B20="","",IF('Standings (2)'!B20="*TIE*","TIE",IF('Standings (2)'!B20=$A20,"WIN","LOSS")))),IF(AND(COLUMN(B20)=$A$26+3,ROW(B20)&lt;=$A$26+4),(COUNTIF(A20:$B20,"WIN")*$D$26) + (COUNTIF(A20:$B20,"TIE")*$D$27),""))</f>
        <v/>
      </c>
      <c r="C20" s="40" t="str">
        <f ca="1">IF((COLUMN(C20)-1)&lt;=$A$26,IF(ISNA('Standings (2)'!C20),"",IF('Standings (2)'!C20="","",IF('Standings (2)'!C20="*TIE*","TIE",IF('Standings (2)'!C20=$A20,"WIN","LOSS")))),IF(AND(COLUMN(C20)=$A$26+3,ROW(C20)&lt;=$A$26+4),(COUNTIF($B20:B20,"WIN")*$D$26) + (COUNTIF($B20:B20,"TIE")*$D$27),""))</f>
        <v/>
      </c>
      <c r="D20" s="40" t="str">
        <f ca="1">IF((COLUMN(D20)-1)&lt;=$A$26,IF(ISNA('Standings (2)'!D20),"",IF('Standings (2)'!D20="","",IF('Standings (2)'!D20="*TIE*","TIE",IF('Standings (2)'!D20=$A20,"WIN","LOSS")))),IF(AND(COLUMN(D20)=$A$26+3,ROW(D20)&lt;=$A$26+4),(COUNTIF($B20:C20,"WIN")*$D$26) + (COUNTIF($B20:C20,"TIE")*$D$27),""))</f>
        <v/>
      </c>
      <c r="E20" s="40" t="str">
        <f ca="1">IF((COLUMN(E20)-1)&lt;=$A$26,IF(ISNA('Standings (2)'!E20),"",IF('Standings (2)'!E20="","",IF('Standings (2)'!E20="*TIE*","TIE",IF('Standings (2)'!E20=$A20,"WIN","LOSS")))),IF(AND(COLUMN(E20)=$A$26+3,ROW(E20)&lt;=$A$26+4),(COUNTIF($B20:D20,"WIN")*$D$26) + (COUNTIF($B20:D20,"TIE")*$D$27),""))</f>
        <v/>
      </c>
      <c r="F20" s="40" t="str">
        <f ca="1">IF((COLUMN(F20)-1)&lt;=$A$26,IF(ISNA('Standings (2)'!F20),"",IF('Standings (2)'!F20="","",IF('Standings (2)'!F20="*TIE*","TIE",IF('Standings (2)'!F20=$A20,"WIN","LOSS")))),IF(AND(COLUMN(F20)=$A$26+3,ROW(F20)&lt;=$A$26+4),(COUNTIF($B20:E20,"WIN")*$D$26) + (COUNTIF($B20:E20,"TIE")*$D$27),""))</f>
        <v/>
      </c>
      <c r="G20" s="40" t="str">
        <f ca="1">IF((COLUMN(G20)-1)&lt;=$A$26,IF(ISNA('Standings (2)'!G20),"",IF('Standings (2)'!G20="","",IF('Standings (2)'!G20="*TIE*","TIE",IF('Standings (2)'!G20=$A20,"WIN","LOSS")))),IF(AND(COLUMN(G20)=$A$26+3,ROW(G20)&lt;=$A$26+4),(COUNTIF($B20:F20,"WIN")*$D$26) + (COUNTIF($B20:F20,"TIE")*$D$27),""))</f>
        <v/>
      </c>
      <c r="H20" s="40" t="str">
        <f ca="1">IF((COLUMN(H20)-1)&lt;=$A$26,IF(ISNA('Standings (2)'!H20),"",IF('Standings (2)'!H20="","",IF('Standings (2)'!H20="*TIE*","TIE",IF('Standings (2)'!H20=$A20,"WIN","LOSS")))),IF(AND(COLUMN(H20)=$A$26+3,ROW(H20)&lt;=$A$26+4),(COUNTIF($B20:G20,"WIN")*$D$26) + (COUNTIF($B20:G20,"TIE")*$D$27),""))</f>
        <v/>
      </c>
      <c r="I20" s="40" t="str">
        <f ca="1">IF((COLUMN(I20)-1)&lt;=$A$26,IF(ISNA('Standings (2)'!I20),"",IF('Standings (2)'!I20="","",IF('Standings (2)'!I20="*TIE*","TIE",IF('Standings (2)'!I20=$A20,"WIN","LOSS")))),IF(AND(COLUMN(I20)=$A$26+3,ROW(I20)&lt;=$A$26+4),(COUNTIF($B20:H20,"WIN")*$D$26) + (COUNTIF($B20:H20,"TIE")*$D$27),""))</f>
        <v/>
      </c>
      <c r="J20" s="40" t="str">
        <f ca="1">IF((COLUMN(J20)-1)&lt;=$A$26,IF(ISNA('Standings (2)'!J20),"",IF('Standings (2)'!J20="","",IF('Standings (2)'!J20="*TIE*","TIE",IF('Standings (2)'!J20=$A20,"WIN","LOSS")))),IF(AND(COLUMN(J20)=$A$26+3,ROW(J20)&lt;=$A$26+4),(COUNTIF($B20:I20,"WIN")*$D$26) + (COUNTIF($B20:I20,"TIE")*$D$27),""))</f>
        <v/>
      </c>
      <c r="K20" s="40" t="str">
        <f ca="1">IF((COLUMN(K20)-1)&lt;=$A$26,IF(ISNA('Standings (2)'!K20),"",IF('Standings (2)'!K20="","",IF('Standings (2)'!K20="*TIE*","TIE",IF('Standings (2)'!K20=$A20,"WIN","LOSS")))),IF(AND(COLUMN(K20)=$A$26+3,ROW(K20)&lt;=$A$26+4),(COUNTIF($B20:J20,"WIN")*$D$26) + (COUNTIF($B20:J20,"TIE")*$D$27),""))</f>
        <v/>
      </c>
      <c r="L20" s="40" t="str">
        <f ca="1">IF((COLUMN(L20)-1)&lt;=$A$26,IF(ISNA('Standings (2)'!L20),"",IF('Standings (2)'!L20="","",IF('Standings (2)'!L20="*TIE*","TIE",IF('Standings (2)'!L20=$A20,"WIN","LOSS")))),IF(AND(COLUMN(L20)=$A$26+3,ROW(L20)&lt;=$A$26+4),(COUNTIF($B20:K20,"WIN")*$D$26) + (COUNTIF($B20:K20,"TIE")*$D$27),""))</f>
        <v/>
      </c>
      <c r="M20" s="40" t="str">
        <f ca="1">IF((COLUMN(M20)-1)&lt;=$A$26,IF(ISNA('Standings (2)'!M20),"",IF('Standings (2)'!M20="","",IF('Standings (2)'!M20="*TIE*","TIE",IF('Standings (2)'!M20=$A20,"WIN","LOSS")))),IF(AND(COLUMN(M20)=$A$26+3,ROW(M20)&lt;=$A$26+4),(COUNTIF($B20:L20,"WIN")*$D$26) + (COUNTIF($B20:L20,"TIE")*$D$27),""))</f>
        <v/>
      </c>
      <c r="N20" s="40" t="str">
        <f ca="1">IF((COLUMN(N20)-1)&lt;=$A$26,IF(ISNA('Standings (2)'!N20),"",IF('Standings (2)'!N20="","",IF('Standings (2)'!N20="*TIE*","TIE",IF('Standings (2)'!N20=$A20,"WIN","LOSS")))),IF(AND(COLUMN(N20)=$A$26+3,ROW(N20)&lt;=$A$26+4),(COUNTIF($B20:M20,"WIN")*$D$26) + (COUNTIF($B20:M20,"TIE")*$D$27),""))</f>
        <v/>
      </c>
      <c r="O20" s="40" t="str">
        <f ca="1">IF((COLUMN(O20)-1)&lt;=$A$26,IF(ISNA('Standings (2)'!O20),"",IF('Standings (2)'!O20="","",IF('Standings (2)'!O20="*TIE*","TIE",IF('Standings (2)'!O20=$A20,"WIN","LOSS")))),IF(AND(COLUMN(O20)=$A$26+3,ROW(O20)&lt;=$A$26+4),(COUNTIF($B20:N20,"WIN")*$D$26) + (COUNTIF($B20:N20,"TIE")*$D$27),""))</f>
        <v/>
      </c>
      <c r="P20" s="40" t="str">
        <f ca="1">IF((COLUMN(P20)-1)&lt;=$A$26,IF(ISNA('Standings (2)'!P20),"",IF('Standings (2)'!P20="","",IF('Standings (2)'!P20="*TIE*","TIE",IF('Standings (2)'!P20=$A20,"WIN","LOSS")))),IF(AND(COLUMN(P20)=$A$26+3,ROW(P20)&lt;=$A$26+4),(COUNTIF($B20:O20,"WIN")*$D$26) + (COUNTIF($B20:O20,"TIE")*$D$27),""))</f>
        <v/>
      </c>
      <c r="Q20" s="52" t="str">
        <f ca="1">IF((COLUMN(Q20)-1)&lt;=$A$26,IF(ISNA('Standings (2)'!Q20),"",IF('Standings (2)'!Q20="","",IF('Standings (2)'!Q20="*TIE*","TIE",IF('Standings (2)'!Q20=$A20,"WIN","LOSS")))),IF(AND(COLUMN(Q20)=$A$26+3,ROW(Q20)&lt;=$A$26+4),(COUNTIF($B20:P20,"WIN")*$D$26) + (COUNTIF($B20:P20,"TIE")*$D$27),""))</f>
        <v/>
      </c>
      <c r="R20" s="40" t="str">
        <f ca="1">IF((COLUMN(R20)-1)&lt;=$A$26,IF(ISNA('Standings (2)'!R20),"",IF('Standings (2)'!R20="","",IF('Standings (2)'!R20="*TIE*","TIE",IF('Standings (2)'!R20=$A20,"WIN","LOSS")))),IF(AND(COLUMN(R20)=$A$26+3,ROW(R20)&lt;=$A$26+4),(COUNTIF($B20:Q20,"WIN")*$D$26) + (COUNTIF($B20:Q20,"TIE")*$D$27),""))</f>
        <v/>
      </c>
      <c r="S20" s="40" t="str">
        <f ca="1">IF((COLUMN(S20)-1)&lt;=$A$26,IF(ISNA('Standings (2)'!S20),"",IF('Standings (2)'!S20="","",IF('Standings (2)'!S20="*TIE*","TIE",IF('Standings (2)'!S20=$A20,"WIN","LOSS")))),IF(AND(COLUMN(S20)=$A$26+3,ROW(S20)&lt;=$A$26+4),(COUNTIF($B20:R20,"WIN")*$D$26) + (COUNTIF($B20:R20,"TIE")*$D$27),""))</f>
        <v/>
      </c>
      <c r="T20" s="40" t="str">
        <f ca="1">IF((COLUMN(T20)-1)&lt;=$A$26,IF(ISNA('Standings (2)'!T20),"",IF('Standings (2)'!T20="","",IF('Standings (2)'!T20="*TIE*","TIE",IF('Standings (2)'!T20=$A20,"WIN","LOSS")))),IF(AND(COLUMN(T20)=$A$26+3,ROW(T20)&lt;=$A$26+4),(COUNTIF($B20:S20,"WIN")*$D$26) + (COUNTIF($B20:S20,"TIE")*$D$27),""))</f>
        <v/>
      </c>
      <c r="U20" s="40" t="str">
        <f ca="1">IF((COLUMN(U20)-1)&lt;=$A$26,IF(ISNA('Standings (2)'!U20),"",IF('Standings (2)'!U20="","",IF('Standings (2)'!U20="*TIE*","TIE",IF('Standings (2)'!U20=$A20,"WIN","LOSS")))),IF(AND(COLUMN(U20)=$A$26+3,ROW(U20)&lt;=$A$26+4),(COUNTIF($B20:T20,"WIN")*$D$26) + (COUNTIF($B20:T20,"TIE")*$D$27),""))</f>
        <v/>
      </c>
      <c r="V20" s="40" t="str">
        <f>IF((COLUMN(V20)-1)&lt;=$A$26,IF(ISNA('Standings (2)'!V20),"",IF('Standings (2)'!V20="","",IF('Standings (2)'!V20="*TIE*","TIE",IF('Standings (2)'!V20=$A20,"WIN","LOSS")))),IF(AND(COLUMN(V20)=$A$26+3,ROW(V20)&lt;=$A$26+4),(COUNTIF($B20:U20,"WIN")*$D$26) + (COUNTIF($B20:U20,"TIE")*$D$27),""))</f>
        <v/>
      </c>
      <c r="W20" s="50" t="str">
        <f>IF(COLUMN(W20)=$A$26+3,(COUNTIF($B20:U20,"WIN")*$D$26) + (COUNTIF($B20:U20,"TIE")*$D$27),"")</f>
        <v/>
      </c>
    </row>
    <row r="21" spans="1:23" ht="24" customHeight="1" thickTop="1" thickBot="1" x14ac:dyDescent="0.3">
      <c r="A21" s="55" t="str">
        <f>IF((ROW(A21)-4) &lt;= $A$26,Teams!F17,"")</f>
        <v>DET</v>
      </c>
      <c r="B21" s="47" t="str">
        <f ca="1">IF((COLUMN(B21)-1)&lt;=$A$26,IF(ISNA('Standings (2)'!B21),"",IF('Standings (2)'!B21="","",IF('Standings (2)'!B21="*TIE*","TIE",IF('Standings (2)'!B21=$A21,"WIN","LOSS")))),IF(AND(COLUMN(B21)=$A$26+3,ROW(B21)&lt;=$A$26+4),(COUNTIF(A21:$B21,"WIN")*$D$26) + (COUNTIF(A21:$B21,"TIE")*$D$27),""))</f>
        <v/>
      </c>
      <c r="C21" s="47" t="str">
        <f ca="1">IF((COLUMN(C21)-1)&lt;=$A$26,IF(ISNA('Standings (2)'!C21),"",IF('Standings (2)'!C21="","",IF('Standings (2)'!C21="*TIE*","TIE",IF('Standings (2)'!C21=$A21,"WIN","LOSS")))),IF(AND(COLUMN(C21)=$A$26+3,ROW(C21)&lt;=$A$26+4),(COUNTIF($B21:B21,"WIN")*$D$26) + (COUNTIF($B21:B21,"TIE")*$D$27),""))</f>
        <v/>
      </c>
      <c r="D21" s="47" t="str">
        <f ca="1">IF((COLUMN(D21)-1)&lt;=$A$26,IF(ISNA('Standings (2)'!D21),"",IF('Standings (2)'!D21="","",IF('Standings (2)'!D21="*TIE*","TIE",IF('Standings (2)'!D21=$A21,"WIN","LOSS")))),IF(AND(COLUMN(D21)=$A$26+3,ROW(D21)&lt;=$A$26+4),(COUNTIF($B21:C21,"WIN")*$D$26) + (COUNTIF($B21:C21,"TIE")*$D$27),""))</f>
        <v/>
      </c>
      <c r="E21" s="47" t="str">
        <f ca="1">IF((COLUMN(E21)-1)&lt;=$A$26,IF(ISNA('Standings (2)'!E21),"",IF('Standings (2)'!E21="","",IF('Standings (2)'!E21="*TIE*","TIE",IF('Standings (2)'!E21=$A21,"WIN","LOSS")))),IF(AND(COLUMN(E21)=$A$26+3,ROW(E21)&lt;=$A$26+4),(COUNTIF($B21:D21,"WIN")*$D$26) + (COUNTIF($B21:D21,"TIE")*$D$27),""))</f>
        <v/>
      </c>
      <c r="F21" s="47" t="str">
        <f ca="1">IF((COLUMN(F21)-1)&lt;=$A$26,IF(ISNA('Standings (2)'!F21),"",IF('Standings (2)'!F21="","",IF('Standings (2)'!F21="*TIE*","TIE",IF('Standings (2)'!F21=$A21,"WIN","LOSS")))),IF(AND(COLUMN(F21)=$A$26+3,ROW(F21)&lt;=$A$26+4),(COUNTIF($B21:E21,"WIN")*$D$26) + (COUNTIF($B21:E21,"TIE")*$D$27),""))</f>
        <v/>
      </c>
      <c r="G21" s="47" t="str">
        <f ca="1">IF((COLUMN(G21)-1)&lt;=$A$26,IF(ISNA('Standings (2)'!G21),"",IF('Standings (2)'!G21="","",IF('Standings (2)'!G21="*TIE*","TIE",IF('Standings (2)'!G21=$A21,"WIN","LOSS")))),IF(AND(COLUMN(G21)=$A$26+3,ROW(G21)&lt;=$A$26+4),(COUNTIF($B21:F21,"WIN")*$D$26) + (COUNTIF($B21:F21,"TIE")*$D$27),""))</f>
        <v/>
      </c>
      <c r="H21" s="47" t="str">
        <f ca="1">IF((COLUMN(H21)-1)&lt;=$A$26,IF(ISNA('Standings (2)'!H21),"",IF('Standings (2)'!H21="","",IF('Standings (2)'!H21="*TIE*","TIE",IF('Standings (2)'!H21=$A21,"WIN","LOSS")))),IF(AND(COLUMN(H21)=$A$26+3,ROW(H21)&lt;=$A$26+4),(COUNTIF($B21:G21,"WIN")*$D$26) + (COUNTIF($B21:G21,"TIE")*$D$27),""))</f>
        <v/>
      </c>
      <c r="I21" s="47" t="str">
        <f ca="1">IF((COLUMN(I21)-1)&lt;=$A$26,IF(ISNA('Standings (2)'!I21),"",IF('Standings (2)'!I21="","",IF('Standings (2)'!I21="*TIE*","TIE",IF('Standings (2)'!I21=$A21,"WIN","LOSS")))),IF(AND(COLUMN(I21)=$A$26+3,ROW(I21)&lt;=$A$26+4),(COUNTIF($B21:H21,"WIN")*$D$26) + (COUNTIF($B21:H21,"TIE")*$D$27),""))</f>
        <v/>
      </c>
      <c r="J21" s="47" t="str">
        <f ca="1">IF((COLUMN(J21)-1)&lt;=$A$26,IF(ISNA('Standings (2)'!J21),"",IF('Standings (2)'!J21="","",IF('Standings (2)'!J21="*TIE*","TIE",IF('Standings (2)'!J21=$A21,"WIN","LOSS")))),IF(AND(COLUMN(J21)=$A$26+3,ROW(J21)&lt;=$A$26+4),(COUNTIF($B21:I21,"WIN")*$D$26) + (COUNTIF($B21:I21,"TIE")*$D$27),""))</f>
        <v/>
      </c>
      <c r="K21" s="47" t="str">
        <f ca="1">IF((COLUMN(K21)-1)&lt;=$A$26,IF(ISNA('Standings (2)'!K21),"",IF('Standings (2)'!K21="","",IF('Standings (2)'!K21="*TIE*","TIE",IF('Standings (2)'!K21=$A21,"WIN","LOSS")))),IF(AND(COLUMN(K21)=$A$26+3,ROW(K21)&lt;=$A$26+4),(COUNTIF($B21:J21,"WIN")*$D$26) + (COUNTIF($B21:J21,"TIE")*$D$27),""))</f>
        <v/>
      </c>
      <c r="L21" s="47" t="str">
        <f ca="1">IF((COLUMN(L21)-1)&lt;=$A$26,IF(ISNA('Standings (2)'!L21),"",IF('Standings (2)'!L21="","",IF('Standings (2)'!L21="*TIE*","TIE",IF('Standings (2)'!L21=$A21,"WIN","LOSS")))),IF(AND(COLUMN(L21)=$A$26+3,ROW(L21)&lt;=$A$26+4),(COUNTIF($B21:K21,"WIN")*$D$26) + (COUNTIF($B21:K21,"TIE")*$D$27),""))</f>
        <v/>
      </c>
      <c r="M21" s="47" t="str">
        <f ca="1">IF((COLUMN(M21)-1)&lt;=$A$26,IF(ISNA('Standings (2)'!M21),"",IF('Standings (2)'!M21="","",IF('Standings (2)'!M21="*TIE*","TIE",IF('Standings (2)'!M21=$A21,"WIN","LOSS")))),IF(AND(COLUMN(M21)=$A$26+3,ROW(M21)&lt;=$A$26+4),(COUNTIF($B21:L21,"WIN")*$D$26) + (COUNTIF($B21:L21,"TIE")*$D$27),""))</f>
        <v/>
      </c>
      <c r="N21" s="47" t="str">
        <f ca="1">IF((COLUMN(N21)-1)&lt;=$A$26,IF(ISNA('Standings (2)'!N21),"",IF('Standings (2)'!N21="","",IF('Standings (2)'!N21="*TIE*","TIE",IF('Standings (2)'!N21=$A21,"WIN","LOSS")))),IF(AND(COLUMN(N21)=$A$26+3,ROW(N21)&lt;=$A$26+4),(COUNTIF($B21:M21,"WIN")*$D$26) + (COUNTIF($B21:M21,"TIE")*$D$27),""))</f>
        <v/>
      </c>
      <c r="O21" s="47" t="str">
        <f ca="1">IF((COLUMN(O21)-1)&lt;=$A$26,IF(ISNA('Standings (2)'!O21),"",IF('Standings (2)'!O21="","",IF('Standings (2)'!O21="*TIE*","TIE",IF('Standings (2)'!O21=$A21,"WIN","LOSS")))),IF(AND(COLUMN(O21)=$A$26+3,ROW(O21)&lt;=$A$26+4),(COUNTIF($B21:N21,"WIN")*$D$26) + (COUNTIF($B21:N21,"TIE")*$D$27),""))</f>
        <v/>
      </c>
      <c r="P21" s="47" t="str">
        <f ca="1">IF((COLUMN(P21)-1)&lt;=$A$26,IF(ISNA('Standings (2)'!P21),"",IF('Standings (2)'!P21="","",IF('Standings (2)'!P21="*TIE*","TIE",IF('Standings (2)'!P21=$A21,"WIN","LOSS")))),IF(AND(COLUMN(P21)=$A$26+3,ROW(P21)&lt;=$A$26+4),(COUNTIF($B21:O21,"WIN")*$D$26) + (COUNTIF($B21:O21,"TIE")*$D$27),""))</f>
        <v/>
      </c>
      <c r="Q21" s="47" t="str">
        <f ca="1">IF((COLUMN(Q21)-1)&lt;=$A$26,IF(ISNA('Standings (2)'!Q21),"",IF('Standings (2)'!Q21="","",IF('Standings (2)'!Q21="*TIE*","TIE",IF('Standings (2)'!Q21=$A21,"WIN","LOSS")))),IF(AND(COLUMN(Q21)=$A$26+3,ROW(Q21)&lt;=$A$26+4),(COUNTIF($B21:P21,"WIN")*$D$26) + (COUNTIF($B21:P21,"TIE")*$D$27),""))</f>
        <v/>
      </c>
      <c r="R21" s="52" t="str">
        <f ca="1">IF((COLUMN(R21)-1)&lt;=$A$26,IF(ISNA('Standings (2)'!R21),"",IF('Standings (2)'!R21="","",IF('Standings (2)'!R21="*TIE*","TIE",IF('Standings (2)'!R21=$A21,"WIN","LOSS")))),IF(AND(COLUMN(R21)=$A$26+3,ROW(R21)&lt;=$A$26+4),(COUNTIF($B21:Q21,"WIN")*$D$26) + (COUNTIF($B21:Q21,"TIE")*$D$27),""))</f>
        <v/>
      </c>
      <c r="S21" s="47" t="str">
        <f ca="1">IF((COLUMN(S21)-1)&lt;=$A$26,IF(ISNA('Standings (2)'!S21),"",IF('Standings (2)'!S21="","",IF('Standings (2)'!S21="*TIE*","TIE",IF('Standings (2)'!S21=$A21,"WIN","LOSS")))),IF(AND(COLUMN(S21)=$A$26+3,ROW(S21)&lt;=$A$26+4),(COUNTIF($B21:R21,"WIN")*$D$26) + (COUNTIF($B21:R21,"TIE")*$D$27),""))</f>
        <v/>
      </c>
      <c r="T21" s="47" t="str">
        <f ca="1">IF((COLUMN(T21)-1)&lt;=$A$26,IF(ISNA('Standings (2)'!T21),"",IF('Standings (2)'!T21="","",IF('Standings (2)'!T21="*TIE*","TIE",IF('Standings (2)'!T21=$A21,"WIN","LOSS")))),IF(AND(COLUMN(T21)=$A$26+3,ROW(T21)&lt;=$A$26+4),(COUNTIF($B21:S21,"WIN")*$D$26) + (COUNTIF($B21:S21,"TIE")*$D$27),""))</f>
        <v/>
      </c>
      <c r="U21" s="47" t="str">
        <f ca="1">IF((COLUMN(U21)-1)&lt;=$A$26,IF(ISNA('Standings (2)'!U21),"",IF('Standings (2)'!U21="","",IF('Standings (2)'!U21="*TIE*","TIE",IF('Standings (2)'!U21=$A21,"WIN","LOSS")))),IF(AND(COLUMN(U21)=$A$26+3,ROW(U21)&lt;=$A$26+4),(COUNTIF($B21:T21,"WIN")*$D$26) + (COUNTIF($B21:T21,"TIE")*$D$27),""))</f>
        <v/>
      </c>
      <c r="V21" s="47" t="str">
        <f>IF((COLUMN(V21)-1)&lt;=$A$26,IF(ISNA('Standings (2)'!V21),"",IF('Standings (2)'!V21="","",IF('Standings (2)'!V21="*TIE*","TIE",IF('Standings (2)'!V21=$A21,"WIN","LOSS")))),IF(AND(COLUMN(V21)=$A$26+3,ROW(V21)&lt;=$A$26+4),(COUNTIF($B21:U21,"WIN")*$D$26) + (COUNTIF($B21:U21,"TIE")*$D$27),""))</f>
        <v/>
      </c>
      <c r="W21" s="47" t="str">
        <f>IF(COLUMN(W21)=$A$26+3,(COUNTIF($B21:U21,"WIN")*$D$26) + (COUNTIF($B21:U21,"TIE")*$D$27),"")</f>
        <v/>
      </c>
    </row>
    <row r="22" spans="1:23" ht="24" customHeight="1" thickTop="1" thickBot="1" x14ac:dyDescent="0.3">
      <c r="A22" s="43" t="str">
        <f>IF((ROW(A22)-4) &lt;= $A$26,Teams!F18,"")</f>
        <v>FLA</v>
      </c>
      <c r="B22" s="40" t="str">
        <f ca="1">IF((COLUMN(B22)-1)&lt;=$A$26,IF(ISNA('Standings (2)'!B22),"",IF('Standings (2)'!B22="","",IF('Standings (2)'!B22="*TIE*","TIE",IF('Standings (2)'!B22=$A22,"WIN","LOSS")))),IF(AND(COLUMN(B22)=$A$26+3,ROW(B22)&lt;=$A$26+4),(COUNTIF(A22:$B22,"WIN")*$D$26) + (COUNTIF(A22:$B22,"TIE")*$D$27),""))</f>
        <v/>
      </c>
      <c r="C22" s="40" t="str">
        <f ca="1">IF((COLUMN(C22)-1)&lt;=$A$26,IF(ISNA('Standings (2)'!C22),"",IF('Standings (2)'!C22="","",IF('Standings (2)'!C22="*TIE*","TIE",IF('Standings (2)'!C22=$A22,"WIN","LOSS")))),IF(AND(COLUMN(C22)=$A$26+3,ROW(C22)&lt;=$A$26+4),(COUNTIF($B22:B22,"WIN")*$D$26) + (COUNTIF($B22:B22,"TIE")*$D$27),""))</f>
        <v/>
      </c>
      <c r="D22" s="40" t="str">
        <f ca="1">IF((COLUMN(D22)-1)&lt;=$A$26,IF(ISNA('Standings (2)'!D22),"",IF('Standings (2)'!D22="","",IF('Standings (2)'!D22="*TIE*","TIE",IF('Standings (2)'!D22=$A22,"WIN","LOSS")))),IF(AND(COLUMN(D22)=$A$26+3,ROW(D22)&lt;=$A$26+4),(COUNTIF($B22:C22,"WIN")*$D$26) + (COUNTIF($B22:C22,"TIE")*$D$27),""))</f>
        <v/>
      </c>
      <c r="E22" s="40" t="str">
        <f ca="1">IF((COLUMN(E22)-1)&lt;=$A$26,IF(ISNA('Standings (2)'!E22),"",IF('Standings (2)'!E22="","",IF('Standings (2)'!E22="*TIE*","TIE",IF('Standings (2)'!E22=$A22,"WIN","LOSS")))),IF(AND(COLUMN(E22)=$A$26+3,ROW(E22)&lt;=$A$26+4),(COUNTIF($B22:D22,"WIN")*$D$26) + (COUNTIF($B22:D22,"TIE")*$D$27),""))</f>
        <v/>
      </c>
      <c r="F22" s="40" t="str">
        <f ca="1">IF((COLUMN(F22)-1)&lt;=$A$26,IF(ISNA('Standings (2)'!F22),"",IF('Standings (2)'!F22="","",IF('Standings (2)'!F22="*TIE*","TIE",IF('Standings (2)'!F22=$A22,"WIN","LOSS")))),IF(AND(COLUMN(F22)=$A$26+3,ROW(F22)&lt;=$A$26+4),(COUNTIF($B22:E22,"WIN")*$D$26) + (COUNTIF($B22:E22,"TIE")*$D$27),""))</f>
        <v/>
      </c>
      <c r="G22" s="40" t="str">
        <f ca="1">IF((COLUMN(G22)-1)&lt;=$A$26,IF(ISNA('Standings (2)'!G22),"",IF('Standings (2)'!G22="","",IF('Standings (2)'!G22="*TIE*","TIE",IF('Standings (2)'!G22=$A22,"WIN","LOSS")))),IF(AND(COLUMN(G22)=$A$26+3,ROW(G22)&lt;=$A$26+4),(COUNTIF($B22:F22,"WIN")*$D$26) + (COUNTIF($B22:F22,"TIE")*$D$27),""))</f>
        <v/>
      </c>
      <c r="H22" s="40" t="str">
        <f ca="1">IF((COLUMN(H22)-1)&lt;=$A$26,IF(ISNA('Standings (2)'!H22),"",IF('Standings (2)'!H22="","",IF('Standings (2)'!H22="*TIE*","TIE",IF('Standings (2)'!H22=$A22,"WIN","LOSS")))),IF(AND(COLUMN(H22)=$A$26+3,ROW(H22)&lt;=$A$26+4),(COUNTIF($B22:G22,"WIN")*$D$26) + (COUNTIF($B22:G22,"TIE")*$D$27),""))</f>
        <v/>
      </c>
      <c r="I22" s="40" t="str">
        <f ca="1">IF((COLUMN(I22)-1)&lt;=$A$26,IF(ISNA('Standings (2)'!I22),"",IF('Standings (2)'!I22="","",IF('Standings (2)'!I22="*TIE*","TIE",IF('Standings (2)'!I22=$A22,"WIN","LOSS")))),IF(AND(COLUMN(I22)=$A$26+3,ROW(I22)&lt;=$A$26+4),(COUNTIF($B22:H22,"WIN")*$D$26) + (COUNTIF($B22:H22,"TIE")*$D$27),""))</f>
        <v/>
      </c>
      <c r="J22" s="40" t="str">
        <f ca="1">IF((COLUMN(J22)-1)&lt;=$A$26,IF(ISNA('Standings (2)'!J22),"",IF('Standings (2)'!J22="","",IF('Standings (2)'!J22="*TIE*","TIE",IF('Standings (2)'!J22=$A22,"WIN","LOSS")))),IF(AND(COLUMN(J22)=$A$26+3,ROW(J22)&lt;=$A$26+4),(COUNTIF($B22:I22,"WIN")*$D$26) + (COUNTIF($B22:I22,"TIE")*$D$27),""))</f>
        <v/>
      </c>
      <c r="K22" s="40" t="str">
        <f ca="1">IF((COLUMN(K22)-1)&lt;=$A$26,IF(ISNA('Standings (2)'!K22),"",IF('Standings (2)'!K22="","",IF('Standings (2)'!K22="*TIE*","TIE",IF('Standings (2)'!K22=$A22,"WIN","LOSS")))),IF(AND(COLUMN(K22)=$A$26+3,ROW(K22)&lt;=$A$26+4),(COUNTIF($B22:J22,"WIN")*$D$26) + (COUNTIF($B22:J22,"TIE")*$D$27),""))</f>
        <v/>
      </c>
      <c r="L22" s="40" t="str">
        <f ca="1">IF((COLUMN(L22)-1)&lt;=$A$26,IF(ISNA('Standings (2)'!L22),"",IF('Standings (2)'!L22="","",IF('Standings (2)'!L22="*TIE*","TIE",IF('Standings (2)'!L22=$A22,"WIN","LOSS")))),IF(AND(COLUMN(L22)=$A$26+3,ROW(L22)&lt;=$A$26+4),(COUNTIF($B22:K22,"WIN")*$D$26) + (COUNTIF($B22:K22,"TIE")*$D$27),""))</f>
        <v/>
      </c>
      <c r="M22" s="40" t="str">
        <f ca="1">IF((COLUMN(M22)-1)&lt;=$A$26,IF(ISNA('Standings (2)'!M22),"",IF('Standings (2)'!M22="","",IF('Standings (2)'!M22="*TIE*","TIE",IF('Standings (2)'!M22=$A22,"WIN","LOSS")))),IF(AND(COLUMN(M22)=$A$26+3,ROW(M22)&lt;=$A$26+4),(COUNTIF($B22:L22,"WIN")*$D$26) + (COUNTIF($B22:L22,"TIE")*$D$27),""))</f>
        <v/>
      </c>
      <c r="N22" s="40" t="str">
        <f ca="1">IF((COLUMN(N22)-1)&lt;=$A$26,IF(ISNA('Standings (2)'!N22),"",IF('Standings (2)'!N22="","",IF('Standings (2)'!N22="*TIE*","TIE",IF('Standings (2)'!N22=$A22,"WIN","LOSS")))),IF(AND(COLUMN(N22)=$A$26+3,ROW(N22)&lt;=$A$26+4),(COUNTIF($B22:M22,"WIN")*$D$26) + (COUNTIF($B22:M22,"TIE")*$D$27),""))</f>
        <v/>
      </c>
      <c r="O22" s="40" t="str">
        <f ca="1">IF((COLUMN(O22)-1)&lt;=$A$26,IF(ISNA('Standings (2)'!O22),"",IF('Standings (2)'!O22="","",IF('Standings (2)'!O22="*TIE*","TIE",IF('Standings (2)'!O22=$A22,"WIN","LOSS")))),IF(AND(COLUMN(O22)=$A$26+3,ROW(O22)&lt;=$A$26+4),(COUNTIF($B22:N22,"WIN")*$D$26) + (COUNTIF($B22:N22,"TIE")*$D$27),""))</f>
        <v/>
      </c>
      <c r="P22" s="40" t="str">
        <f ca="1">IF((COLUMN(P22)-1)&lt;=$A$26,IF(ISNA('Standings (2)'!P22),"",IF('Standings (2)'!P22="","",IF('Standings (2)'!P22="*TIE*","TIE",IF('Standings (2)'!P22=$A22,"WIN","LOSS")))),IF(AND(COLUMN(P22)=$A$26+3,ROW(P22)&lt;=$A$26+4),(COUNTIF($B22:O22,"WIN")*$D$26) + (COUNTIF($B22:O22,"TIE")*$D$27),""))</f>
        <v/>
      </c>
      <c r="Q22" s="40" t="str">
        <f ca="1">IF((COLUMN(Q22)-1)&lt;=$A$26,IF(ISNA('Standings (2)'!Q22),"",IF('Standings (2)'!Q22="","",IF('Standings (2)'!Q22="*TIE*","TIE",IF('Standings (2)'!Q22=$A22,"WIN","LOSS")))),IF(AND(COLUMN(Q22)=$A$26+3,ROW(Q22)&lt;=$A$26+4),(COUNTIF($B22:P22,"WIN")*$D$26) + (COUNTIF($B22:P22,"TIE")*$D$27),""))</f>
        <v/>
      </c>
      <c r="R22" s="40" t="str">
        <f ca="1">IF((COLUMN(R22)-1)&lt;=$A$26,IF(ISNA('Standings (2)'!R22),"",IF('Standings (2)'!R22="","",IF('Standings (2)'!R22="*TIE*","TIE",IF('Standings (2)'!R22=$A22,"WIN","LOSS")))),IF(AND(COLUMN(R22)=$A$26+3,ROW(R22)&lt;=$A$26+4),(COUNTIF($B22:Q22,"WIN")*$D$26) + (COUNTIF($B22:Q22,"TIE")*$D$27),""))</f>
        <v/>
      </c>
      <c r="S22" s="52" t="str">
        <f ca="1">IF((COLUMN(S22)-1)&lt;=$A$26,IF(ISNA('Standings (2)'!S22),"",IF('Standings (2)'!S22="","",IF('Standings (2)'!S22="*TIE*","TIE",IF('Standings (2)'!S22=$A22,"WIN","LOSS")))),IF(AND(COLUMN(S22)=$A$26+3,ROW(S22)&lt;=$A$26+4),(COUNTIF($B22:R22,"WIN")*$D$26) + (COUNTIF($B22:R22,"TIE")*$D$27),""))</f>
        <v/>
      </c>
      <c r="T22" s="40" t="str">
        <f ca="1">IF((COLUMN(T22)-1)&lt;=$A$26,IF(ISNA('Standings (2)'!T22),"",IF('Standings (2)'!T22="","",IF('Standings (2)'!T22="*TIE*","TIE",IF('Standings (2)'!T22=$A22,"WIN","LOSS")))),IF(AND(COLUMN(T22)=$A$26+3,ROW(T22)&lt;=$A$26+4),(COUNTIF($B22:S22,"WIN")*$D$26) + (COUNTIF($B22:S22,"TIE")*$D$27),""))</f>
        <v/>
      </c>
      <c r="U22" s="40" t="str">
        <f ca="1">IF((COLUMN(U22)-1)&lt;=$A$26,IF(ISNA('Standings (2)'!U22),"",IF('Standings (2)'!U22="","",IF('Standings (2)'!U22="*TIE*","TIE",IF('Standings (2)'!U22=$A22,"WIN","LOSS")))),IF(AND(COLUMN(U22)=$A$26+3,ROW(U22)&lt;=$A$26+4),(COUNTIF($B22:T22,"WIN")*$D$26) + (COUNTIF($B22:T22,"TIE")*$D$27),""))</f>
        <v/>
      </c>
      <c r="V22" s="40" t="str">
        <f>IF((COLUMN(V22)-1)&lt;=$A$26,IF(ISNA('Standings (2)'!V22),"",IF('Standings (2)'!V22="","",IF('Standings (2)'!V22="*TIE*","TIE",IF('Standings (2)'!V22=$A22,"WIN","LOSS")))),IF(AND(COLUMN(V22)=$A$26+3,ROW(V22)&lt;=$A$26+4),(COUNTIF($B22:U22,"WIN")*$D$26) + (COUNTIF($B22:U22,"TIE")*$D$27),""))</f>
        <v/>
      </c>
      <c r="W22" s="50" t="str">
        <f>IF(COLUMN(W22)=$A$26+3,(COUNTIF($B22:U22,"WIN")*$D$26) + (COUNTIF($B22:U22,"TIE")*$D$27),"")</f>
        <v/>
      </c>
    </row>
    <row r="23" spans="1:23" ht="24" customHeight="1" thickTop="1" thickBot="1" x14ac:dyDescent="0.3">
      <c r="A23" s="55" t="str">
        <f>IF((ROW(A23)-4) &lt;= $A$26,Teams!F19,"")</f>
        <v>MON</v>
      </c>
      <c r="B23" s="47" t="str">
        <f ca="1">IF((COLUMN(B23)-1)&lt;=$A$26,IF(ISNA('Standings (2)'!B23),"",IF('Standings (2)'!B23="","",IF('Standings (2)'!B23="*TIE*","TIE",IF('Standings (2)'!B23=$A23,"WIN","LOSS")))),IF(AND(COLUMN(B23)=$A$26+3,ROW(B23)&lt;=$A$26+4),(COUNTIF(A23:$B23,"WIN")*$D$26) + (COUNTIF(A23:$B23,"TIE")*$D$27),""))</f>
        <v/>
      </c>
      <c r="C23" s="47" t="str">
        <f ca="1">IF((COLUMN(C23)-1)&lt;=$A$26,IF(ISNA('Standings (2)'!C23),"",IF('Standings (2)'!C23="","",IF('Standings (2)'!C23="*TIE*","TIE",IF('Standings (2)'!C23=$A23,"WIN","LOSS")))),IF(AND(COLUMN(C23)=$A$26+3,ROW(C23)&lt;=$A$26+4),(COUNTIF($B23:B23,"WIN")*$D$26) + (COUNTIF($B23:B23,"TIE")*$D$27),""))</f>
        <v/>
      </c>
      <c r="D23" s="47" t="str">
        <f ca="1">IF((COLUMN(D23)-1)&lt;=$A$26,IF(ISNA('Standings (2)'!D23),"",IF('Standings (2)'!D23="","",IF('Standings (2)'!D23="*TIE*","TIE",IF('Standings (2)'!D23=$A23,"WIN","LOSS")))),IF(AND(COLUMN(D23)=$A$26+3,ROW(D23)&lt;=$A$26+4),(COUNTIF($B23:C23,"WIN")*$D$26) + (COUNTIF($B23:C23,"TIE")*$D$27),""))</f>
        <v/>
      </c>
      <c r="E23" s="47" t="str">
        <f ca="1">IF((COLUMN(E23)-1)&lt;=$A$26,IF(ISNA('Standings (2)'!E23),"",IF('Standings (2)'!E23="","",IF('Standings (2)'!E23="*TIE*","TIE",IF('Standings (2)'!E23=$A23,"WIN","LOSS")))),IF(AND(COLUMN(E23)=$A$26+3,ROW(E23)&lt;=$A$26+4),(COUNTIF($B23:D23,"WIN")*$D$26) + (COUNTIF($B23:D23,"TIE")*$D$27),""))</f>
        <v/>
      </c>
      <c r="F23" s="47" t="str">
        <f ca="1">IF((COLUMN(F23)-1)&lt;=$A$26,IF(ISNA('Standings (2)'!F23),"",IF('Standings (2)'!F23="","",IF('Standings (2)'!F23="*TIE*","TIE",IF('Standings (2)'!F23=$A23,"WIN","LOSS")))),IF(AND(COLUMN(F23)=$A$26+3,ROW(F23)&lt;=$A$26+4),(COUNTIF($B23:E23,"WIN")*$D$26) + (COUNTIF($B23:E23,"TIE")*$D$27),""))</f>
        <v/>
      </c>
      <c r="G23" s="47" t="str">
        <f ca="1">IF((COLUMN(G23)-1)&lt;=$A$26,IF(ISNA('Standings (2)'!G23),"",IF('Standings (2)'!G23="","",IF('Standings (2)'!G23="*TIE*","TIE",IF('Standings (2)'!G23=$A23,"WIN","LOSS")))),IF(AND(COLUMN(G23)=$A$26+3,ROW(G23)&lt;=$A$26+4),(COUNTIF($B23:F23,"WIN")*$D$26) + (COUNTIF($B23:F23,"TIE")*$D$27),""))</f>
        <v/>
      </c>
      <c r="H23" s="47" t="str">
        <f ca="1">IF((COLUMN(H23)-1)&lt;=$A$26,IF(ISNA('Standings (2)'!H23),"",IF('Standings (2)'!H23="","",IF('Standings (2)'!H23="*TIE*","TIE",IF('Standings (2)'!H23=$A23,"WIN","LOSS")))),IF(AND(COLUMN(H23)=$A$26+3,ROW(H23)&lt;=$A$26+4),(COUNTIF($B23:G23,"WIN")*$D$26) + (COUNTIF($B23:G23,"TIE")*$D$27),""))</f>
        <v/>
      </c>
      <c r="I23" s="47" t="str">
        <f ca="1">IF((COLUMN(I23)-1)&lt;=$A$26,IF(ISNA('Standings (2)'!I23),"",IF('Standings (2)'!I23="","",IF('Standings (2)'!I23="*TIE*","TIE",IF('Standings (2)'!I23=$A23,"WIN","LOSS")))),IF(AND(COLUMN(I23)=$A$26+3,ROW(I23)&lt;=$A$26+4),(COUNTIF($B23:H23,"WIN")*$D$26) + (COUNTIF($B23:H23,"TIE")*$D$27),""))</f>
        <v/>
      </c>
      <c r="J23" s="47" t="str">
        <f ca="1">IF((COLUMN(J23)-1)&lt;=$A$26,IF(ISNA('Standings (2)'!J23),"",IF('Standings (2)'!J23="","",IF('Standings (2)'!J23="*TIE*","TIE",IF('Standings (2)'!J23=$A23,"WIN","LOSS")))),IF(AND(COLUMN(J23)=$A$26+3,ROW(J23)&lt;=$A$26+4),(COUNTIF($B23:I23,"WIN")*$D$26) + (COUNTIF($B23:I23,"TIE")*$D$27),""))</f>
        <v/>
      </c>
      <c r="K23" s="47" t="str">
        <f ca="1">IF((COLUMN(K23)-1)&lt;=$A$26,IF(ISNA('Standings (2)'!K23),"",IF('Standings (2)'!K23="","",IF('Standings (2)'!K23="*TIE*","TIE",IF('Standings (2)'!K23=$A23,"WIN","LOSS")))),IF(AND(COLUMN(K23)=$A$26+3,ROW(K23)&lt;=$A$26+4),(COUNTIF($B23:J23,"WIN")*$D$26) + (COUNTIF($B23:J23,"TIE")*$D$27),""))</f>
        <v/>
      </c>
      <c r="L23" s="47" t="str">
        <f ca="1">IF((COLUMN(L23)-1)&lt;=$A$26,IF(ISNA('Standings (2)'!L23),"",IF('Standings (2)'!L23="","",IF('Standings (2)'!L23="*TIE*","TIE",IF('Standings (2)'!L23=$A23,"WIN","LOSS")))),IF(AND(COLUMN(L23)=$A$26+3,ROW(L23)&lt;=$A$26+4),(COUNTIF($B23:K23,"WIN")*$D$26) + (COUNTIF($B23:K23,"TIE")*$D$27),""))</f>
        <v/>
      </c>
      <c r="M23" s="47" t="str">
        <f ca="1">IF((COLUMN(M23)-1)&lt;=$A$26,IF(ISNA('Standings (2)'!M23),"",IF('Standings (2)'!M23="","",IF('Standings (2)'!M23="*TIE*","TIE",IF('Standings (2)'!M23=$A23,"WIN","LOSS")))),IF(AND(COLUMN(M23)=$A$26+3,ROW(M23)&lt;=$A$26+4),(COUNTIF($B23:L23,"WIN")*$D$26) + (COUNTIF($B23:L23,"TIE")*$D$27),""))</f>
        <v/>
      </c>
      <c r="N23" s="47" t="str">
        <f ca="1">IF((COLUMN(N23)-1)&lt;=$A$26,IF(ISNA('Standings (2)'!N23),"",IF('Standings (2)'!N23="","",IF('Standings (2)'!N23="*TIE*","TIE",IF('Standings (2)'!N23=$A23,"WIN","LOSS")))),IF(AND(COLUMN(N23)=$A$26+3,ROW(N23)&lt;=$A$26+4),(COUNTIF($B23:M23,"WIN")*$D$26) + (COUNTIF($B23:M23,"TIE")*$D$27),""))</f>
        <v/>
      </c>
      <c r="O23" s="47" t="str">
        <f ca="1">IF((COLUMN(O23)-1)&lt;=$A$26,IF(ISNA('Standings (2)'!O23),"",IF('Standings (2)'!O23="","",IF('Standings (2)'!O23="*TIE*","TIE",IF('Standings (2)'!O23=$A23,"WIN","LOSS")))),IF(AND(COLUMN(O23)=$A$26+3,ROW(O23)&lt;=$A$26+4),(COUNTIF($B23:N23,"WIN")*$D$26) + (COUNTIF($B23:N23,"TIE")*$D$27),""))</f>
        <v/>
      </c>
      <c r="P23" s="47" t="str">
        <f ca="1">IF((COLUMN(P23)-1)&lt;=$A$26,IF(ISNA('Standings (2)'!P23),"",IF('Standings (2)'!P23="","",IF('Standings (2)'!P23="*TIE*","TIE",IF('Standings (2)'!P23=$A23,"WIN","LOSS")))),IF(AND(COLUMN(P23)=$A$26+3,ROW(P23)&lt;=$A$26+4),(COUNTIF($B23:O23,"WIN")*$D$26) + (COUNTIF($B23:O23,"TIE")*$D$27),""))</f>
        <v/>
      </c>
      <c r="Q23" s="47" t="str">
        <f ca="1">IF((COLUMN(Q23)-1)&lt;=$A$26,IF(ISNA('Standings (2)'!Q23),"",IF('Standings (2)'!Q23="","",IF('Standings (2)'!Q23="*TIE*","TIE",IF('Standings (2)'!Q23=$A23,"WIN","LOSS")))),IF(AND(COLUMN(Q23)=$A$26+3,ROW(Q23)&lt;=$A$26+4),(COUNTIF($B23:P23,"WIN")*$D$26) + (COUNTIF($B23:P23,"TIE")*$D$27),""))</f>
        <v/>
      </c>
      <c r="R23" s="47" t="str">
        <f ca="1">IF((COLUMN(R23)-1)&lt;=$A$26,IF(ISNA('Standings (2)'!R23),"",IF('Standings (2)'!R23="","",IF('Standings (2)'!R23="*TIE*","TIE",IF('Standings (2)'!R23=$A23,"WIN","LOSS")))),IF(AND(COLUMN(R23)=$A$26+3,ROW(R23)&lt;=$A$26+4),(COUNTIF($B23:Q23,"WIN")*$D$26) + (COUNTIF($B23:Q23,"TIE")*$D$27),""))</f>
        <v/>
      </c>
      <c r="S23" s="47" t="str">
        <f ca="1">IF((COLUMN(S23)-1)&lt;=$A$26,IF(ISNA('Standings (2)'!S23),"",IF('Standings (2)'!S23="","",IF('Standings (2)'!S23="*TIE*","TIE",IF('Standings (2)'!S23=$A23,"WIN","LOSS")))),IF(AND(COLUMN(S23)=$A$26+3,ROW(S23)&lt;=$A$26+4),(COUNTIF($B23:R23,"WIN")*$D$26) + (COUNTIF($B23:R23,"TIE")*$D$27),""))</f>
        <v/>
      </c>
      <c r="T23" s="52" t="str">
        <f ca="1">IF((COLUMN(T23)-1)&lt;=$A$26,IF(ISNA('Standings (2)'!T23),"",IF('Standings (2)'!T23="","",IF('Standings (2)'!T23="*TIE*","TIE",IF('Standings (2)'!T23=$A23,"WIN","LOSS")))),IF(AND(COLUMN(T23)=$A$26+3,ROW(T23)&lt;=$A$26+4),(COUNTIF($B23:S23,"WIN")*$D$26) + (COUNTIF($B23:S23,"TIE")*$D$27),""))</f>
        <v/>
      </c>
      <c r="U23" s="47" t="str">
        <f ca="1">IF((COLUMN(U23)-1)&lt;=$A$26,IF(ISNA('Standings (2)'!U23),"",IF('Standings (2)'!U23="","",IF('Standings (2)'!U23="*TIE*","TIE",IF('Standings (2)'!U23=$A23,"WIN","LOSS")))),IF(AND(COLUMN(U23)=$A$26+3,ROW(U23)&lt;=$A$26+4),(COUNTIF($B23:T23,"WIN")*$D$26) + (COUNTIF($B23:T23,"TIE")*$D$27),""))</f>
        <v/>
      </c>
      <c r="V23" s="47" t="str">
        <f>IF((COLUMN(V23)-1)&lt;=$A$26,IF(ISNA('Standings (2)'!V23),"",IF('Standings (2)'!V23="","",IF('Standings (2)'!V23="*TIE*","TIE",IF('Standings (2)'!V23=$A23,"WIN","LOSS")))),IF(AND(COLUMN(V23)=$A$26+3,ROW(V23)&lt;=$A$26+4),(COUNTIF($B23:U23,"WIN")*$D$26) + (COUNTIF($B23:U23,"TIE")*$D$27),""))</f>
        <v/>
      </c>
      <c r="W23" s="47" t="str">
        <f>IF(COLUMN(W23)=$A$26+3,(COUNTIF($B23:U23,"WIN")*$D$26) + (COUNTIF($B23:U23,"TIE")*$D$27),"")</f>
        <v/>
      </c>
    </row>
    <row r="24" spans="1:23" ht="24" customHeight="1" thickTop="1" thickBot="1" x14ac:dyDescent="0.3">
      <c r="A24" s="43" t="str">
        <f>IF((ROW(A24)-4) &lt;= $A$26,Teams!F30,"")</f>
        <v>WAS</v>
      </c>
      <c r="B24" s="40" t="str">
        <f ca="1">IF((COLUMN(B24)-1)&lt;=$A$26,IF(ISNA('Standings (2)'!B24),"",IF('Standings (2)'!B24="","",IF('Standings (2)'!B24="*TIE*","TIE",IF('Standings (2)'!B24=$A24,"WIN","LOSS")))),IF(AND(COLUMN(B24)=$A$26+3,ROW(B24)&lt;=$A$26+4),(COUNTIF(A24:$B24,"WIN")*$D$26) + (COUNTIF(A24:$B24,"TIE")*$D$27),""))</f>
        <v/>
      </c>
      <c r="C24" s="40" t="str">
        <f ca="1">IF((COLUMN(C24)-1)&lt;=$A$26,IF(ISNA('Standings (2)'!C24),"",IF('Standings (2)'!C24="","",IF('Standings (2)'!C24="*TIE*","TIE",IF('Standings (2)'!C24=$A24,"WIN","LOSS")))),IF(AND(COLUMN(C24)=$A$26+3,ROW(C24)&lt;=$A$26+4),(COUNTIF($B24:B24,"WIN")*$D$26) + (COUNTIF($B24:B24,"TIE")*$D$27),""))</f>
        <v/>
      </c>
      <c r="D24" s="40" t="str">
        <f ca="1">IF((COLUMN(D24)-1)&lt;=$A$26,IF(ISNA('Standings (2)'!D24),"",IF('Standings (2)'!D24="","",IF('Standings (2)'!D24="*TIE*","TIE",IF('Standings (2)'!D24=$A24,"WIN","LOSS")))),IF(AND(COLUMN(D24)=$A$26+3,ROW(D24)&lt;=$A$26+4),(COUNTIF($B24:C24,"WIN")*$D$26) + (COUNTIF($B24:C24,"TIE")*$D$27),""))</f>
        <v/>
      </c>
      <c r="E24" s="40" t="str">
        <f ca="1">IF((COLUMN(E24)-1)&lt;=$A$26,IF(ISNA('Standings (2)'!E24),"",IF('Standings (2)'!E24="","",IF('Standings (2)'!E24="*TIE*","TIE",IF('Standings (2)'!E24=$A24,"WIN","LOSS")))),IF(AND(COLUMN(E24)=$A$26+3,ROW(E24)&lt;=$A$26+4),(COUNTIF($B24:D24,"WIN")*$D$26) + (COUNTIF($B24:D24,"TIE")*$D$27),""))</f>
        <v/>
      </c>
      <c r="F24" s="40" t="str">
        <f ca="1">IF((COLUMN(F24)-1)&lt;=$A$26,IF(ISNA('Standings (2)'!F24),"",IF('Standings (2)'!F24="","",IF('Standings (2)'!F24="*TIE*","TIE",IF('Standings (2)'!F24=$A24,"WIN","LOSS")))),IF(AND(COLUMN(F24)=$A$26+3,ROW(F24)&lt;=$A$26+4),(COUNTIF($B24:E24,"WIN")*$D$26) + (COUNTIF($B24:E24,"TIE")*$D$27),""))</f>
        <v/>
      </c>
      <c r="G24" s="40" t="str">
        <f ca="1">IF((COLUMN(G24)-1)&lt;=$A$26,IF(ISNA('Standings (2)'!G24),"",IF('Standings (2)'!G24="","",IF('Standings (2)'!G24="*TIE*","TIE",IF('Standings (2)'!G24=$A24,"WIN","LOSS")))),IF(AND(COLUMN(G24)=$A$26+3,ROW(G24)&lt;=$A$26+4),(COUNTIF($B24:F24,"WIN")*$D$26) + (COUNTIF($B24:F24,"TIE")*$D$27),""))</f>
        <v/>
      </c>
      <c r="H24" s="40" t="str">
        <f ca="1">IF((COLUMN(H24)-1)&lt;=$A$26,IF(ISNA('Standings (2)'!H24),"",IF('Standings (2)'!H24="","",IF('Standings (2)'!H24="*TIE*","TIE",IF('Standings (2)'!H24=$A24,"WIN","LOSS")))),IF(AND(COLUMN(H24)=$A$26+3,ROW(H24)&lt;=$A$26+4),(COUNTIF($B24:G24,"WIN")*$D$26) + (COUNTIF($B24:G24,"TIE")*$D$27),""))</f>
        <v/>
      </c>
      <c r="I24" s="40" t="str">
        <f ca="1">IF((COLUMN(I24)-1)&lt;=$A$26,IF(ISNA('Standings (2)'!I24),"",IF('Standings (2)'!I24="","",IF('Standings (2)'!I24="*TIE*","TIE",IF('Standings (2)'!I24=$A24,"WIN","LOSS")))),IF(AND(COLUMN(I24)=$A$26+3,ROW(I24)&lt;=$A$26+4),(COUNTIF($B24:H24,"WIN")*$D$26) + (COUNTIF($B24:H24,"TIE")*$D$27),""))</f>
        <v/>
      </c>
      <c r="J24" s="40" t="str">
        <f ca="1">IF((COLUMN(J24)-1)&lt;=$A$26,IF(ISNA('Standings (2)'!J24),"",IF('Standings (2)'!J24="","",IF('Standings (2)'!J24="*TIE*","TIE",IF('Standings (2)'!J24=$A24,"WIN","LOSS")))),IF(AND(COLUMN(J24)=$A$26+3,ROW(J24)&lt;=$A$26+4),(COUNTIF($B24:I24,"WIN")*$D$26) + (COUNTIF($B24:I24,"TIE")*$D$27),""))</f>
        <v/>
      </c>
      <c r="K24" s="40" t="str">
        <f ca="1">IF((COLUMN(K24)-1)&lt;=$A$26,IF(ISNA('Standings (2)'!K24),"",IF('Standings (2)'!K24="","",IF('Standings (2)'!K24="*TIE*","TIE",IF('Standings (2)'!K24=$A24,"WIN","LOSS")))),IF(AND(COLUMN(K24)=$A$26+3,ROW(K24)&lt;=$A$26+4),(COUNTIF($B24:J24,"WIN")*$D$26) + (COUNTIF($B24:J24,"TIE")*$D$27),""))</f>
        <v/>
      </c>
      <c r="L24" s="40" t="str">
        <f ca="1">IF((COLUMN(L24)-1)&lt;=$A$26,IF(ISNA('Standings (2)'!L24),"",IF('Standings (2)'!L24="","",IF('Standings (2)'!L24="*TIE*","TIE",IF('Standings (2)'!L24=$A24,"WIN","LOSS")))),IF(AND(COLUMN(L24)=$A$26+3,ROW(L24)&lt;=$A$26+4),(COUNTIF($B24:K24,"WIN")*$D$26) + (COUNTIF($B24:K24,"TIE")*$D$27),""))</f>
        <v/>
      </c>
      <c r="M24" s="40" t="str">
        <f ca="1">IF((COLUMN(M24)-1)&lt;=$A$26,IF(ISNA('Standings (2)'!M24),"",IF('Standings (2)'!M24="","",IF('Standings (2)'!M24="*TIE*","TIE",IF('Standings (2)'!M24=$A24,"WIN","LOSS")))),IF(AND(COLUMN(M24)=$A$26+3,ROW(M24)&lt;=$A$26+4),(COUNTIF($B24:L24,"WIN")*$D$26) + (COUNTIF($B24:L24,"TIE")*$D$27),""))</f>
        <v/>
      </c>
      <c r="N24" s="40" t="str">
        <f ca="1">IF((COLUMN(N24)-1)&lt;=$A$26,IF(ISNA('Standings (2)'!N24),"",IF('Standings (2)'!N24="","",IF('Standings (2)'!N24="*TIE*","TIE",IF('Standings (2)'!N24=$A24,"WIN","LOSS")))),IF(AND(COLUMN(N24)=$A$26+3,ROW(N24)&lt;=$A$26+4),(COUNTIF($B24:M24,"WIN")*$D$26) + (COUNTIF($B24:M24,"TIE")*$D$27),""))</f>
        <v/>
      </c>
      <c r="O24" s="40" t="str">
        <f ca="1">IF((COLUMN(O24)-1)&lt;=$A$26,IF(ISNA('Standings (2)'!O24),"",IF('Standings (2)'!O24="","",IF('Standings (2)'!O24="*TIE*","TIE",IF('Standings (2)'!O24=$A24,"WIN","LOSS")))),IF(AND(COLUMN(O24)=$A$26+3,ROW(O24)&lt;=$A$26+4),(COUNTIF($B24:N24,"WIN")*$D$26) + (COUNTIF($B24:N24,"TIE")*$D$27),""))</f>
        <v/>
      </c>
      <c r="P24" s="40" t="str">
        <f ca="1">IF((COLUMN(P24)-1)&lt;=$A$26,IF(ISNA('Standings (2)'!P24),"",IF('Standings (2)'!P24="","",IF('Standings (2)'!P24="*TIE*","TIE",IF('Standings (2)'!P24=$A24,"WIN","LOSS")))),IF(AND(COLUMN(P24)=$A$26+3,ROW(P24)&lt;=$A$26+4),(COUNTIF($B24:O24,"WIN")*$D$26) + (COUNTIF($B24:O24,"TIE")*$D$27),""))</f>
        <v/>
      </c>
      <c r="Q24" s="40" t="str">
        <f ca="1">IF((COLUMN(Q24)-1)&lt;=$A$26,IF(ISNA('Standings (2)'!Q24),"",IF('Standings (2)'!Q24="","",IF('Standings (2)'!Q24="*TIE*","TIE",IF('Standings (2)'!Q24=$A24,"WIN","LOSS")))),IF(AND(COLUMN(Q24)=$A$26+3,ROW(Q24)&lt;=$A$26+4),(COUNTIF($B24:P24,"WIN")*$D$26) + (COUNTIF($B24:P24,"TIE")*$D$27),""))</f>
        <v/>
      </c>
      <c r="R24" s="40" t="str">
        <f ca="1">IF((COLUMN(R24)-1)&lt;=$A$26,IF(ISNA('Standings (2)'!R24),"",IF('Standings (2)'!R24="","",IF('Standings (2)'!R24="*TIE*","TIE",IF('Standings (2)'!R24=$A24,"WIN","LOSS")))),IF(AND(COLUMN(R24)=$A$26+3,ROW(R24)&lt;=$A$26+4),(COUNTIF($B24:Q24,"WIN")*$D$26) + (COUNTIF($B24:Q24,"TIE")*$D$27),""))</f>
        <v/>
      </c>
      <c r="S24" s="40" t="str">
        <f ca="1">IF((COLUMN(S24)-1)&lt;=$A$26,IF(ISNA('Standings (2)'!S24),"",IF('Standings (2)'!S24="","",IF('Standings (2)'!S24="*TIE*","TIE",IF('Standings (2)'!S24=$A24,"WIN","LOSS")))),IF(AND(COLUMN(S24)=$A$26+3,ROW(S24)&lt;=$A$26+4),(COUNTIF($B24:R24,"WIN")*$D$26) + (COUNTIF($B24:R24,"TIE")*$D$27),""))</f>
        <v/>
      </c>
      <c r="T24" s="40" t="str">
        <f ca="1">IF((COLUMN(T24)-1)&lt;=$A$26,IF(ISNA('Standings (2)'!T24),"",IF('Standings (2)'!T24="","",IF('Standings (2)'!T24="*TIE*","TIE",IF('Standings (2)'!T24=$A24,"WIN","LOSS")))),IF(AND(COLUMN(T24)=$A$26+3,ROW(T24)&lt;=$A$26+4),(COUNTIF($B24:S24,"WIN")*$D$26) + (COUNTIF($B24:S24,"TIE")*$D$27),""))</f>
        <v/>
      </c>
      <c r="U24" s="52" t="str">
        <f ca="1">IF((COLUMN(U24)-1)&lt;=$A$26,IF(ISNA('Standings (2)'!U24),"",IF('Standings (2)'!U24="","",IF('Standings (2)'!U24="*TIE*","TIE",IF('Standings (2)'!U24=$A24,"WIN","LOSS")))),IF(AND(COLUMN(U24)=$A$26+3,ROW(U24)&lt;=$A$26+4),(COUNTIF($B24:T24,"WIN")*$D$26) + (COUNTIF($B24:T24,"TIE")*$D$27),""))</f>
        <v/>
      </c>
      <c r="V24" s="50" t="str">
        <f>IF((COLUMN(V24)-1)&lt;=$A$26,IF(ISNA('Standings (2)'!V24),"",IF('Standings (2)'!V24="","",IF('Standings (2)'!V24="*TIE*","TIE",IF('Standings (2)'!V24=$A24,"WIN","LOSS")))),IF(AND(COLUMN(V24)=$A$26+3,ROW(V24)&lt;=$A$26+4),(COUNTIF($B24:U24,"WIN")*$D$26) + (COUNTIF($B24:U24,"TIE")*$D$27),""))</f>
        <v/>
      </c>
      <c r="W24" s="50" t="str">
        <f>IF(COLUMN(W24)=$A$26+3,(COUNTIF($B24:U24,"WIN")*$D$26) + (COUNTIF($B24:U24,"TIE")*$D$27),"")</f>
        <v/>
      </c>
    </row>
    <row r="25" spans="1:23" ht="24" customHeight="1" thickTop="1" x14ac:dyDescent="0.25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</row>
    <row r="26" spans="1:23" ht="24" customHeight="1" x14ac:dyDescent="0.25">
      <c r="A26" s="62">
        <f>Teams!C2</f>
        <v>30</v>
      </c>
      <c r="B26" s="91" t="s">
        <v>9</v>
      </c>
      <c r="C26" s="91"/>
      <c r="D26" s="51">
        <v>2</v>
      </c>
      <c r="U26" s="35"/>
    </row>
    <row r="27" spans="1:23" ht="24" customHeight="1" x14ac:dyDescent="0.25">
      <c r="B27" s="91" t="s">
        <v>10</v>
      </c>
      <c r="C27" s="91"/>
      <c r="D27" s="51">
        <v>1</v>
      </c>
    </row>
    <row r="28" spans="1:23" ht="24" customHeight="1" x14ac:dyDescent="0.25">
      <c r="B28" s="91" t="s">
        <v>11</v>
      </c>
      <c r="C28" s="91"/>
      <c r="D28" s="51">
        <v>0</v>
      </c>
    </row>
  </sheetData>
  <sheetProtection selectLockedCells="1"/>
  <mergeCells count="5">
    <mergeCell ref="A1:C1"/>
    <mergeCell ref="B26:C26"/>
    <mergeCell ref="B27:C27"/>
    <mergeCell ref="B28:C28"/>
    <mergeCell ref="C3:D3"/>
  </mergeCells>
  <conditionalFormatting sqref="B5:W24">
    <cfRule type="containsText" dxfId="8" priority="7" operator="containsText" text="TIE">
      <formula>NOT(ISERROR(SEARCH("TIE",B5)))</formula>
    </cfRule>
    <cfRule type="containsText" dxfId="7" priority="8" operator="containsText" text="LOSS">
      <formula>NOT(ISERROR(SEARCH("LOSS",B5)))</formula>
    </cfRule>
    <cfRule type="containsText" dxfId="6" priority="9" operator="containsText" text="WIN">
      <formula>NOT(ISERROR(SEARCH("WIN",B5)))</formula>
    </cfRule>
  </conditionalFormatting>
  <conditionalFormatting sqref="A4:U24 V5:W24">
    <cfRule type="expression" dxfId="5" priority="23">
      <formula>(COLUMN(A$4)-1) &gt; $A$26</formula>
    </cfRule>
  </conditionalFormatting>
  <conditionalFormatting sqref="A4:W24">
    <cfRule type="expression" dxfId="4" priority="28">
      <formula>COLUMN(A$4) &gt;= ($A$26 +4)</formula>
    </cfRule>
    <cfRule type="expression" dxfId="3" priority="29">
      <formula>(ROW($A4)-4) &gt; $A$26</formula>
    </cfRule>
  </conditionalFormatting>
  <pageMargins left="0.7" right="0.7" top="0.75" bottom="0.75" header="0.3" footer="0.3"/>
  <pageSetup scale="55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28"/>
  <sheetViews>
    <sheetView workbookViewId="0">
      <selection activeCell="C5" sqref="C5"/>
    </sheetView>
  </sheetViews>
  <sheetFormatPr defaultRowHeight="24" customHeight="1" x14ac:dyDescent="0.25"/>
  <cols>
    <col min="1" max="21" width="9.7109375" style="34" customWidth="1"/>
    <col min="22" max="23" width="9.140625" style="34"/>
    <col min="24" max="16384" width="9.140625" style="15"/>
  </cols>
  <sheetData>
    <row r="1" spans="1:23" ht="24" customHeight="1" x14ac:dyDescent="0.25">
      <c r="A1" s="34" t="s">
        <v>29</v>
      </c>
    </row>
    <row r="2" spans="1:23" ht="24" customHeight="1" x14ac:dyDescent="0.25">
      <c r="A2" s="35">
        <f>Teams!C2</f>
        <v>30</v>
      </c>
      <c r="B2" s="35"/>
      <c r="C2" s="35"/>
      <c r="D2" s="35"/>
      <c r="E2" s="35" t="s">
        <v>7</v>
      </c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</row>
    <row r="3" spans="1:23" ht="24" customHeight="1" x14ac:dyDescent="0.25">
      <c r="A3" s="35"/>
      <c r="B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</row>
    <row r="4" spans="1:23" ht="24" customHeight="1" thickBot="1" x14ac:dyDescent="0.3">
      <c r="A4" s="36" t="s">
        <v>8</v>
      </c>
      <c r="B4" s="37" t="str">
        <f>Teams!F1</f>
        <v>ANA</v>
      </c>
      <c r="C4" s="38" t="str">
        <f>IF((COLUMN(C4)-1) &lt;= $A$2,Teams!F2,"")</f>
        <v>CGY</v>
      </c>
      <c r="D4" s="38" t="str">
        <f>IF((COLUMN(D4)-1) &lt;= $A$2,Teams!F3,"")</f>
        <v>EDM</v>
      </c>
      <c r="E4" s="38" t="str">
        <f>IF((COLUMN(E4)-1) &lt;= $A$2,Teams!F4,"")</f>
        <v>LAK</v>
      </c>
      <c r="F4" s="38" t="str">
        <f>IF((COLUMN(F4)-1) &lt;= $A$2,Teams!F5,"")</f>
        <v>ARI</v>
      </c>
      <c r="G4" s="38" t="str">
        <f>IF((COLUMN(G4)-1) &lt;= $A$2,Teams!F6,"")</f>
        <v>SJS</v>
      </c>
      <c r="H4" s="38" t="str">
        <f>IF((COLUMN(H4)-1) &lt;= $A$2,Teams!F7,"")</f>
        <v>VAN</v>
      </c>
      <c r="I4" s="38" t="str">
        <f>IF((COLUMN(I4)-1) &lt;= $A$2,Teams!F8,"")</f>
        <v>CHI</v>
      </c>
      <c r="J4" s="38" t="str">
        <f>IF((COLUMN(J4)-1) &lt;= $A$2,Teams!F9,"")</f>
        <v>COL</v>
      </c>
      <c r="K4" s="38" t="str">
        <f>IF((COLUMN(K4)-1) &lt;= $A$2,Teams!F10,"")</f>
        <v>DAL</v>
      </c>
      <c r="L4" s="38" t="str">
        <f>IF((COLUMN(L4)-1) &lt;= $A$2,Teams!F11,"")</f>
        <v>MIN</v>
      </c>
      <c r="M4" s="38" t="str">
        <f>IF((COLUMN(M4)-1) &lt;= $A$2,Teams!F12,"")</f>
        <v>NAS</v>
      </c>
      <c r="N4" s="38" t="str">
        <f>IF((COLUMN(N4)-1) &lt;= $A$2,Teams!F13,"")</f>
        <v>STL</v>
      </c>
      <c r="O4" s="38" t="str">
        <f>IF((COLUMN(O4)-1) &lt;= $A$2,Teams!F14,"")</f>
        <v>WIN</v>
      </c>
      <c r="P4" s="38" t="str">
        <f>IF((COLUMN(P4)-1) &lt;= $A$2,Teams!F15,"")</f>
        <v>BOS</v>
      </c>
      <c r="Q4" s="38" t="str">
        <f>IF((COLUMN(Q4)-1) &lt;= $A$2,Teams!F16,"")</f>
        <v>BUF</v>
      </c>
      <c r="R4" s="38" t="str">
        <f>IF((COLUMN(R4)-1) &lt;= $A$2,Teams!F17,"")</f>
        <v>DET</v>
      </c>
      <c r="S4" s="38" t="str">
        <f>IF((COLUMN(S4)-1) &lt;= $A$2,Teams!F18,"")</f>
        <v>FLA</v>
      </c>
      <c r="T4" s="38" t="str">
        <f>IF((COLUMN(T4)-1) &lt;= $A$2,Teams!F19,"")</f>
        <v>MON</v>
      </c>
      <c r="U4" s="38" t="str">
        <f>IF((COLUMN(U4)-1) &lt;= $A$2,Teams!F30,"")</f>
        <v>WAS</v>
      </c>
    </row>
    <row r="5" spans="1:23" ht="24" customHeight="1" thickTop="1" x14ac:dyDescent="0.25">
      <c r="A5" s="39" t="str">
        <f>Teams!F1</f>
        <v>ANA</v>
      </c>
      <c r="B5" s="45" t="e">
        <f ca="1">INDIRECT(CONCATENATE("MatchOrdering!P",IF(ISNA(MATCH(CONCATENATE($A5," vs ",B$4),MatchOrdering!$M$38:$M$227,0)),MATCH(CONCATENATE(B$4," vs ",$A5),MatchOrdering!$M$38:$M$227,0),MATCH(CONCATENATE($A5," vs ",B$4),MatchOrdering!$M$38:$M$227,0))+26))</f>
        <v>#N/A</v>
      </c>
      <c r="C5" s="45" t="e">
        <f ca="1">INDIRECT(CONCATENATE("MatchOrdering!P",IF(ISNA(MATCH(CONCATENATE($A5," vs ",C$4),MatchOrdering!$M$38:$M$227,0)),MATCH(CONCATENATE(C$4," vs ",$A5),MatchOrdering!$M$38:$M$227,0),MATCH(CONCATENATE($A5," vs ",C$4),MatchOrdering!$M$38:$M$227,0))+26))</f>
        <v>#N/A</v>
      </c>
      <c r="D5" s="45" t="e">
        <f ca="1">INDIRECT(CONCATENATE("MatchOrdering!P",IF(ISNA(MATCH(CONCATENATE($A5," vs ",D$4),MatchOrdering!$M$38:$M$227,0)),MATCH(CONCATENATE(D$4," vs ",$A5),MatchOrdering!$M$38:$M$227,0),MATCH(CONCATENATE($A5," vs ",D$4),MatchOrdering!$M$38:$M$227,0))+26))</f>
        <v>#N/A</v>
      </c>
      <c r="E5" s="45" t="e">
        <f ca="1">INDIRECT(CONCATENATE("MatchOrdering!P",IF(ISNA(MATCH(CONCATENATE($A5," vs ",E$4),MatchOrdering!$M$38:$M$227,0)),MATCH(CONCATENATE(E$4," vs ",$A5),MatchOrdering!$M$38:$M$227,0),MATCH(CONCATENATE($A5," vs ",E$4),MatchOrdering!$M$38:$M$227,0))+26))</f>
        <v>#N/A</v>
      </c>
      <c r="F5" s="45" t="e">
        <f ca="1">INDIRECT(CONCATENATE("MatchOrdering!P",IF(ISNA(MATCH(CONCATENATE($A5," vs ",F$4),MatchOrdering!$M$38:$M$227,0)),MATCH(CONCATENATE(F$4," vs ",$A5),MatchOrdering!$M$38:$M$227,0),MATCH(CONCATENATE($A5," vs ",F$4),MatchOrdering!$M$38:$M$227,0))+26))</f>
        <v>#N/A</v>
      </c>
      <c r="G5" s="45" t="e">
        <f ca="1">INDIRECT(CONCATENATE("MatchOrdering!P",IF(ISNA(MATCH(CONCATENATE($A5," vs ",G$4),MatchOrdering!$M$38:$M$227,0)),MATCH(CONCATENATE(G$4," vs ",$A5),MatchOrdering!$M$38:$M$227,0),MATCH(CONCATENATE($A5," vs ",G$4),MatchOrdering!$M$38:$M$227,0))+26))</f>
        <v>#N/A</v>
      </c>
      <c r="H5" s="45" t="e">
        <f ca="1">INDIRECT(CONCATENATE("MatchOrdering!P",IF(ISNA(MATCH(CONCATENATE($A5," vs ",H$4),MatchOrdering!$M$38:$M$227,0)),MATCH(CONCATENATE(H$4," vs ",$A5),MatchOrdering!$M$38:$M$227,0),MATCH(CONCATENATE($A5," vs ",H$4),MatchOrdering!$M$38:$M$227,0))+26))</f>
        <v>#N/A</v>
      </c>
      <c r="I5" s="45" t="e">
        <f ca="1">INDIRECT(CONCATENATE("MatchOrdering!P",IF(ISNA(MATCH(CONCATENATE($A5," vs ",I$4),MatchOrdering!$M$38:$M$227,0)),MATCH(CONCATENATE(I$4," vs ",$A5),MatchOrdering!$M$38:$M$227,0),MATCH(CONCATENATE($A5," vs ",I$4),MatchOrdering!$M$38:$M$227,0))+26))</f>
        <v>#N/A</v>
      </c>
      <c r="J5" s="45" t="e">
        <f ca="1">INDIRECT(CONCATENATE("MatchOrdering!P",IF(ISNA(MATCH(CONCATENATE($A5," vs ",J$4),MatchOrdering!$M$38:$M$227,0)),MATCH(CONCATENATE(J$4," vs ",$A5),MatchOrdering!$M$38:$M$227,0),MATCH(CONCATENATE($A5," vs ",J$4),MatchOrdering!$M$38:$M$227,0))+26))</f>
        <v>#N/A</v>
      </c>
      <c r="K5" s="45" t="e">
        <f ca="1">INDIRECT(CONCATENATE("MatchOrdering!P",IF(ISNA(MATCH(CONCATENATE($A5," vs ",K$4),MatchOrdering!$M$38:$M$227,0)),MATCH(CONCATENATE(K$4," vs ",$A5),MatchOrdering!$M$38:$M$227,0),MATCH(CONCATENATE($A5," vs ",K$4),MatchOrdering!$M$38:$M$227,0))+26))</f>
        <v>#N/A</v>
      </c>
      <c r="L5" s="45" t="str">
        <f ca="1">INDIRECT(CONCATENATE("MatchOrdering!P",IF(ISNA(MATCH(CONCATENATE($A5," vs ",L$4),MatchOrdering!$M$38:$M$227,0)),MATCH(CONCATENATE(L$4," vs ",$A5),MatchOrdering!$M$38:$M$227,0),MATCH(CONCATENATE($A5," vs ",L$4),MatchOrdering!$M$38:$M$227,0))+26))</f>
        <v/>
      </c>
      <c r="M5" s="45" t="str">
        <f ca="1">INDIRECT(CONCATENATE("MatchOrdering!P",IF(ISNA(MATCH(CONCATENATE($A5," vs ",M$4),MatchOrdering!$M$38:$M$227,0)),MATCH(CONCATENATE(M$4," vs ",$A5),MatchOrdering!$M$38:$M$227,0),MATCH(CONCATENATE($A5," vs ",M$4),MatchOrdering!$M$38:$M$227,0))+26))</f>
        <v/>
      </c>
      <c r="N5" s="45" t="str">
        <f ca="1">INDIRECT(CONCATENATE("MatchOrdering!P",IF(ISNA(MATCH(CONCATENATE($A5," vs ",N$4),MatchOrdering!$M$38:$M$227,0)),MATCH(CONCATENATE(N$4," vs ",$A5),MatchOrdering!$M$38:$M$227,0),MATCH(CONCATENATE($A5," vs ",N$4),MatchOrdering!$M$38:$M$227,0))+26))</f>
        <v/>
      </c>
      <c r="O5" s="45" t="str">
        <f ca="1">INDIRECT(CONCATENATE("MatchOrdering!P",IF(ISNA(MATCH(CONCATENATE($A5," vs ",O$4),MatchOrdering!$M$38:$M$227,0)),MATCH(CONCATENATE(O$4," vs ",$A5),MatchOrdering!$M$38:$M$227,0),MATCH(CONCATENATE($A5," vs ",O$4),MatchOrdering!$M$38:$M$227,0))+26))</f>
        <v/>
      </c>
      <c r="P5" s="45" t="str">
        <f ca="1">INDIRECT(CONCATENATE("MatchOrdering!P",IF(ISNA(MATCH(CONCATENATE($A5," vs ",P$4),MatchOrdering!$M$38:$M$227,0)),MATCH(CONCATENATE(P$4," vs ",$A5),MatchOrdering!$M$38:$M$227,0),MATCH(CONCATENATE($A5," vs ",P$4),MatchOrdering!$M$38:$M$227,0))+26))</f>
        <v/>
      </c>
      <c r="Q5" s="45" t="str">
        <f ca="1">INDIRECT(CONCATENATE("MatchOrdering!P",IF(ISNA(MATCH(CONCATENATE($A5," vs ",Q$4),MatchOrdering!$M$38:$M$227,0)),MATCH(CONCATENATE(Q$4," vs ",$A5),MatchOrdering!$M$38:$M$227,0),MATCH(CONCATENATE($A5," vs ",Q$4),MatchOrdering!$M$38:$M$227,0))+26))</f>
        <v/>
      </c>
      <c r="R5" s="45" t="str">
        <f ca="1">INDIRECT(CONCATENATE("MatchOrdering!P",IF(ISNA(MATCH(CONCATENATE($A5," vs ",R$4),MatchOrdering!$M$38:$M$227,0)),MATCH(CONCATENATE(R$4," vs ",$A5),MatchOrdering!$M$38:$M$227,0),MATCH(CONCATENATE($A5," vs ",R$4),MatchOrdering!$M$38:$M$227,0))+26))</f>
        <v/>
      </c>
      <c r="S5" s="45" t="str">
        <f ca="1">INDIRECT(CONCATENATE("MatchOrdering!P",IF(ISNA(MATCH(CONCATENATE($A5," vs ",S$4),MatchOrdering!$M$38:$M$227,0)),MATCH(CONCATENATE(S$4," vs ",$A5),MatchOrdering!$M$38:$M$227,0),MATCH(CONCATENATE($A5," vs ",S$4),MatchOrdering!$M$38:$M$227,0))+26))</f>
        <v/>
      </c>
      <c r="T5" s="45" t="str">
        <f ca="1">INDIRECT(CONCATENATE("MatchOrdering!P",IF(ISNA(MATCH(CONCATENATE($A5," vs ",T$4),MatchOrdering!$M$38:$M$227,0)),MATCH(CONCATENATE(T$4," vs ",$A5),MatchOrdering!$M$38:$M$227,0),MATCH(CONCATENATE($A5," vs ",T$4),MatchOrdering!$M$38:$M$227,0))+26))</f>
        <v/>
      </c>
      <c r="U5" s="45" t="e">
        <f ca="1">INDIRECT(CONCATENATE("MatchOrdering!P",IF(ISNA(MATCH(CONCATENATE($A5," vs ",U$4),MatchOrdering!$M$38:$M$227,0)),MATCH(CONCATENATE(U$4," vs ",$A5),MatchOrdering!$M$38:$M$227,0),MATCH(CONCATENATE($A5," vs ",U$4),MatchOrdering!$M$38:$M$227,0))+26))</f>
        <v>#N/A</v>
      </c>
      <c r="V5" s="33"/>
      <c r="W5" s="33"/>
    </row>
    <row r="6" spans="1:23" ht="24" customHeight="1" x14ac:dyDescent="0.25">
      <c r="A6" s="41" t="str">
        <f>IF((ROW(A6)-4) &lt;= $A$2,Teams!F2,"")</f>
        <v>CGY</v>
      </c>
      <c r="B6" s="45" t="e">
        <f ca="1">INDIRECT(CONCATENATE("MatchOrdering!P",IF(ISNA(MATCH(CONCATENATE($A6," vs ",B$4),MatchOrdering!$M$38:$M$227,0)),MATCH(CONCATENATE(B$4," vs ",$A6),MatchOrdering!$M$38:$M$227,0),MATCH(CONCATENATE($A6," vs ",B$4),MatchOrdering!$M$38:$M$227,0))+26))</f>
        <v>#N/A</v>
      </c>
      <c r="C6" s="45" t="e">
        <f ca="1">INDIRECT(CONCATENATE("MatchOrdering!P",IF(ISNA(MATCH(CONCATENATE($A6," vs ",C$4),MatchOrdering!$M$38:$M$227,0)),MATCH(CONCATENATE(C$4," vs ",$A6),MatchOrdering!$M$38:$M$227,0),MATCH(CONCATENATE($A6," vs ",C$4),MatchOrdering!$M$38:$M$227,0))+26))</f>
        <v>#N/A</v>
      </c>
      <c r="D6" s="45" t="e">
        <f ca="1">INDIRECT(CONCATENATE("MatchOrdering!P",IF(ISNA(MATCH(CONCATENATE($A6," vs ",D$4),MatchOrdering!$M$38:$M$227,0)),MATCH(CONCATENATE(D$4," vs ",$A6),MatchOrdering!$M$38:$M$227,0),MATCH(CONCATENATE($A6," vs ",D$4),MatchOrdering!$M$38:$M$227,0))+26))</f>
        <v>#N/A</v>
      </c>
      <c r="E6" s="45" t="e">
        <f ca="1">INDIRECT(CONCATENATE("MatchOrdering!P",IF(ISNA(MATCH(CONCATENATE($A6," vs ",E$4),MatchOrdering!$M$38:$M$227,0)),MATCH(CONCATENATE(E$4," vs ",$A6),MatchOrdering!$M$38:$M$227,0),MATCH(CONCATENATE($A6," vs ",E$4),MatchOrdering!$M$38:$M$227,0))+26))</f>
        <v>#N/A</v>
      </c>
      <c r="F6" s="45" t="e">
        <f ca="1">INDIRECT(CONCATENATE("MatchOrdering!P",IF(ISNA(MATCH(CONCATENATE($A6," vs ",F$4),MatchOrdering!$M$38:$M$227,0)),MATCH(CONCATENATE(F$4," vs ",$A6),MatchOrdering!$M$38:$M$227,0),MATCH(CONCATENATE($A6," vs ",F$4),MatchOrdering!$M$38:$M$227,0))+26))</f>
        <v>#N/A</v>
      </c>
      <c r="G6" s="45" t="e">
        <f ca="1">INDIRECT(CONCATENATE("MatchOrdering!P",IF(ISNA(MATCH(CONCATENATE($A6," vs ",G$4),MatchOrdering!$M$38:$M$227,0)),MATCH(CONCATENATE(G$4," vs ",$A6),MatchOrdering!$M$38:$M$227,0),MATCH(CONCATENATE($A6," vs ",G$4),MatchOrdering!$M$38:$M$227,0))+26))</f>
        <v>#N/A</v>
      </c>
      <c r="H6" s="45" t="e">
        <f ca="1">INDIRECT(CONCATENATE("MatchOrdering!P",IF(ISNA(MATCH(CONCATENATE($A6," vs ",H$4),MatchOrdering!$M$38:$M$227,0)),MATCH(CONCATENATE(H$4," vs ",$A6),MatchOrdering!$M$38:$M$227,0),MATCH(CONCATENATE($A6," vs ",H$4),MatchOrdering!$M$38:$M$227,0))+26))</f>
        <v>#N/A</v>
      </c>
      <c r="I6" s="45" t="e">
        <f ca="1">INDIRECT(CONCATENATE("MatchOrdering!P",IF(ISNA(MATCH(CONCATENATE($A6," vs ",I$4),MatchOrdering!$M$38:$M$227,0)),MATCH(CONCATENATE(I$4," vs ",$A6),MatchOrdering!$M$38:$M$227,0),MATCH(CONCATENATE($A6," vs ",I$4),MatchOrdering!$M$38:$M$227,0))+26))</f>
        <v>#N/A</v>
      </c>
      <c r="J6" s="45" t="e">
        <f ca="1">INDIRECT(CONCATENATE("MatchOrdering!P",IF(ISNA(MATCH(CONCATENATE($A6," vs ",J$4),MatchOrdering!$M$38:$M$227,0)),MATCH(CONCATENATE(J$4," vs ",$A6),MatchOrdering!$M$38:$M$227,0),MATCH(CONCATENATE($A6," vs ",J$4),MatchOrdering!$M$38:$M$227,0))+26))</f>
        <v>#N/A</v>
      </c>
      <c r="K6" s="45" t="e">
        <f ca="1">INDIRECT(CONCATENATE("MatchOrdering!P",IF(ISNA(MATCH(CONCATENATE($A6," vs ",K$4),MatchOrdering!$M$38:$M$227,0)),MATCH(CONCATENATE(K$4," vs ",$A6),MatchOrdering!$M$38:$M$227,0),MATCH(CONCATENATE($A6," vs ",K$4),MatchOrdering!$M$38:$M$227,0))+26))</f>
        <v>#N/A</v>
      </c>
      <c r="L6" s="45" t="e">
        <f ca="1">INDIRECT(CONCATENATE("MatchOrdering!P",IF(ISNA(MATCH(CONCATENATE($A6," vs ",L$4),MatchOrdering!$M$38:$M$227,0)),MATCH(CONCATENATE(L$4," vs ",$A6),MatchOrdering!$M$38:$M$227,0),MATCH(CONCATENATE($A6," vs ",L$4),MatchOrdering!$M$38:$M$227,0))+26))</f>
        <v>#N/A</v>
      </c>
      <c r="M6" s="45" t="str">
        <f ca="1">INDIRECT(CONCATENATE("MatchOrdering!P",IF(ISNA(MATCH(CONCATENATE($A6," vs ",M$4),MatchOrdering!$M$38:$M$227,0)),MATCH(CONCATENATE(M$4," vs ",$A6),MatchOrdering!$M$38:$M$227,0),MATCH(CONCATENATE($A6," vs ",M$4),MatchOrdering!$M$38:$M$227,0))+26))</f>
        <v/>
      </c>
      <c r="N6" s="45" t="e">
        <f ca="1">INDIRECT(CONCATENATE("MatchOrdering!P",IF(ISNA(MATCH(CONCATENATE($A6," vs ",N$4),MatchOrdering!$M$38:$M$227,0)),MATCH(CONCATENATE(N$4," vs ",$A6),MatchOrdering!$M$38:$M$227,0),MATCH(CONCATENATE($A6," vs ",N$4),MatchOrdering!$M$38:$M$227,0))+26))</f>
        <v>#N/A</v>
      </c>
      <c r="O6" s="45" t="str">
        <f ca="1">INDIRECT(CONCATENATE("MatchOrdering!P",IF(ISNA(MATCH(CONCATENATE($A6," vs ",O$4),MatchOrdering!$M$38:$M$227,0)),MATCH(CONCATENATE(O$4," vs ",$A6),MatchOrdering!$M$38:$M$227,0),MATCH(CONCATENATE($A6," vs ",O$4),MatchOrdering!$M$38:$M$227,0))+26))</f>
        <v/>
      </c>
      <c r="P6" s="45" t="e">
        <f ca="1">INDIRECT(CONCATENATE("MatchOrdering!P",IF(ISNA(MATCH(CONCATENATE($A6," vs ",P$4),MatchOrdering!$M$38:$M$227,0)),MATCH(CONCATENATE(P$4," vs ",$A6),MatchOrdering!$M$38:$M$227,0),MATCH(CONCATENATE($A6," vs ",P$4),MatchOrdering!$M$38:$M$227,0))+26))</f>
        <v>#N/A</v>
      </c>
      <c r="Q6" s="45" t="str">
        <f ca="1">INDIRECT(CONCATENATE("MatchOrdering!P",IF(ISNA(MATCH(CONCATENATE($A6," vs ",Q$4),MatchOrdering!$M$38:$M$227,0)),MATCH(CONCATENATE(Q$4," vs ",$A6),MatchOrdering!$M$38:$M$227,0),MATCH(CONCATENATE($A6," vs ",Q$4),MatchOrdering!$M$38:$M$227,0))+26))</f>
        <v/>
      </c>
      <c r="R6" s="45" t="e">
        <f ca="1">INDIRECT(CONCATENATE("MatchOrdering!P",IF(ISNA(MATCH(CONCATENATE($A6," vs ",R$4),MatchOrdering!$M$38:$M$227,0)),MATCH(CONCATENATE(R$4," vs ",$A6),MatchOrdering!$M$38:$M$227,0),MATCH(CONCATENATE($A6," vs ",R$4),MatchOrdering!$M$38:$M$227,0))+26))</f>
        <v>#N/A</v>
      </c>
      <c r="S6" s="45" t="str">
        <f ca="1">INDIRECT(CONCATENATE("MatchOrdering!P",IF(ISNA(MATCH(CONCATENATE($A6," vs ",S$4),MatchOrdering!$M$38:$M$227,0)),MATCH(CONCATENATE(S$4," vs ",$A6),MatchOrdering!$M$38:$M$227,0),MATCH(CONCATENATE($A6," vs ",S$4),MatchOrdering!$M$38:$M$227,0))+26))</f>
        <v/>
      </c>
      <c r="T6" s="45" t="e">
        <f ca="1">INDIRECT(CONCATENATE("MatchOrdering!P",IF(ISNA(MATCH(CONCATENATE($A6," vs ",T$4),MatchOrdering!$M$38:$M$227,0)),MATCH(CONCATENATE(T$4," vs ",$A6),MatchOrdering!$M$38:$M$227,0),MATCH(CONCATENATE($A6," vs ",T$4),MatchOrdering!$M$38:$M$227,0))+26))</f>
        <v>#N/A</v>
      </c>
      <c r="U6" s="45" t="e">
        <f ca="1">INDIRECT(CONCATENATE("MatchOrdering!P",IF(ISNA(MATCH(CONCATENATE($A6," vs ",U$4),MatchOrdering!$M$38:$M$227,0)),MATCH(CONCATENATE(U$4," vs ",$A6),MatchOrdering!$M$38:$M$227,0),MATCH(CONCATENATE($A6," vs ",U$4),MatchOrdering!$M$38:$M$227,0))+26))</f>
        <v>#N/A</v>
      </c>
      <c r="W6" s="33"/>
    </row>
    <row r="7" spans="1:23" ht="24" customHeight="1" x14ac:dyDescent="0.25">
      <c r="A7" s="41" t="str">
        <f>IF((ROW(A7)-4) &lt;= $A$2,Teams!F3,"")</f>
        <v>EDM</v>
      </c>
      <c r="B7" s="45" t="e">
        <f ca="1">INDIRECT(CONCATENATE("MatchOrdering!P",IF(ISNA(MATCH(CONCATENATE($A7," vs ",B$4),MatchOrdering!$M$38:$M$227,0)),MATCH(CONCATENATE(B$4," vs ",$A7),MatchOrdering!$M$38:$M$227,0),MATCH(CONCATENATE($A7," vs ",B$4),MatchOrdering!$M$38:$M$227,0))+26))</f>
        <v>#N/A</v>
      </c>
      <c r="C7" s="45" t="e">
        <f ca="1">INDIRECT(CONCATENATE("MatchOrdering!P",IF(ISNA(MATCH(CONCATENATE($A7," vs ",C$4),MatchOrdering!$M$38:$M$227,0)),MATCH(CONCATENATE(C$4," vs ",$A7),MatchOrdering!$M$38:$M$227,0),MATCH(CONCATENATE($A7," vs ",C$4),MatchOrdering!$M$38:$M$227,0))+26))</f>
        <v>#N/A</v>
      </c>
      <c r="D7" s="45" t="e">
        <f ca="1">INDIRECT(CONCATENATE("MatchOrdering!P",IF(ISNA(MATCH(CONCATENATE($A7," vs ",D$4),MatchOrdering!$M$38:$M$227,0)),MATCH(CONCATENATE(D$4," vs ",$A7),MatchOrdering!$M$38:$M$227,0),MATCH(CONCATENATE($A7," vs ",D$4),MatchOrdering!$M$38:$M$227,0))+26))</f>
        <v>#N/A</v>
      </c>
      <c r="E7" s="45" t="e">
        <f ca="1">INDIRECT(CONCATENATE("MatchOrdering!P",IF(ISNA(MATCH(CONCATENATE($A7," vs ",E$4),MatchOrdering!$M$38:$M$227,0)),MATCH(CONCATENATE(E$4," vs ",$A7),MatchOrdering!$M$38:$M$227,0),MATCH(CONCATENATE($A7," vs ",E$4),MatchOrdering!$M$38:$M$227,0))+26))</f>
        <v>#N/A</v>
      </c>
      <c r="F7" s="45" t="e">
        <f ca="1">INDIRECT(CONCATENATE("MatchOrdering!P",IF(ISNA(MATCH(CONCATENATE($A7," vs ",F$4),MatchOrdering!$M$38:$M$227,0)),MATCH(CONCATENATE(F$4," vs ",$A7),MatchOrdering!$M$38:$M$227,0),MATCH(CONCATENATE($A7," vs ",F$4),MatchOrdering!$M$38:$M$227,0))+26))</f>
        <v>#N/A</v>
      </c>
      <c r="G7" s="45" t="e">
        <f ca="1">INDIRECT(CONCATENATE("MatchOrdering!P",IF(ISNA(MATCH(CONCATENATE($A7," vs ",G$4),MatchOrdering!$M$38:$M$227,0)),MATCH(CONCATENATE(G$4," vs ",$A7),MatchOrdering!$M$38:$M$227,0),MATCH(CONCATENATE($A7," vs ",G$4),MatchOrdering!$M$38:$M$227,0))+26))</f>
        <v>#N/A</v>
      </c>
      <c r="H7" s="45" t="e">
        <f ca="1">INDIRECT(CONCATENATE("MatchOrdering!P",IF(ISNA(MATCH(CONCATENATE($A7," vs ",H$4),MatchOrdering!$M$38:$M$227,0)),MATCH(CONCATENATE(H$4," vs ",$A7),MatchOrdering!$M$38:$M$227,0),MATCH(CONCATENATE($A7," vs ",H$4),MatchOrdering!$M$38:$M$227,0))+26))</f>
        <v>#N/A</v>
      </c>
      <c r="I7" s="45" t="e">
        <f ca="1">INDIRECT(CONCATENATE("MatchOrdering!P",IF(ISNA(MATCH(CONCATENATE($A7," vs ",I$4),MatchOrdering!$M$38:$M$227,0)),MATCH(CONCATENATE(I$4," vs ",$A7),MatchOrdering!$M$38:$M$227,0),MATCH(CONCATENATE($A7," vs ",I$4),MatchOrdering!$M$38:$M$227,0))+26))</f>
        <v>#N/A</v>
      </c>
      <c r="J7" s="45" t="e">
        <f ca="1">INDIRECT(CONCATENATE("MatchOrdering!P",IF(ISNA(MATCH(CONCATENATE($A7," vs ",J$4),MatchOrdering!$M$38:$M$227,0)),MATCH(CONCATENATE(J$4," vs ",$A7),MatchOrdering!$M$38:$M$227,0),MATCH(CONCATENATE($A7," vs ",J$4),MatchOrdering!$M$38:$M$227,0))+26))</f>
        <v>#N/A</v>
      </c>
      <c r="K7" s="45" t="e">
        <f ca="1">INDIRECT(CONCATENATE("MatchOrdering!P",IF(ISNA(MATCH(CONCATENATE($A7," vs ",K$4),MatchOrdering!$M$38:$M$227,0)),MATCH(CONCATENATE(K$4," vs ",$A7),MatchOrdering!$M$38:$M$227,0),MATCH(CONCATENATE($A7," vs ",K$4),MatchOrdering!$M$38:$M$227,0))+26))</f>
        <v>#N/A</v>
      </c>
      <c r="L7" s="45" t="e">
        <f ca="1">INDIRECT(CONCATENATE("MatchOrdering!P",IF(ISNA(MATCH(CONCATENATE($A7," vs ",L$4),MatchOrdering!$M$38:$M$227,0)),MATCH(CONCATENATE(L$4," vs ",$A7),MatchOrdering!$M$38:$M$227,0),MATCH(CONCATENATE($A7," vs ",L$4),MatchOrdering!$M$38:$M$227,0))+26))</f>
        <v>#N/A</v>
      </c>
      <c r="M7" s="45" t="e">
        <f ca="1">INDIRECT(CONCATENATE("MatchOrdering!P",IF(ISNA(MATCH(CONCATENATE($A7," vs ",M$4),MatchOrdering!$M$38:$M$227,0)),MATCH(CONCATENATE(M$4," vs ",$A7),MatchOrdering!$M$38:$M$227,0),MATCH(CONCATENATE($A7," vs ",M$4),MatchOrdering!$M$38:$M$227,0))+26))</f>
        <v>#N/A</v>
      </c>
      <c r="N7" s="45" t="str">
        <f ca="1">INDIRECT(CONCATENATE("MatchOrdering!P",IF(ISNA(MATCH(CONCATENATE($A7," vs ",N$4),MatchOrdering!$M$38:$M$227,0)),MATCH(CONCATENATE(N$4," vs ",$A7),MatchOrdering!$M$38:$M$227,0),MATCH(CONCATENATE($A7," vs ",N$4),MatchOrdering!$M$38:$M$227,0))+26))</f>
        <v/>
      </c>
      <c r="O7" s="45" t="e">
        <f ca="1">INDIRECT(CONCATENATE("MatchOrdering!P",IF(ISNA(MATCH(CONCATENATE($A7," vs ",O$4),MatchOrdering!$M$38:$M$227,0)),MATCH(CONCATENATE(O$4," vs ",$A7),MatchOrdering!$M$38:$M$227,0),MATCH(CONCATENATE($A7," vs ",O$4),MatchOrdering!$M$38:$M$227,0))+26))</f>
        <v>#N/A</v>
      </c>
      <c r="P7" s="45" t="str">
        <f ca="1">INDIRECT(CONCATENATE("MatchOrdering!P",IF(ISNA(MATCH(CONCATENATE($A7," vs ",P$4),MatchOrdering!$M$38:$M$227,0)),MATCH(CONCATENATE(P$4," vs ",$A7),MatchOrdering!$M$38:$M$227,0),MATCH(CONCATENATE($A7," vs ",P$4),MatchOrdering!$M$38:$M$227,0))+26))</f>
        <v/>
      </c>
      <c r="Q7" s="45" t="e">
        <f ca="1">INDIRECT(CONCATENATE("MatchOrdering!P",IF(ISNA(MATCH(CONCATENATE($A7," vs ",Q$4),MatchOrdering!$M$38:$M$227,0)),MATCH(CONCATENATE(Q$4," vs ",$A7),MatchOrdering!$M$38:$M$227,0),MATCH(CONCATENATE($A7," vs ",Q$4),MatchOrdering!$M$38:$M$227,0))+26))</f>
        <v>#N/A</v>
      </c>
      <c r="R7" s="45" t="str">
        <f ca="1">INDIRECT(CONCATENATE("MatchOrdering!P",IF(ISNA(MATCH(CONCATENATE($A7," vs ",R$4),MatchOrdering!$M$38:$M$227,0)),MATCH(CONCATENATE(R$4," vs ",$A7),MatchOrdering!$M$38:$M$227,0),MATCH(CONCATENATE($A7," vs ",R$4),MatchOrdering!$M$38:$M$227,0))+26))</f>
        <v/>
      </c>
      <c r="S7" s="45" t="e">
        <f ca="1">INDIRECT(CONCATENATE("MatchOrdering!P",IF(ISNA(MATCH(CONCATENATE($A7," vs ",S$4),MatchOrdering!$M$38:$M$227,0)),MATCH(CONCATENATE(S$4," vs ",$A7),MatchOrdering!$M$38:$M$227,0),MATCH(CONCATENATE($A7," vs ",S$4),MatchOrdering!$M$38:$M$227,0))+26))</f>
        <v>#N/A</v>
      </c>
      <c r="T7" s="45" t="str">
        <f ca="1">INDIRECT(CONCATENATE("MatchOrdering!P",IF(ISNA(MATCH(CONCATENATE($A7," vs ",T$4),MatchOrdering!$M$38:$M$227,0)),MATCH(CONCATENATE(T$4," vs ",$A7),MatchOrdering!$M$38:$M$227,0),MATCH(CONCATENATE($A7," vs ",T$4),MatchOrdering!$M$38:$M$227,0))+26))</f>
        <v/>
      </c>
      <c r="U7" s="45" t="e">
        <f ca="1">INDIRECT(CONCATENATE("MatchOrdering!P",IF(ISNA(MATCH(CONCATENATE($A7," vs ",U$4),MatchOrdering!$M$38:$M$227,0)),MATCH(CONCATENATE(U$4," vs ",$A7),MatchOrdering!$M$38:$M$227,0),MATCH(CONCATENATE($A7," vs ",U$4),MatchOrdering!$M$38:$M$227,0))+26))</f>
        <v>#N/A</v>
      </c>
      <c r="W7" s="33"/>
    </row>
    <row r="8" spans="1:23" ht="24" customHeight="1" x14ac:dyDescent="0.25">
      <c r="A8" s="41" t="str">
        <f>IF((ROW(A8)-4) &lt;= $A$2,Teams!F4,"")</f>
        <v>LAK</v>
      </c>
      <c r="B8" s="45" t="e">
        <f ca="1">INDIRECT(CONCATENATE("MatchOrdering!P",IF(ISNA(MATCH(CONCATENATE($A8," vs ",B$4),MatchOrdering!$M$38:$M$227,0)),MATCH(CONCATENATE(B$4," vs ",$A8),MatchOrdering!$M$38:$M$227,0),MATCH(CONCATENATE($A8," vs ",B$4),MatchOrdering!$M$38:$M$227,0))+26))</f>
        <v>#N/A</v>
      </c>
      <c r="C8" s="45" t="e">
        <f ca="1">INDIRECT(CONCATENATE("MatchOrdering!P",IF(ISNA(MATCH(CONCATENATE($A8," vs ",C$4),MatchOrdering!$M$38:$M$227,0)),MATCH(CONCATENATE(C$4," vs ",$A8),MatchOrdering!$M$38:$M$227,0),MATCH(CONCATENATE($A8," vs ",C$4),MatchOrdering!$M$38:$M$227,0))+26))</f>
        <v>#N/A</v>
      </c>
      <c r="D8" s="45" t="e">
        <f ca="1">INDIRECT(CONCATENATE("MatchOrdering!P",IF(ISNA(MATCH(CONCATENATE($A8," vs ",D$4),MatchOrdering!$M$38:$M$227,0)),MATCH(CONCATENATE(D$4," vs ",$A8),MatchOrdering!$M$38:$M$227,0),MATCH(CONCATENATE($A8," vs ",D$4),MatchOrdering!$M$38:$M$227,0))+26))</f>
        <v>#N/A</v>
      </c>
      <c r="E8" s="45" t="e">
        <f ca="1">INDIRECT(CONCATENATE("MatchOrdering!P",IF(ISNA(MATCH(CONCATENATE($A8," vs ",E$4),MatchOrdering!$M$38:$M$227,0)),MATCH(CONCATENATE(E$4," vs ",$A8),MatchOrdering!$M$38:$M$227,0),MATCH(CONCATENATE($A8," vs ",E$4),MatchOrdering!$M$38:$M$227,0))+26))</f>
        <v>#N/A</v>
      </c>
      <c r="F8" s="45" t="e">
        <f ca="1">INDIRECT(CONCATENATE("MatchOrdering!P",IF(ISNA(MATCH(CONCATENATE($A8," vs ",F$4),MatchOrdering!$M$38:$M$227,0)),MATCH(CONCATENATE(F$4," vs ",$A8),MatchOrdering!$M$38:$M$227,0),MATCH(CONCATENATE($A8," vs ",F$4),MatchOrdering!$M$38:$M$227,0))+26))</f>
        <v>#N/A</v>
      </c>
      <c r="G8" s="45" t="e">
        <f ca="1">INDIRECT(CONCATENATE("MatchOrdering!P",IF(ISNA(MATCH(CONCATENATE($A8," vs ",G$4),MatchOrdering!$M$38:$M$227,0)),MATCH(CONCATENATE(G$4," vs ",$A8),MatchOrdering!$M$38:$M$227,0),MATCH(CONCATENATE($A8," vs ",G$4),MatchOrdering!$M$38:$M$227,0))+26))</f>
        <v>#N/A</v>
      </c>
      <c r="H8" s="45" t="e">
        <f ca="1">INDIRECT(CONCATENATE("MatchOrdering!P",IF(ISNA(MATCH(CONCATENATE($A8," vs ",H$4),MatchOrdering!$M$38:$M$227,0)),MATCH(CONCATENATE(H$4," vs ",$A8),MatchOrdering!$M$38:$M$227,0),MATCH(CONCATENATE($A8," vs ",H$4),MatchOrdering!$M$38:$M$227,0))+26))</f>
        <v>#N/A</v>
      </c>
      <c r="I8" s="45" t="e">
        <f ca="1">INDIRECT(CONCATENATE("MatchOrdering!P",IF(ISNA(MATCH(CONCATENATE($A8," vs ",I$4),MatchOrdering!$M$38:$M$227,0)),MATCH(CONCATENATE(I$4," vs ",$A8),MatchOrdering!$M$38:$M$227,0),MATCH(CONCATENATE($A8," vs ",I$4),MatchOrdering!$M$38:$M$227,0))+26))</f>
        <v>#N/A</v>
      </c>
      <c r="J8" s="45" t="e">
        <f ca="1">INDIRECT(CONCATENATE("MatchOrdering!P",IF(ISNA(MATCH(CONCATENATE($A8," vs ",J$4),MatchOrdering!$M$38:$M$227,0)),MATCH(CONCATENATE(J$4," vs ",$A8),MatchOrdering!$M$38:$M$227,0),MATCH(CONCATENATE($A8," vs ",J$4),MatchOrdering!$M$38:$M$227,0))+26))</f>
        <v>#N/A</v>
      </c>
      <c r="K8" s="45" t="e">
        <f ca="1">INDIRECT(CONCATENATE("MatchOrdering!P",IF(ISNA(MATCH(CONCATENATE($A8," vs ",K$4),MatchOrdering!$M$38:$M$227,0)),MATCH(CONCATENATE(K$4," vs ",$A8),MatchOrdering!$M$38:$M$227,0),MATCH(CONCATENATE($A8," vs ",K$4),MatchOrdering!$M$38:$M$227,0))+26))</f>
        <v>#N/A</v>
      </c>
      <c r="L8" s="45" t="e">
        <f ca="1">INDIRECT(CONCATENATE("MatchOrdering!P",IF(ISNA(MATCH(CONCATENATE($A8," vs ",L$4),MatchOrdering!$M$38:$M$227,0)),MATCH(CONCATENATE(L$4," vs ",$A8),MatchOrdering!$M$38:$M$227,0),MATCH(CONCATENATE($A8," vs ",L$4),MatchOrdering!$M$38:$M$227,0))+26))</f>
        <v>#N/A</v>
      </c>
      <c r="M8" s="45" t="e">
        <f ca="1">INDIRECT(CONCATENATE("MatchOrdering!P",IF(ISNA(MATCH(CONCATENATE($A8," vs ",M$4),MatchOrdering!$M$38:$M$227,0)),MATCH(CONCATENATE(M$4," vs ",$A8),MatchOrdering!$M$38:$M$227,0),MATCH(CONCATENATE($A8," vs ",M$4),MatchOrdering!$M$38:$M$227,0))+26))</f>
        <v>#N/A</v>
      </c>
      <c r="N8" s="45" t="e">
        <f ca="1">INDIRECT(CONCATENATE("MatchOrdering!P",IF(ISNA(MATCH(CONCATENATE($A8," vs ",N$4),MatchOrdering!$M$38:$M$227,0)),MATCH(CONCATENATE(N$4," vs ",$A8),MatchOrdering!$M$38:$M$227,0),MATCH(CONCATENATE($A8," vs ",N$4),MatchOrdering!$M$38:$M$227,0))+26))</f>
        <v>#N/A</v>
      </c>
      <c r="O8" s="45" t="str">
        <f ca="1">INDIRECT(CONCATENATE("MatchOrdering!P",IF(ISNA(MATCH(CONCATENATE($A8," vs ",O$4),MatchOrdering!$M$38:$M$227,0)),MATCH(CONCATENATE(O$4," vs ",$A8),MatchOrdering!$M$38:$M$227,0),MATCH(CONCATENATE($A8," vs ",O$4),MatchOrdering!$M$38:$M$227,0))+26))</f>
        <v/>
      </c>
      <c r="P8" s="45" t="e">
        <f ca="1">INDIRECT(CONCATENATE("MatchOrdering!P",IF(ISNA(MATCH(CONCATENATE($A8," vs ",P$4),MatchOrdering!$M$38:$M$227,0)),MATCH(CONCATENATE(P$4," vs ",$A8),MatchOrdering!$M$38:$M$227,0),MATCH(CONCATENATE($A8," vs ",P$4),MatchOrdering!$M$38:$M$227,0))+26))</f>
        <v>#N/A</v>
      </c>
      <c r="Q8" s="45" t="str">
        <f ca="1">INDIRECT(CONCATENATE("MatchOrdering!P",IF(ISNA(MATCH(CONCATENATE($A8," vs ",Q$4),MatchOrdering!$M$38:$M$227,0)),MATCH(CONCATENATE(Q$4," vs ",$A8),MatchOrdering!$M$38:$M$227,0),MATCH(CONCATENATE($A8," vs ",Q$4),MatchOrdering!$M$38:$M$227,0))+26))</f>
        <v/>
      </c>
      <c r="R8" s="45" t="e">
        <f ca="1">INDIRECT(CONCATENATE("MatchOrdering!P",IF(ISNA(MATCH(CONCATENATE($A8," vs ",R$4),MatchOrdering!$M$38:$M$227,0)),MATCH(CONCATENATE(R$4," vs ",$A8),MatchOrdering!$M$38:$M$227,0),MATCH(CONCATENATE($A8," vs ",R$4),MatchOrdering!$M$38:$M$227,0))+26))</f>
        <v>#N/A</v>
      </c>
      <c r="S8" s="45" t="str">
        <f ca="1">INDIRECT(CONCATENATE("MatchOrdering!P",IF(ISNA(MATCH(CONCATENATE($A8," vs ",S$4),MatchOrdering!$M$38:$M$227,0)),MATCH(CONCATENATE(S$4," vs ",$A8),MatchOrdering!$M$38:$M$227,0),MATCH(CONCATENATE($A8," vs ",S$4),MatchOrdering!$M$38:$M$227,0))+26))</f>
        <v/>
      </c>
      <c r="T8" s="45" t="str">
        <f ca="1">INDIRECT(CONCATENATE("MatchOrdering!P",IF(ISNA(MATCH(CONCATENATE($A8," vs ",T$4),MatchOrdering!$M$38:$M$227,0)),MATCH(CONCATENATE(T$4," vs ",$A8),MatchOrdering!$M$38:$M$227,0),MATCH(CONCATENATE($A8," vs ",T$4),MatchOrdering!$M$38:$M$227,0))+26))</f>
        <v/>
      </c>
      <c r="U8" s="45" t="e">
        <f ca="1">INDIRECT(CONCATENATE("MatchOrdering!P",IF(ISNA(MATCH(CONCATENATE($A8," vs ",U$4),MatchOrdering!$M$38:$M$227,0)),MATCH(CONCATENATE(U$4," vs ",$A8),MatchOrdering!$M$38:$M$227,0),MATCH(CONCATENATE($A8," vs ",U$4),MatchOrdering!$M$38:$M$227,0))+26))</f>
        <v>#N/A</v>
      </c>
      <c r="W8" s="33"/>
    </row>
    <row r="9" spans="1:23" ht="24" customHeight="1" x14ac:dyDescent="0.25">
      <c r="A9" s="41" t="str">
        <f>IF((ROW(A9)-4) &lt;= $A$2,Teams!F5,"")</f>
        <v>ARI</v>
      </c>
      <c r="B9" s="45" t="e">
        <f ca="1">INDIRECT(CONCATENATE("MatchOrdering!P",IF(ISNA(MATCH(CONCATENATE($A9," vs ",B$4),MatchOrdering!$M$38:$M$227,0)),MATCH(CONCATENATE(B$4," vs ",$A9),MatchOrdering!$M$38:$M$227,0),MATCH(CONCATENATE($A9," vs ",B$4),MatchOrdering!$M$38:$M$227,0))+26))</f>
        <v>#N/A</v>
      </c>
      <c r="C9" s="45" t="e">
        <f ca="1">INDIRECT(CONCATENATE("MatchOrdering!P",IF(ISNA(MATCH(CONCATENATE($A9," vs ",C$4),MatchOrdering!$M$38:$M$227,0)),MATCH(CONCATENATE(C$4," vs ",$A9),MatchOrdering!$M$38:$M$227,0),MATCH(CONCATENATE($A9," vs ",C$4),MatchOrdering!$M$38:$M$227,0))+26))</f>
        <v>#N/A</v>
      </c>
      <c r="D9" s="45" t="e">
        <f ca="1">INDIRECT(CONCATENATE("MatchOrdering!P",IF(ISNA(MATCH(CONCATENATE($A9," vs ",D$4),MatchOrdering!$M$38:$M$227,0)),MATCH(CONCATENATE(D$4," vs ",$A9),MatchOrdering!$M$38:$M$227,0),MATCH(CONCATENATE($A9," vs ",D$4),MatchOrdering!$M$38:$M$227,0))+26))</f>
        <v>#N/A</v>
      </c>
      <c r="E9" s="45" t="e">
        <f ca="1">INDIRECT(CONCATENATE("MatchOrdering!P",IF(ISNA(MATCH(CONCATENATE($A9," vs ",E$4),MatchOrdering!$M$38:$M$227,0)),MATCH(CONCATENATE(E$4," vs ",$A9),MatchOrdering!$M$38:$M$227,0),MATCH(CONCATENATE($A9," vs ",E$4),MatchOrdering!$M$38:$M$227,0))+26))</f>
        <v>#N/A</v>
      </c>
      <c r="F9" s="45" t="e">
        <f ca="1">INDIRECT(CONCATENATE("MatchOrdering!P",IF(ISNA(MATCH(CONCATENATE($A9," vs ",F$4),MatchOrdering!$M$38:$M$227,0)),MATCH(CONCATENATE(F$4," vs ",$A9),MatchOrdering!$M$38:$M$227,0),MATCH(CONCATENATE($A9," vs ",F$4),MatchOrdering!$M$38:$M$227,0))+26))</f>
        <v>#N/A</v>
      </c>
      <c r="G9" s="45" t="e">
        <f ca="1">INDIRECT(CONCATENATE("MatchOrdering!P",IF(ISNA(MATCH(CONCATENATE($A9," vs ",G$4),MatchOrdering!$M$38:$M$227,0)),MATCH(CONCATENATE(G$4," vs ",$A9),MatchOrdering!$M$38:$M$227,0),MATCH(CONCATENATE($A9," vs ",G$4),MatchOrdering!$M$38:$M$227,0))+26))</f>
        <v>#N/A</v>
      </c>
      <c r="H9" s="45" t="e">
        <f ca="1">INDIRECT(CONCATENATE("MatchOrdering!P",IF(ISNA(MATCH(CONCATENATE($A9," vs ",H$4),MatchOrdering!$M$38:$M$227,0)),MATCH(CONCATENATE(H$4," vs ",$A9),MatchOrdering!$M$38:$M$227,0),MATCH(CONCATENATE($A9," vs ",H$4),MatchOrdering!$M$38:$M$227,0))+26))</f>
        <v>#N/A</v>
      </c>
      <c r="I9" s="45" t="e">
        <f ca="1">INDIRECT(CONCATENATE("MatchOrdering!P",IF(ISNA(MATCH(CONCATENATE($A9," vs ",I$4),MatchOrdering!$M$38:$M$227,0)),MATCH(CONCATENATE(I$4," vs ",$A9),MatchOrdering!$M$38:$M$227,0),MATCH(CONCATENATE($A9," vs ",I$4),MatchOrdering!$M$38:$M$227,0))+26))</f>
        <v>#N/A</v>
      </c>
      <c r="J9" s="45" t="e">
        <f ca="1">INDIRECT(CONCATENATE("MatchOrdering!P",IF(ISNA(MATCH(CONCATENATE($A9," vs ",J$4),MatchOrdering!$M$38:$M$227,0)),MATCH(CONCATENATE(J$4," vs ",$A9),MatchOrdering!$M$38:$M$227,0),MATCH(CONCATENATE($A9," vs ",J$4),MatchOrdering!$M$38:$M$227,0))+26))</f>
        <v>#N/A</v>
      </c>
      <c r="K9" s="45" t="e">
        <f ca="1">INDIRECT(CONCATENATE("MatchOrdering!P",IF(ISNA(MATCH(CONCATENATE($A9," vs ",K$4),MatchOrdering!$M$38:$M$227,0)),MATCH(CONCATENATE(K$4," vs ",$A9),MatchOrdering!$M$38:$M$227,0),MATCH(CONCATENATE($A9," vs ",K$4),MatchOrdering!$M$38:$M$227,0))+26))</f>
        <v>#N/A</v>
      </c>
      <c r="L9" s="45" t="e">
        <f ca="1">INDIRECT(CONCATENATE("MatchOrdering!P",IF(ISNA(MATCH(CONCATENATE($A9," vs ",L$4),MatchOrdering!$M$38:$M$227,0)),MATCH(CONCATENATE(L$4," vs ",$A9),MatchOrdering!$M$38:$M$227,0),MATCH(CONCATENATE($A9," vs ",L$4),MatchOrdering!$M$38:$M$227,0))+26))</f>
        <v>#N/A</v>
      </c>
      <c r="M9" s="45" t="e">
        <f ca="1">INDIRECT(CONCATENATE("MatchOrdering!P",IF(ISNA(MATCH(CONCATENATE($A9," vs ",M$4),MatchOrdering!$M$38:$M$227,0)),MATCH(CONCATENATE(M$4," vs ",$A9),MatchOrdering!$M$38:$M$227,0),MATCH(CONCATENATE($A9," vs ",M$4),MatchOrdering!$M$38:$M$227,0))+26))</f>
        <v>#N/A</v>
      </c>
      <c r="N9" s="45" t="e">
        <f ca="1">INDIRECT(CONCATENATE("MatchOrdering!P",IF(ISNA(MATCH(CONCATENATE($A9," vs ",N$4),MatchOrdering!$M$38:$M$227,0)),MATCH(CONCATENATE(N$4," vs ",$A9),MatchOrdering!$M$38:$M$227,0),MATCH(CONCATENATE($A9," vs ",N$4),MatchOrdering!$M$38:$M$227,0))+26))</f>
        <v>#N/A</v>
      </c>
      <c r="O9" s="45" t="e">
        <f ca="1">INDIRECT(CONCATENATE("MatchOrdering!P",IF(ISNA(MATCH(CONCATENATE($A9," vs ",O$4),MatchOrdering!$M$38:$M$227,0)),MATCH(CONCATENATE(O$4," vs ",$A9),MatchOrdering!$M$38:$M$227,0),MATCH(CONCATENATE($A9," vs ",O$4),MatchOrdering!$M$38:$M$227,0))+26))</f>
        <v>#N/A</v>
      </c>
      <c r="P9" s="45" t="str">
        <f ca="1">INDIRECT(CONCATENATE("MatchOrdering!P",IF(ISNA(MATCH(CONCATENATE($A9," vs ",P$4),MatchOrdering!$M$38:$M$227,0)),MATCH(CONCATENATE(P$4," vs ",$A9),MatchOrdering!$M$38:$M$227,0),MATCH(CONCATENATE($A9," vs ",P$4),MatchOrdering!$M$38:$M$227,0))+26))</f>
        <v/>
      </c>
      <c r="Q9" s="45" t="e">
        <f ca="1">INDIRECT(CONCATENATE("MatchOrdering!P",IF(ISNA(MATCH(CONCATENATE($A9," vs ",Q$4),MatchOrdering!$M$38:$M$227,0)),MATCH(CONCATENATE(Q$4," vs ",$A9),MatchOrdering!$M$38:$M$227,0),MATCH(CONCATENATE($A9," vs ",Q$4),MatchOrdering!$M$38:$M$227,0))+26))</f>
        <v>#N/A</v>
      </c>
      <c r="R9" s="45" t="str">
        <f ca="1">INDIRECT(CONCATENATE("MatchOrdering!P",IF(ISNA(MATCH(CONCATENATE($A9," vs ",R$4),MatchOrdering!$M$38:$M$227,0)),MATCH(CONCATENATE(R$4," vs ",$A9),MatchOrdering!$M$38:$M$227,0),MATCH(CONCATENATE($A9," vs ",R$4),MatchOrdering!$M$38:$M$227,0))+26))</f>
        <v/>
      </c>
      <c r="S9" s="45" t="str">
        <f ca="1">INDIRECT(CONCATENATE("MatchOrdering!P",IF(ISNA(MATCH(CONCATENATE($A9," vs ",S$4),MatchOrdering!$M$38:$M$227,0)),MATCH(CONCATENATE(S$4," vs ",$A9),MatchOrdering!$M$38:$M$227,0),MATCH(CONCATENATE($A9," vs ",S$4),MatchOrdering!$M$38:$M$227,0))+26))</f>
        <v/>
      </c>
      <c r="T9" s="45" t="e">
        <f ca="1">INDIRECT(CONCATENATE("MatchOrdering!P",IF(ISNA(MATCH(CONCATENATE($A9," vs ",T$4),MatchOrdering!$M$38:$M$227,0)),MATCH(CONCATENATE(T$4," vs ",$A9),MatchOrdering!$M$38:$M$227,0),MATCH(CONCATENATE($A9," vs ",T$4),MatchOrdering!$M$38:$M$227,0))+26))</f>
        <v>#N/A</v>
      </c>
      <c r="U9" s="45" t="e">
        <f ca="1">INDIRECT(CONCATENATE("MatchOrdering!P",IF(ISNA(MATCH(CONCATENATE($A9," vs ",U$4),MatchOrdering!$M$38:$M$227,0)),MATCH(CONCATENATE(U$4," vs ",$A9),MatchOrdering!$M$38:$M$227,0),MATCH(CONCATENATE($A9," vs ",U$4),MatchOrdering!$M$38:$M$227,0))+26))</f>
        <v>#N/A</v>
      </c>
      <c r="W9" s="33"/>
    </row>
    <row r="10" spans="1:23" ht="24" customHeight="1" x14ac:dyDescent="0.25">
      <c r="A10" s="41" t="str">
        <f>IF((ROW(A10)-4) &lt;= $A$2,Teams!F6,"")</f>
        <v>SJS</v>
      </c>
      <c r="B10" s="45" t="e">
        <f ca="1">INDIRECT(CONCATENATE("MatchOrdering!P",IF(ISNA(MATCH(CONCATENATE($A10," vs ",B$4),MatchOrdering!$M$38:$M$227,0)),MATCH(CONCATENATE(B$4," vs ",$A10),MatchOrdering!$M$38:$M$227,0),MATCH(CONCATENATE($A10," vs ",B$4),MatchOrdering!$M$38:$M$227,0))+26))</f>
        <v>#N/A</v>
      </c>
      <c r="C10" s="45" t="e">
        <f ca="1">INDIRECT(CONCATENATE("MatchOrdering!P",IF(ISNA(MATCH(CONCATENATE($A10," vs ",C$4),MatchOrdering!$M$38:$M$227,0)),MATCH(CONCATENATE(C$4," vs ",$A10),MatchOrdering!$M$38:$M$227,0),MATCH(CONCATENATE($A10," vs ",C$4),MatchOrdering!$M$38:$M$227,0))+26))</f>
        <v>#N/A</v>
      </c>
      <c r="D10" s="45" t="e">
        <f ca="1">INDIRECT(CONCATENATE("MatchOrdering!P",IF(ISNA(MATCH(CONCATENATE($A10," vs ",D$4),MatchOrdering!$M$38:$M$227,0)),MATCH(CONCATENATE(D$4," vs ",$A10),MatchOrdering!$M$38:$M$227,0),MATCH(CONCATENATE($A10," vs ",D$4),MatchOrdering!$M$38:$M$227,0))+26))</f>
        <v>#N/A</v>
      </c>
      <c r="E10" s="45" t="e">
        <f ca="1">INDIRECT(CONCATENATE("MatchOrdering!P",IF(ISNA(MATCH(CONCATENATE($A10," vs ",E$4),MatchOrdering!$M$38:$M$227,0)),MATCH(CONCATENATE(E$4," vs ",$A10),MatchOrdering!$M$38:$M$227,0),MATCH(CONCATENATE($A10," vs ",E$4),MatchOrdering!$M$38:$M$227,0))+26))</f>
        <v>#N/A</v>
      </c>
      <c r="F10" s="45" t="e">
        <f ca="1">INDIRECT(CONCATENATE("MatchOrdering!P",IF(ISNA(MATCH(CONCATENATE($A10," vs ",F$4),MatchOrdering!$M$38:$M$227,0)),MATCH(CONCATENATE(F$4," vs ",$A10),MatchOrdering!$M$38:$M$227,0),MATCH(CONCATENATE($A10," vs ",F$4),MatchOrdering!$M$38:$M$227,0))+26))</f>
        <v>#N/A</v>
      </c>
      <c r="G10" s="45" t="e">
        <f ca="1">INDIRECT(CONCATENATE("MatchOrdering!P",IF(ISNA(MATCH(CONCATENATE($A10," vs ",G$4),MatchOrdering!$M$38:$M$227,0)),MATCH(CONCATENATE(G$4," vs ",$A10),MatchOrdering!$M$38:$M$227,0),MATCH(CONCATENATE($A10," vs ",G$4),MatchOrdering!$M$38:$M$227,0))+26))</f>
        <v>#N/A</v>
      </c>
      <c r="H10" s="45" t="e">
        <f ca="1">INDIRECT(CONCATENATE("MatchOrdering!P",IF(ISNA(MATCH(CONCATENATE($A10," vs ",H$4),MatchOrdering!$M$38:$M$227,0)),MATCH(CONCATENATE(H$4," vs ",$A10),MatchOrdering!$M$38:$M$227,0),MATCH(CONCATENATE($A10," vs ",H$4),MatchOrdering!$M$38:$M$227,0))+26))</f>
        <v>#N/A</v>
      </c>
      <c r="I10" s="45" t="e">
        <f ca="1">INDIRECT(CONCATENATE("MatchOrdering!P",IF(ISNA(MATCH(CONCATENATE($A10," vs ",I$4),MatchOrdering!$M$38:$M$227,0)),MATCH(CONCATENATE(I$4," vs ",$A10),MatchOrdering!$M$38:$M$227,0),MATCH(CONCATENATE($A10," vs ",I$4),MatchOrdering!$M$38:$M$227,0))+26))</f>
        <v>#N/A</v>
      </c>
      <c r="J10" s="45" t="e">
        <f ca="1">INDIRECT(CONCATENATE("MatchOrdering!P",IF(ISNA(MATCH(CONCATENATE($A10," vs ",J$4),MatchOrdering!$M$38:$M$227,0)),MATCH(CONCATENATE(J$4," vs ",$A10),MatchOrdering!$M$38:$M$227,0),MATCH(CONCATENATE($A10," vs ",J$4),MatchOrdering!$M$38:$M$227,0))+26))</f>
        <v>#N/A</v>
      </c>
      <c r="K10" s="45" t="e">
        <f ca="1">INDIRECT(CONCATENATE("MatchOrdering!P",IF(ISNA(MATCH(CONCATENATE($A10," vs ",K$4),MatchOrdering!$M$38:$M$227,0)),MATCH(CONCATENATE(K$4," vs ",$A10),MatchOrdering!$M$38:$M$227,0),MATCH(CONCATENATE($A10," vs ",K$4),MatchOrdering!$M$38:$M$227,0))+26))</f>
        <v>#N/A</v>
      </c>
      <c r="L10" s="45" t="e">
        <f ca="1">INDIRECT(CONCATENATE("MatchOrdering!P",IF(ISNA(MATCH(CONCATENATE($A10," vs ",L$4),MatchOrdering!$M$38:$M$227,0)),MATCH(CONCATENATE(L$4," vs ",$A10),MatchOrdering!$M$38:$M$227,0),MATCH(CONCATENATE($A10," vs ",L$4),MatchOrdering!$M$38:$M$227,0))+26))</f>
        <v>#N/A</v>
      </c>
      <c r="M10" s="45" t="e">
        <f ca="1">INDIRECT(CONCATENATE("MatchOrdering!P",IF(ISNA(MATCH(CONCATENATE($A10," vs ",M$4),MatchOrdering!$M$38:$M$227,0)),MATCH(CONCATENATE(M$4," vs ",$A10),MatchOrdering!$M$38:$M$227,0),MATCH(CONCATENATE($A10," vs ",M$4),MatchOrdering!$M$38:$M$227,0))+26))</f>
        <v>#N/A</v>
      </c>
      <c r="N10" s="45" t="e">
        <f ca="1">INDIRECT(CONCATENATE("MatchOrdering!P",IF(ISNA(MATCH(CONCATENATE($A10," vs ",N$4),MatchOrdering!$M$38:$M$227,0)),MATCH(CONCATENATE(N$4," vs ",$A10),MatchOrdering!$M$38:$M$227,0),MATCH(CONCATENATE($A10," vs ",N$4),MatchOrdering!$M$38:$M$227,0))+26))</f>
        <v>#N/A</v>
      </c>
      <c r="O10" s="45" t="e">
        <f ca="1">INDIRECT(CONCATENATE("MatchOrdering!P",IF(ISNA(MATCH(CONCATENATE($A10," vs ",O$4),MatchOrdering!$M$38:$M$227,0)),MATCH(CONCATENATE(O$4," vs ",$A10),MatchOrdering!$M$38:$M$227,0),MATCH(CONCATENATE($A10," vs ",O$4),MatchOrdering!$M$38:$M$227,0))+26))</f>
        <v>#N/A</v>
      </c>
      <c r="P10" s="45" t="e">
        <f ca="1">INDIRECT(CONCATENATE("MatchOrdering!P",IF(ISNA(MATCH(CONCATENATE($A10," vs ",P$4),MatchOrdering!$M$38:$M$227,0)),MATCH(CONCATENATE(P$4," vs ",$A10),MatchOrdering!$M$38:$M$227,0),MATCH(CONCATENATE($A10," vs ",P$4),MatchOrdering!$M$38:$M$227,0))+26))</f>
        <v>#N/A</v>
      </c>
      <c r="Q10" s="45" t="str">
        <f ca="1">INDIRECT(CONCATENATE("MatchOrdering!P",IF(ISNA(MATCH(CONCATENATE($A10," vs ",Q$4),MatchOrdering!$M$38:$M$227,0)),MATCH(CONCATENATE(Q$4," vs ",$A10),MatchOrdering!$M$38:$M$227,0),MATCH(CONCATENATE($A10," vs ",Q$4),MatchOrdering!$M$38:$M$227,0))+26))</f>
        <v/>
      </c>
      <c r="R10" s="45" t="str">
        <f ca="1">INDIRECT(CONCATENATE("MatchOrdering!P",IF(ISNA(MATCH(CONCATENATE($A10," vs ",R$4),MatchOrdering!$M$38:$M$227,0)),MATCH(CONCATENATE(R$4," vs ",$A10),MatchOrdering!$M$38:$M$227,0),MATCH(CONCATENATE($A10," vs ",R$4),MatchOrdering!$M$38:$M$227,0))+26))</f>
        <v/>
      </c>
      <c r="S10" s="45" t="e">
        <f ca="1">INDIRECT(CONCATENATE("MatchOrdering!P",IF(ISNA(MATCH(CONCATENATE($A10," vs ",S$4),MatchOrdering!$M$38:$M$227,0)),MATCH(CONCATENATE(S$4," vs ",$A10),MatchOrdering!$M$38:$M$227,0),MATCH(CONCATENATE($A10," vs ",S$4),MatchOrdering!$M$38:$M$227,0))+26))</f>
        <v>#N/A</v>
      </c>
      <c r="T10" s="45" t="str">
        <f ca="1">INDIRECT(CONCATENATE("MatchOrdering!P",IF(ISNA(MATCH(CONCATENATE($A10," vs ",T$4),MatchOrdering!$M$38:$M$227,0)),MATCH(CONCATENATE(T$4," vs ",$A10),MatchOrdering!$M$38:$M$227,0),MATCH(CONCATENATE($A10," vs ",T$4),MatchOrdering!$M$38:$M$227,0))+26))</f>
        <v/>
      </c>
      <c r="U10" s="45" t="e">
        <f ca="1">INDIRECT(CONCATENATE("MatchOrdering!P",IF(ISNA(MATCH(CONCATENATE($A10," vs ",U$4),MatchOrdering!$M$38:$M$227,0)),MATCH(CONCATENATE(U$4," vs ",$A10),MatchOrdering!$M$38:$M$227,0),MATCH(CONCATENATE($A10," vs ",U$4),MatchOrdering!$M$38:$M$227,0))+26))</f>
        <v>#N/A</v>
      </c>
      <c r="W10" s="33"/>
    </row>
    <row r="11" spans="1:23" ht="24" customHeight="1" x14ac:dyDescent="0.25">
      <c r="A11" s="41" t="str">
        <f>IF((ROW(A11)-4) &lt;= $A$2,Teams!F7,"")</f>
        <v>VAN</v>
      </c>
      <c r="B11" s="45" t="e">
        <f ca="1">INDIRECT(CONCATENATE("MatchOrdering!P",IF(ISNA(MATCH(CONCATENATE($A11," vs ",B$4),MatchOrdering!$M$38:$M$227,0)),MATCH(CONCATENATE(B$4," vs ",$A11),MatchOrdering!$M$38:$M$227,0),MATCH(CONCATENATE($A11," vs ",B$4),MatchOrdering!$M$38:$M$227,0))+26))</f>
        <v>#N/A</v>
      </c>
      <c r="C11" s="45" t="e">
        <f ca="1">INDIRECT(CONCATENATE("MatchOrdering!P",IF(ISNA(MATCH(CONCATENATE($A11," vs ",C$4),MatchOrdering!$M$38:$M$227,0)),MATCH(CONCATENATE(C$4," vs ",$A11),MatchOrdering!$M$38:$M$227,0),MATCH(CONCATENATE($A11," vs ",C$4),MatchOrdering!$M$38:$M$227,0))+26))</f>
        <v>#N/A</v>
      </c>
      <c r="D11" s="45" t="e">
        <f ca="1">INDIRECT(CONCATENATE("MatchOrdering!P",IF(ISNA(MATCH(CONCATENATE($A11," vs ",D$4),MatchOrdering!$M$38:$M$227,0)),MATCH(CONCATENATE(D$4," vs ",$A11),MatchOrdering!$M$38:$M$227,0),MATCH(CONCATENATE($A11," vs ",D$4),MatchOrdering!$M$38:$M$227,0))+26))</f>
        <v>#N/A</v>
      </c>
      <c r="E11" s="45" t="e">
        <f ca="1">INDIRECT(CONCATENATE("MatchOrdering!P",IF(ISNA(MATCH(CONCATENATE($A11," vs ",E$4),MatchOrdering!$M$38:$M$227,0)),MATCH(CONCATENATE(E$4," vs ",$A11),MatchOrdering!$M$38:$M$227,0),MATCH(CONCATENATE($A11," vs ",E$4),MatchOrdering!$M$38:$M$227,0))+26))</f>
        <v>#N/A</v>
      </c>
      <c r="F11" s="45" t="e">
        <f ca="1">INDIRECT(CONCATENATE("MatchOrdering!P",IF(ISNA(MATCH(CONCATENATE($A11," vs ",F$4),MatchOrdering!$M$38:$M$227,0)),MATCH(CONCATENATE(F$4," vs ",$A11),MatchOrdering!$M$38:$M$227,0),MATCH(CONCATENATE($A11," vs ",F$4),MatchOrdering!$M$38:$M$227,0))+26))</f>
        <v>#N/A</v>
      </c>
      <c r="G11" s="45" t="e">
        <f ca="1">INDIRECT(CONCATENATE("MatchOrdering!P",IF(ISNA(MATCH(CONCATENATE($A11," vs ",G$4),MatchOrdering!$M$38:$M$227,0)),MATCH(CONCATENATE(G$4," vs ",$A11),MatchOrdering!$M$38:$M$227,0),MATCH(CONCATENATE($A11," vs ",G$4),MatchOrdering!$M$38:$M$227,0))+26))</f>
        <v>#N/A</v>
      </c>
      <c r="H11" s="45" t="e">
        <f ca="1">INDIRECT(CONCATENATE("MatchOrdering!P",IF(ISNA(MATCH(CONCATENATE($A11," vs ",H$4),MatchOrdering!$M$38:$M$227,0)),MATCH(CONCATENATE(H$4," vs ",$A11),MatchOrdering!$M$38:$M$227,0),MATCH(CONCATENATE($A11," vs ",H$4),MatchOrdering!$M$38:$M$227,0))+26))</f>
        <v>#N/A</v>
      </c>
      <c r="I11" s="45" t="e">
        <f ca="1">INDIRECT(CONCATENATE("MatchOrdering!P",IF(ISNA(MATCH(CONCATENATE($A11," vs ",I$4),MatchOrdering!$M$38:$M$227,0)),MATCH(CONCATENATE(I$4," vs ",$A11),MatchOrdering!$M$38:$M$227,0),MATCH(CONCATENATE($A11," vs ",I$4),MatchOrdering!$M$38:$M$227,0))+26))</f>
        <v>#N/A</v>
      </c>
      <c r="J11" s="45" t="e">
        <f ca="1">INDIRECT(CONCATENATE("MatchOrdering!P",IF(ISNA(MATCH(CONCATENATE($A11," vs ",J$4),MatchOrdering!$M$38:$M$227,0)),MATCH(CONCATENATE(J$4," vs ",$A11),MatchOrdering!$M$38:$M$227,0),MATCH(CONCATENATE($A11," vs ",J$4),MatchOrdering!$M$38:$M$227,0))+26))</f>
        <v>#N/A</v>
      </c>
      <c r="K11" s="45" t="e">
        <f ca="1">INDIRECT(CONCATENATE("MatchOrdering!P",IF(ISNA(MATCH(CONCATENATE($A11," vs ",K$4),MatchOrdering!$M$38:$M$227,0)),MATCH(CONCATENATE(K$4," vs ",$A11),MatchOrdering!$M$38:$M$227,0),MATCH(CONCATENATE($A11," vs ",K$4),MatchOrdering!$M$38:$M$227,0))+26))</f>
        <v>#N/A</v>
      </c>
      <c r="L11" s="45" t="e">
        <f ca="1">INDIRECT(CONCATENATE("MatchOrdering!P",IF(ISNA(MATCH(CONCATENATE($A11," vs ",L$4),MatchOrdering!$M$38:$M$227,0)),MATCH(CONCATENATE(L$4," vs ",$A11),MatchOrdering!$M$38:$M$227,0),MATCH(CONCATENATE($A11," vs ",L$4),MatchOrdering!$M$38:$M$227,0))+26))</f>
        <v>#N/A</v>
      </c>
      <c r="M11" s="45" t="e">
        <f ca="1">INDIRECT(CONCATENATE("MatchOrdering!P",IF(ISNA(MATCH(CONCATENATE($A11," vs ",M$4),MatchOrdering!$M$38:$M$227,0)),MATCH(CONCATENATE(M$4," vs ",$A11),MatchOrdering!$M$38:$M$227,0),MATCH(CONCATENATE($A11," vs ",M$4),MatchOrdering!$M$38:$M$227,0))+26))</f>
        <v>#N/A</v>
      </c>
      <c r="N11" s="45" t="e">
        <f ca="1">INDIRECT(CONCATENATE("MatchOrdering!P",IF(ISNA(MATCH(CONCATENATE($A11," vs ",N$4),MatchOrdering!$M$38:$M$227,0)),MATCH(CONCATENATE(N$4," vs ",$A11),MatchOrdering!$M$38:$M$227,0),MATCH(CONCATENATE($A11," vs ",N$4),MatchOrdering!$M$38:$M$227,0))+26))</f>
        <v>#N/A</v>
      </c>
      <c r="O11" s="45" t="e">
        <f ca="1">INDIRECT(CONCATENATE("MatchOrdering!P",IF(ISNA(MATCH(CONCATENATE($A11," vs ",O$4),MatchOrdering!$M$38:$M$227,0)),MATCH(CONCATENATE(O$4," vs ",$A11),MatchOrdering!$M$38:$M$227,0),MATCH(CONCATENATE($A11," vs ",O$4),MatchOrdering!$M$38:$M$227,0))+26))</f>
        <v>#N/A</v>
      </c>
      <c r="P11" s="45" t="e">
        <f ca="1">INDIRECT(CONCATENATE("MatchOrdering!P",IF(ISNA(MATCH(CONCATENATE($A11," vs ",P$4),MatchOrdering!$M$38:$M$227,0)),MATCH(CONCATENATE(P$4," vs ",$A11),MatchOrdering!$M$38:$M$227,0),MATCH(CONCATENATE($A11," vs ",P$4),MatchOrdering!$M$38:$M$227,0))+26))</f>
        <v>#N/A</v>
      </c>
      <c r="Q11" s="45" t="str">
        <f ca="1">INDIRECT(CONCATENATE("MatchOrdering!P",IF(ISNA(MATCH(CONCATENATE($A11," vs ",Q$4),MatchOrdering!$M$38:$M$227,0)),MATCH(CONCATENATE(Q$4," vs ",$A11),MatchOrdering!$M$38:$M$227,0),MATCH(CONCATENATE($A11," vs ",Q$4),MatchOrdering!$M$38:$M$227,0))+26))</f>
        <v/>
      </c>
      <c r="R11" s="45" t="e">
        <f ca="1">INDIRECT(CONCATENATE("MatchOrdering!P",IF(ISNA(MATCH(CONCATENATE($A11," vs ",R$4),MatchOrdering!$M$38:$M$227,0)),MATCH(CONCATENATE(R$4," vs ",$A11),MatchOrdering!$M$38:$M$227,0),MATCH(CONCATENATE($A11," vs ",R$4),MatchOrdering!$M$38:$M$227,0))+26))</f>
        <v>#N/A</v>
      </c>
      <c r="S11" s="45" t="str">
        <f ca="1">INDIRECT(CONCATENATE("MatchOrdering!P",IF(ISNA(MATCH(CONCATENATE($A11," vs ",S$4),MatchOrdering!$M$38:$M$227,0)),MATCH(CONCATENATE(S$4," vs ",$A11),MatchOrdering!$M$38:$M$227,0),MATCH(CONCATENATE($A11," vs ",S$4),MatchOrdering!$M$38:$M$227,0))+26))</f>
        <v/>
      </c>
      <c r="T11" s="45" t="e">
        <f ca="1">INDIRECT(CONCATENATE("MatchOrdering!P",IF(ISNA(MATCH(CONCATENATE($A11," vs ",T$4),MatchOrdering!$M$38:$M$227,0)),MATCH(CONCATENATE(T$4," vs ",$A11),MatchOrdering!$M$38:$M$227,0),MATCH(CONCATENATE($A11," vs ",T$4),MatchOrdering!$M$38:$M$227,0))+26))</f>
        <v>#N/A</v>
      </c>
      <c r="U11" s="45" t="e">
        <f ca="1">INDIRECT(CONCATENATE("MatchOrdering!P",IF(ISNA(MATCH(CONCATENATE($A11," vs ",U$4),MatchOrdering!$M$38:$M$227,0)),MATCH(CONCATENATE(U$4," vs ",$A11),MatchOrdering!$M$38:$M$227,0),MATCH(CONCATENATE($A11," vs ",U$4),MatchOrdering!$M$38:$M$227,0))+26))</f>
        <v>#N/A</v>
      </c>
      <c r="W11" s="33"/>
    </row>
    <row r="12" spans="1:23" ht="24" customHeight="1" x14ac:dyDescent="0.25">
      <c r="A12" s="41" t="str">
        <f>IF((ROW(A12)-4) &lt;= $A$2,Teams!F8,"")</f>
        <v>CHI</v>
      </c>
      <c r="B12" s="45" t="e">
        <f ca="1">INDIRECT(CONCATENATE("MatchOrdering!P",IF(ISNA(MATCH(CONCATENATE($A12," vs ",B$4),MatchOrdering!$M$38:$M$227,0)),MATCH(CONCATENATE(B$4," vs ",$A12),MatchOrdering!$M$38:$M$227,0),MATCH(CONCATENATE($A12," vs ",B$4),MatchOrdering!$M$38:$M$227,0))+26))</f>
        <v>#N/A</v>
      </c>
      <c r="C12" s="45" t="e">
        <f ca="1">INDIRECT(CONCATENATE("MatchOrdering!P",IF(ISNA(MATCH(CONCATENATE($A12," vs ",C$4),MatchOrdering!$M$38:$M$227,0)),MATCH(CONCATENATE(C$4," vs ",$A12),MatchOrdering!$M$38:$M$227,0),MATCH(CONCATENATE($A12," vs ",C$4),MatchOrdering!$M$38:$M$227,0))+26))</f>
        <v>#N/A</v>
      </c>
      <c r="D12" s="45" t="e">
        <f ca="1">INDIRECT(CONCATENATE("MatchOrdering!P",IF(ISNA(MATCH(CONCATENATE($A12," vs ",D$4),MatchOrdering!$M$38:$M$227,0)),MATCH(CONCATENATE(D$4," vs ",$A12),MatchOrdering!$M$38:$M$227,0),MATCH(CONCATENATE($A12," vs ",D$4),MatchOrdering!$M$38:$M$227,0))+26))</f>
        <v>#N/A</v>
      </c>
      <c r="E12" s="45" t="e">
        <f ca="1">INDIRECT(CONCATENATE("MatchOrdering!P",IF(ISNA(MATCH(CONCATENATE($A12," vs ",E$4),MatchOrdering!$M$38:$M$227,0)),MATCH(CONCATENATE(E$4," vs ",$A12),MatchOrdering!$M$38:$M$227,0),MATCH(CONCATENATE($A12," vs ",E$4),MatchOrdering!$M$38:$M$227,0))+26))</f>
        <v>#N/A</v>
      </c>
      <c r="F12" s="45" t="e">
        <f ca="1">INDIRECT(CONCATENATE("MatchOrdering!P",IF(ISNA(MATCH(CONCATENATE($A12," vs ",F$4),MatchOrdering!$M$38:$M$227,0)),MATCH(CONCATENATE(F$4," vs ",$A12),MatchOrdering!$M$38:$M$227,0),MATCH(CONCATENATE($A12," vs ",F$4),MatchOrdering!$M$38:$M$227,0))+26))</f>
        <v>#N/A</v>
      </c>
      <c r="G12" s="45" t="e">
        <f ca="1">INDIRECT(CONCATENATE("MatchOrdering!P",IF(ISNA(MATCH(CONCATENATE($A12," vs ",G$4),MatchOrdering!$M$38:$M$227,0)),MATCH(CONCATENATE(G$4," vs ",$A12),MatchOrdering!$M$38:$M$227,0),MATCH(CONCATENATE($A12," vs ",G$4),MatchOrdering!$M$38:$M$227,0))+26))</f>
        <v>#N/A</v>
      </c>
      <c r="H12" s="45" t="e">
        <f ca="1">INDIRECT(CONCATENATE("MatchOrdering!P",IF(ISNA(MATCH(CONCATENATE($A12," vs ",H$4),MatchOrdering!$M$38:$M$227,0)),MATCH(CONCATENATE(H$4," vs ",$A12),MatchOrdering!$M$38:$M$227,0),MATCH(CONCATENATE($A12," vs ",H$4),MatchOrdering!$M$38:$M$227,0))+26))</f>
        <v>#N/A</v>
      </c>
      <c r="I12" s="45" t="e">
        <f ca="1">INDIRECT(CONCATENATE("MatchOrdering!P",IF(ISNA(MATCH(CONCATENATE($A12," vs ",I$4),MatchOrdering!$M$38:$M$227,0)),MATCH(CONCATENATE(I$4," vs ",$A12),MatchOrdering!$M$38:$M$227,0),MATCH(CONCATENATE($A12," vs ",I$4),MatchOrdering!$M$38:$M$227,0))+26))</f>
        <v>#N/A</v>
      </c>
      <c r="J12" s="45" t="e">
        <f ca="1">INDIRECT(CONCATENATE("MatchOrdering!P",IF(ISNA(MATCH(CONCATENATE($A12," vs ",J$4),MatchOrdering!$M$38:$M$227,0)),MATCH(CONCATENATE(J$4," vs ",$A12),MatchOrdering!$M$38:$M$227,0),MATCH(CONCATENATE($A12," vs ",J$4),MatchOrdering!$M$38:$M$227,0))+26))</f>
        <v>#N/A</v>
      </c>
      <c r="K12" s="45" t="e">
        <f ca="1">INDIRECT(CONCATENATE("MatchOrdering!P",IF(ISNA(MATCH(CONCATENATE($A12," vs ",K$4),MatchOrdering!$M$38:$M$227,0)),MATCH(CONCATENATE(K$4," vs ",$A12),MatchOrdering!$M$38:$M$227,0),MATCH(CONCATENATE($A12," vs ",K$4),MatchOrdering!$M$38:$M$227,0))+26))</f>
        <v>#N/A</v>
      </c>
      <c r="L12" s="45" t="e">
        <f ca="1">INDIRECT(CONCATENATE("MatchOrdering!P",IF(ISNA(MATCH(CONCATENATE($A12," vs ",L$4),MatchOrdering!$M$38:$M$227,0)),MATCH(CONCATENATE(L$4," vs ",$A12),MatchOrdering!$M$38:$M$227,0),MATCH(CONCATENATE($A12," vs ",L$4),MatchOrdering!$M$38:$M$227,0))+26))</f>
        <v>#N/A</v>
      </c>
      <c r="M12" s="45" t="e">
        <f ca="1">INDIRECT(CONCATENATE("MatchOrdering!P",IF(ISNA(MATCH(CONCATENATE($A12," vs ",M$4),MatchOrdering!$M$38:$M$227,0)),MATCH(CONCATENATE(M$4," vs ",$A12),MatchOrdering!$M$38:$M$227,0),MATCH(CONCATENATE($A12," vs ",M$4),MatchOrdering!$M$38:$M$227,0))+26))</f>
        <v>#N/A</v>
      </c>
      <c r="N12" s="45" t="e">
        <f ca="1">INDIRECT(CONCATENATE("MatchOrdering!P",IF(ISNA(MATCH(CONCATENATE($A12," vs ",N$4),MatchOrdering!$M$38:$M$227,0)),MATCH(CONCATENATE(N$4," vs ",$A12),MatchOrdering!$M$38:$M$227,0),MATCH(CONCATENATE($A12," vs ",N$4),MatchOrdering!$M$38:$M$227,0))+26))</f>
        <v>#N/A</v>
      </c>
      <c r="O12" s="45" t="e">
        <f ca="1">INDIRECT(CONCATENATE("MatchOrdering!P",IF(ISNA(MATCH(CONCATENATE($A12," vs ",O$4),MatchOrdering!$M$38:$M$227,0)),MATCH(CONCATENATE(O$4," vs ",$A12),MatchOrdering!$M$38:$M$227,0),MATCH(CONCATENATE($A12," vs ",O$4),MatchOrdering!$M$38:$M$227,0))+26))</f>
        <v>#N/A</v>
      </c>
      <c r="P12" s="45" t="str">
        <f ca="1">INDIRECT(CONCATENATE("MatchOrdering!P",IF(ISNA(MATCH(CONCATENATE($A12," vs ",P$4),MatchOrdering!$M$38:$M$227,0)),MATCH(CONCATENATE(P$4," vs ",$A12),MatchOrdering!$M$38:$M$227,0),MATCH(CONCATENATE($A12," vs ",P$4),MatchOrdering!$M$38:$M$227,0))+26))</f>
        <v/>
      </c>
      <c r="Q12" s="45" t="e">
        <f ca="1">INDIRECT(CONCATENATE("MatchOrdering!P",IF(ISNA(MATCH(CONCATENATE($A12," vs ",Q$4),MatchOrdering!$M$38:$M$227,0)),MATCH(CONCATENATE(Q$4," vs ",$A12),MatchOrdering!$M$38:$M$227,0),MATCH(CONCATENATE($A12," vs ",Q$4),MatchOrdering!$M$38:$M$227,0))+26))</f>
        <v>#N/A</v>
      </c>
      <c r="R12" s="45" t="str">
        <f ca="1">INDIRECT(CONCATENATE("MatchOrdering!P",IF(ISNA(MATCH(CONCATENATE($A12," vs ",R$4),MatchOrdering!$M$38:$M$227,0)),MATCH(CONCATENATE(R$4," vs ",$A12),MatchOrdering!$M$38:$M$227,0),MATCH(CONCATENATE($A12," vs ",R$4),MatchOrdering!$M$38:$M$227,0))+26))</f>
        <v/>
      </c>
      <c r="S12" s="45" t="e">
        <f ca="1">INDIRECT(CONCATENATE("MatchOrdering!P",IF(ISNA(MATCH(CONCATENATE($A12," vs ",S$4),MatchOrdering!$M$38:$M$227,0)),MATCH(CONCATENATE(S$4," vs ",$A12),MatchOrdering!$M$38:$M$227,0),MATCH(CONCATENATE($A12," vs ",S$4),MatchOrdering!$M$38:$M$227,0))+26))</f>
        <v>#N/A</v>
      </c>
      <c r="T12" s="45" t="str">
        <f ca="1">INDIRECT(CONCATENATE("MatchOrdering!P",IF(ISNA(MATCH(CONCATENATE($A12," vs ",T$4),MatchOrdering!$M$38:$M$227,0)),MATCH(CONCATENATE(T$4," vs ",$A12),MatchOrdering!$M$38:$M$227,0),MATCH(CONCATENATE($A12," vs ",T$4),MatchOrdering!$M$38:$M$227,0))+26))</f>
        <v/>
      </c>
      <c r="U12" s="45" t="e">
        <f ca="1">INDIRECT(CONCATENATE("MatchOrdering!P",IF(ISNA(MATCH(CONCATENATE($A12," vs ",U$4),MatchOrdering!$M$38:$M$227,0)),MATCH(CONCATENATE(U$4," vs ",$A12),MatchOrdering!$M$38:$M$227,0),MATCH(CONCATENATE($A12," vs ",U$4),MatchOrdering!$M$38:$M$227,0))+26))</f>
        <v>#N/A</v>
      </c>
      <c r="W12" s="33"/>
    </row>
    <row r="13" spans="1:23" ht="24" customHeight="1" x14ac:dyDescent="0.25">
      <c r="A13" s="41" t="str">
        <f>IF((ROW(A13)-4) &lt;= $A$2,Teams!F9,"")</f>
        <v>COL</v>
      </c>
      <c r="B13" s="45" t="e">
        <f ca="1">INDIRECT(CONCATENATE("MatchOrdering!P",IF(ISNA(MATCH(CONCATENATE($A13," vs ",B$4),MatchOrdering!$M$38:$M$227,0)),MATCH(CONCATENATE(B$4," vs ",$A13),MatchOrdering!$M$38:$M$227,0),MATCH(CONCATENATE($A13," vs ",B$4),MatchOrdering!$M$38:$M$227,0))+26))</f>
        <v>#N/A</v>
      </c>
      <c r="C13" s="45" t="e">
        <f ca="1">INDIRECT(CONCATENATE("MatchOrdering!P",IF(ISNA(MATCH(CONCATENATE($A13," vs ",C$4),MatchOrdering!$M$38:$M$227,0)),MATCH(CONCATENATE(C$4," vs ",$A13),MatchOrdering!$M$38:$M$227,0),MATCH(CONCATENATE($A13," vs ",C$4),MatchOrdering!$M$38:$M$227,0))+26))</f>
        <v>#N/A</v>
      </c>
      <c r="D13" s="45" t="e">
        <f ca="1">INDIRECT(CONCATENATE("MatchOrdering!P",IF(ISNA(MATCH(CONCATENATE($A13," vs ",D$4),MatchOrdering!$M$38:$M$227,0)),MATCH(CONCATENATE(D$4," vs ",$A13),MatchOrdering!$M$38:$M$227,0),MATCH(CONCATENATE($A13," vs ",D$4),MatchOrdering!$M$38:$M$227,0))+26))</f>
        <v>#N/A</v>
      </c>
      <c r="E13" s="45" t="e">
        <f ca="1">INDIRECT(CONCATENATE("MatchOrdering!P",IF(ISNA(MATCH(CONCATENATE($A13," vs ",E$4),MatchOrdering!$M$38:$M$227,0)),MATCH(CONCATENATE(E$4," vs ",$A13),MatchOrdering!$M$38:$M$227,0),MATCH(CONCATENATE($A13," vs ",E$4),MatchOrdering!$M$38:$M$227,0))+26))</f>
        <v>#N/A</v>
      </c>
      <c r="F13" s="45" t="e">
        <f ca="1">INDIRECT(CONCATENATE("MatchOrdering!P",IF(ISNA(MATCH(CONCATENATE($A13," vs ",F$4),MatchOrdering!$M$38:$M$227,0)),MATCH(CONCATENATE(F$4," vs ",$A13),MatchOrdering!$M$38:$M$227,0),MATCH(CONCATENATE($A13," vs ",F$4),MatchOrdering!$M$38:$M$227,0))+26))</f>
        <v>#N/A</v>
      </c>
      <c r="G13" s="45" t="e">
        <f ca="1">INDIRECT(CONCATENATE("MatchOrdering!P",IF(ISNA(MATCH(CONCATENATE($A13," vs ",G$4),MatchOrdering!$M$38:$M$227,0)),MATCH(CONCATENATE(G$4," vs ",$A13),MatchOrdering!$M$38:$M$227,0),MATCH(CONCATENATE($A13," vs ",G$4),MatchOrdering!$M$38:$M$227,0))+26))</f>
        <v>#N/A</v>
      </c>
      <c r="H13" s="45" t="e">
        <f ca="1">INDIRECT(CONCATENATE("MatchOrdering!P",IF(ISNA(MATCH(CONCATENATE($A13," vs ",H$4),MatchOrdering!$M$38:$M$227,0)),MATCH(CONCATENATE(H$4," vs ",$A13),MatchOrdering!$M$38:$M$227,0),MATCH(CONCATENATE($A13," vs ",H$4),MatchOrdering!$M$38:$M$227,0))+26))</f>
        <v>#N/A</v>
      </c>
      <c r="I13" s="45" t="e">
        <f ca="1">INDIRECT(CONCATENATE("MatchOrdering!P",IF(ISNA(MATCH(CONCATENATE($A13," vs ",I$4),MatchOrdering!$M$38:$M$227,0)),MATCH(CONCATENATE(I$4," vs ",$A13),MatchOrdering!$M$38:$M$227,0),MATCH(CONCATENATE($A13," vs ",I$4),MatchOrdering!$M$38:$M$227,0))+26))</f>
        <v>#N/A</v>
      </c>
      <c r="J13" s="45" t="e">
        <f ca="1">INDIRECT(CONCATENATE("MatchOrdering!P",IF(ISNA(MATCH(CONCATENATE($A13," vs ",J$4),MatchOrdering!$M$38:$M$227,0)),MATCH(CONCATENATE(J$4," vs ",$A13),MatchOrdering!$M$38:$M$227,0),MATCH(CONCATENATE($A13," vs ",J$4),MatchOrdering!$M$38:$M$227,0))+26))</f>
        <v>#N/A</v>
      </c>
      <c r="K13" s="45" t="e">
        <f ca="1">INDIRECT(CONCATENATE("MatchOrdering!P",IF(ISNA(MATCH(CONCATENATE($A13," vs ",K$4),MatchOrdering!$M$38:$M$227,0)),MATCH(CONCATENATE(K$4," vs ",$A13),MatchOrdering!$M$38:$M$227,0),MATCH(CONCATENATE($A13," vs ",K$4),MatchOrdering!$M$38:$M$227,0))+26))</f>
        <v>#N/A</v>
      </c>
      <c r="L13" s="45" t="e">
        <f ca="1">INDIRECT(CONCATENATE("MatchOrdering!P",IF(ISNA(MATCH(CONCATENATE($A13," vs ",L$4),MatchOrdering!$M$38:$M$227,0)),MATCH(CONCATENATE(L$4," vs ",$A13),MatchOrdering!$M$38:$M$227,0),MATCH(CONCATENATE($A13," vs ",L$4),MatchOrdering!$M$38:$M$227,0))+26))</f>
        <v>#N/A</v>
      </c>
      <c r="M13" s="45" t="e">
        <f ca="1">INDIRECT(CONCATENATE("MatchOrdering!P",IF(ISNA(MATCH(CONCATENATE($A13," vs ",M$4),MatchOrdering!$M$38:$M$227,0)),MATCH(CONCATENATE(M$4," vs ",$A13),MatchOrdering!$M$38:$M$227,0),MATCH(CONCATENATE($A13," vs ",M$4),MatchOrdering!$M$38:$M$227,0))+26))</f>
        <v>#N/A</v>
      </c>
      <c r="N13" s="45" t="e">
        <f ca="1">INDIRECT(CONCATENATE("MatchOrdering!P",IF(ISNA(MATCH(CONCATENATE($A13," vs ",N$4),MatchOrdering!$M$38:$M$227,0)),MATCH(CONCATENATE(N$4," vs ",$A13),MatchOrdering!$M$38:$M$227,0),MATCH(CONCATENATE($A13," vs ",N$4),MatchOrdering!$M$38:$M$227,0))+26))</f>
        <v>#N/A</v>
      </c>
      <c r="O13" s="45" t="str">
        <f ca="1">INDIRECT(CONCATENATE("MatchOrdering!P",IF(ISNA(MATCH(CONCATENATE($A13," vs ",O$4),MatchOrdering!$M$38:$M$227,0)),MATCH(CONCATENATE(O$4," vs ",$A13),MatchOrdering!$M$38:$M$227,0),MATCH(CONCATENATE($A13," vs ",O$4),MatchOrdering!$M$38:$M$227,0))+26))</f>
        <v/>
      </c>
      <c r="P13" s="45" t="e">
        <f ca="1">INDIRECT(CONCATENATE("MatchOrdering!P",IF(ISNA(MATCH(CONCATENATE($A13," vs ",P$4),MatchOrdering!$M$38:$M$227,0)),MATCH(CONCATENATE(P$4," vs ",$A13),MatchOrdering!$M$38:$M$227,0),MATCH(CONCATENATE($A13," vs ",P$4),MatchOrdering!$M$38:$M$227,0))+26))</f>
        <v>#N/A</v>
      </c>
      <c r="Q13" s="45" t="str">
        <f ca="1">INDIRECT(CONCATENATE("MatchOrdering!P",IF(ISNA(MATCH(CONCATENATE($A13," vs ",Q$4),MatchOrdering!$M$38:$M$227,0)),MATCH(CONCATENATE(Q$4," vs ",$A13),MatchOrdering!$M$38:$M$227,0),MATCH(CONCATENATE($A13," vs ",Q$4),MatchOrdering!$M$38:$M$227,0))+26))</f>
        <v/>
      </c>
      <c r="R13" s="45" t="e">
        <f ca="1">INDIRECT(CONCATENATE("MatchOrdering!P",IF(ISNA(MATCH(CONCATENATE($A13," vs ",R$4),MatchOrdering!$M$38:$M$227,0)),MATCH(CONCATENATE(R$4," vs ",$A13),MatchOrdering!$M$38:$M$227,0),MATCH(CONCATENATE($A13," vs ",R$4),MatchOrdering!$M$38:$M$227,0))+26))</f>
        <v>#N/A</v>
      </c>
      <c r="S13" s="45" t="str">
        <f ca="1">INDIRECT(CONCATENATE("MatchOrdering!P",IF(ISNA(MATCH(CONCATENATE($A13," vs ",S$4),MatchOrdering!$M$38:$M$227,0)),MATCH(CONCATENATE(S$4," vs ",$A13),MatchOrdering!$M$38:$M$227,0),MATCH(CONCATENATE($A13," vs ",S$4),MatchOrdering!$M$38:$M$227,0))+26))</f>
        <v/>
      </c>
      <c r="T13" s="45" t="str">
        <f ca="1">INDIRECT(CONCATENATE("MatchOrdering!P",IF(ISNA(MATCH(CONCATENATE($A13," vs ",T$4),MatchOrdering!$M$38:$M$227,0)),MATCH(CONCATENATE(T$4," vs ",$A13),MatchOrdering!$M$38:$M$227,0),MATCH(CONCATENATE($A13," vs ",T$4),MatchOrdering!$M$38:$M$227,0))+26))</f>
        <v/>
      </c>
      <c r="U13" s="45" t="e">
        <f ca="1">INDIRECT(CONCATENATE("MatchOrdering!P",IF(ISNA(MATCH(CONCATENATE($A13," vs ",U$4),MatchOrdering!$M$38:$M$227,0)),MATCH(CONCATENATE(U$4," vs ",$A13),MatchOrdering!$M$38:$M$227,0),MATCH(CONCATENATE($A13," vs ",U$4),MatchOrdering!$M$38:$M$227,0))+26))</f>
        <v>#N/A</v>
      </c>
      <c r="W13" s="33"/>
    </row>
    <row r="14" spans="1:23" ht="24" customHeight="1" x14ac:dyDescent="0.25">
      <c r="A14" s="41" t="str">
        <f>IF((ROW(A14)-4) &lt;= $A$2,Teams!F10,"")</f>
        <v>DAL</v>
      </c>
      <c r="B14" s="45" t="e">
        <f ca="1">INDIRECT(CONCATENATE("MatchOrdering!P",IF(ISNA(MATCH(CONCATENATE($A14," vs ",B$4),MatchOrdering!$M$38:$M$227,0)),MATCH(CONCATENATE(B$4," vs ",$A14),MatchOrdering!$M$38:$M$227,0),MATCH(CONCATENATE($A14," vs ",B$4),MatchOrdering!$M$38:$M$227,0))+26))</f>
        <v>#N/A</v>
      </c>
      <c r="C14" s="45" t="e">
        <f ca="1">INDIRECT(CONCATENATE("MatchOrdering!P",IF(ISNA(MATCH(CONCATENATE($A14," vs ",C$4),MatchOrdering!$M$38:$M$227,0)),MATCH(CONCATENATE(C$4," vs ",$A14),MatchOrdering!$M$38:$M$227,0),MATCH(CONCATENATE($A14," vs ",C$4),MatchOrdering!$M$38:$M$227,0))+26))</f>
        <v>#N/A</v>
      </c>
      <c r="D14" s="45" t="e">
        <f ca="1">INDIRECT(CONCATENATE("MatchOrdering!P",IF(ISNA(MATCH(CONCATENATE($A14," vs ",D$4),MatchOrdering!$M$38:$M$227,0)),MATCH(CONCATENATE(D$4," vs ",$A14),MatchOrdering!$M$38:$M$227,0),MATCH(CONCATENATE($A14," vs ",D$4),MatchOrdering!$M$38:$M$227,0))+26))</f>
        <v>#N/A</v>
      </c>
      <c r="E14" s="45" t="e">
        <f ca="1">INDIRECT(CONCATENATE("MatchOrdering!P",IF(ISNA(MATCH(CONCATENATE($A14," vs ",E$4),MatchOrdering!$M$38:$M$227,0)),MATCH(CONCATENATE(E$4," vs ",$A14),MatchOrdering!$M$38:$M$227,0),MATCH(CONCATENATE($A14," vs ",E$4),MatchOrdering!$M$38:$M$227,0))+26))</f>
        <v>#N/A</v>
      </c>
      <c r="F14" s="45" t="e">
        <f ca="1">INDIRECT(CONCATENATE("MatchOrdering!P",IF(ISNA(MATCH(CONCATENATE($A14," vs ",F$4),MatchOrdering!$M$38:$M$227,0)),MATCH(CONCATENATE(F$4," vs ",$A14),MatchOrdering!$M$38:$M$227,0),MATCH(CONCATENATE($A14," vs ",F$4),MatchOrdering!$M$38:$M$227,0))+26))</f>
        <v>#N/A</v>
      </c>
      <c r="G14" s="45" t="e">
        <f ca="1">INDIRECT(CONCATENATE("MatchOrdering!P",IF(ISNA(MATCH(CONCATENATE($A14," vs ",G$4),MatchOrdering!$M$38:$M$227,0)),MATCH(CONCATENATE(G$4," vs ",$A14),MatchOrdering!$M$38:$M$227,0),MATCH(CONCATENATE($A14," vs ",G$4),MatchOrdering!$M$38:$M$227,0))+26))</f>
        <v>#N/A</v>
      </c>
      <c r="H14" s="45" t="e">
        <f ca="1">INDIRECT(CONCATENATE("MatchOrdering!P",IF(ISNA(MATCH(CONCATENATE($A14," vs ",H$4),MatchOrdering!$M$38:$M$227,0)),MATCH(CONCATENATE(H$4," vs ",$A14),MatchOrdering!$M$38:$M$227,0),MATCH(CONCATENATE($A14," vs ",H$4),MatchOrdering!$M$38:$M$227,0))+26))</f>
        <v>#N/A</v>
      </c>
      <c r="I14" s="45" t="e">
        <f ca="1">INDIRECT(CONCATENATE("MatchOrdering!P",IF(ISNA(MATCH(CONCATENATE($A14," vs ",I$4),MatchOrdering!$M$38:$M$227,0)),MATCH(CONCATENATE(I$4," vs ",$A14),MatchOrdering!$M$38:$M$227,0),MATCH(CONCATENATE($A14," vs ",I$4),MatchOrdering!$M$38:$M$227,0))+26))</f>
        <v>#N/A</v>
      </c>
      <c r="J14" s="45" t="e">
        <f ca="1">INDIRECT(CONCATENATE("MatchOrdering!P",IF(ISNA(MATCH(CONCATENATE($A14," vs ",J$4),MatchOrdering!$M$38:$M$227,0)),MATCH(CONCATENATE(J$4," vs ",$A14),MatchOrdering!$M$38:$M$227,0),MATCH(CONCATENATE($A14," vs ",J$4),MatchOrdering!$M$38:$M$227,0))+26))</f>
        <v>#N/A</v>
      </c>
      <c r="K14" s="45" t="e">
        <f ca="1">INDIRECT(CONCATENATE("MatchOrdering!P",IF(ISNA(MATCH(CONCATENATE($A14," vs ",K$4),MatchOrdering!$M$38:$M$227,0)),MATCH(CONCATENATE(K$4," vs ",$A14),MatchOrdering!$M$38:$M$227,0),MATCH(CONCATENATE($A14," vs ",K$4),MatchOrdering!$M$38:$M$227,0))+26))</f>
        <v>#N/A</v>
      </c>
      <c r="L14" s="45" t="e">
        <f ca="1">INDIRECT(CONCATENATE("MatchOrdering!P",IF(ISNA(MATCH(CONCATENATE($A14," vs ",L$4),MatchOrdering!$M$38:$M$227,0)),MATCH(CONCATENATE(L$4," vs ",$A14),MatchOrdering!$M$38:$M$227,0),MATCH(CONCATENATE($A14," vs ",L$4),MatchOrdering!$M$38:$M$227,0))+26))</f>
        <v>#N/A</v>
      </c>
      <c r="M14" s="45" t="e">
        <f ca="1">INDIRECT(CONCATENATE("MatchOrdering!P",IF(ISNA(MATCH(CONCATENATE($A14," vs ",M$4),MatchOrdering!$M$38:$M$227,0)),MATCH(CONCATENATE(M$4," vs ",$A14),MatchOrdering!$M$38:$M$227,0),MATCH(CONCATENATE($A14," vs ",M$4),MatchOrdering!$M$38:$M$227,0))+26))</f>
        <v>#N/A</v>
      </c>
      <c r="N14" s="45" t="str">
        <f ca="1">INDIRECT(CONCATENATE("MatchOrdering!P",IF(ISNA(MATCH(CONCATENATE($A14," vs ",N$4),MatchOrdering!$M$38:$M$227,0)),MATCH(CONCATENATE(N$4," vs ",$A14),MatchOrdering!$M$38:$M$227,0),MATCH(CONCATENATE($A14," vs ",N$4),MatchOrdering!$M$38:$M$227,0))+26))</f>
        <v/>
      </c>
      <c r="O14" s="45" t="e">
        <f ca="1">INDIRECT(CONCATENATE("MatchOrdering!P",IF(ISNA(MATCH(CONCATENATE($A14," vs ",O$4),MatchOrdering!$M$38:$M$227,0)),MATCH(CONCATENATE(O$4," vs ",$A14),MatchOrdering!$M$38:$M$227,0),MATCH(CONCATENATE($A14," vs ",O$4),MatchOrdering!$M$38:$M$227,0))+26))</f>
        <v>#N/A</v>
      </c>
      <c r="P14" s="45" t="str">
        <f ca="1">INDIRECT(CONCATENATE("MatchOrdering!P",IF(ISNA(MATCH(CONCATENATE($A14," vs ",P$4),MatchOrdering!$M$38:$M$227,0)),MATCH(CONCATENATE(P$4," vs ",$A14),MatchOrdering!$M$38:$M$227,0),MATCH(CONCATENATE($A14," vs ",P$4),MatchOrdering!$M$38:$M$227,0))+26))</f>
        <v/>
      </c>
      <c r="Q14" s="45" t="e">
        <f ca="1">INDIRECT(CONCATENATE("MatchOrdering!P",IF(ISNA(MATCH(CONCATENATE($A14," vs ",Q$4),MatchOrdering!$M$38:$M$227,0)),MATCH(CONCATENATE(Q$4," vs ",$A14),MatchOrdering!$M$38:$M$227,0),MATCH(CONCATENATE($A14," vs ",Q$4),MatchOrdering!$M$38:$M$227,0))+26))</f>
        <v>#N/A</v>
      </c>
      <c r="R14" s="45" t="str">
        <f ca="1">INDIRECT(CONCATENATE("MatchOrdering!P",IF(ISNA(MATCH(CONCATENATE($A14," vs ",R$4),MatchOrdering!$M$38:$M$227,0)),MATCH(CONCATENATE(R$4," vs ",$A14),MatchOrdering!$M$38:$M$227,0),MATCH(CONCATENATE($A14," vs ",R$4),MatchOrdering!$M$38:$M$227,0))+26))</f>
        <v/>
      </c>
      <c r="S14" s="45" t="e">
        <f ca="1">INDIRECT(CONCATENATE("MatchOrdering!P",IF(ISNA(MATCH(CONCATENATE($A14," vs ",S$4),MatchOrdering!$M$38:$M$227,0)),MATCH(CONCATENATE(S$4," vs ",$A14),MatchOrdering!$M$38:$M$227,0),MATCH(CONCATENATE($A14," vs ",S$4),MatchOrdering!$M$38:$M$227,0))+26))</f>
        <v>#N/A</v>
      </c>
      <c r="T14" s="45" t="str">
        <f ca="1">INDIRECT(CONCATENATE("MatchOrdering!P",IF(ISNA(MATCH(CONCATENATE($A14," vs ",T$4),MatchOrdering!$M$38:$M$227,0)),MATCH(CONCATENATE(T$4," vs ",$A14),MatchOrdering!$M$38:$M$227,0),MATCH(CONCATENATE($A14," vs ",T$4),MatchOrdering!$M$38:$M$227,0))+26))</f>
        <v/>
      </c>
      <c r="U14" s="45" t="e">
        <f ca="1">INDIRECT(CONCATENATE("MatchOrdering!P",IF(ISNA(MATCH(CONCATENATE($A14," vs ",U$4),MatchOrdering!$M$38:$M$227,0)),MATCH(CONCATENATE(U$4," vs ",$A14),MatchOrdering!$M$38:$M$227,0),MATCH(CONCATENATE($A14," vs ",U$4),MatchOrdering!$M$38:$M$227,0))+26))</f>
        <v>#N/A</v>
      </c>
      <c r="W14" s="33"/>
    </row>
    <row r="15" spans="1:23" ht="24" customHeight="1" x14ac:dyDescent="0.25">
      <c r="A15" s="41" t="str">
        <f>IF((ROW(A15)-4) &lt;= $A$2,Teams!F11,"")</f>
        <v>MIN</v>
      </c>
      <c r="B15" s="45" t="str">
        <f ca="1">INDIRECT(CONCATENATE("MatchOrdering!P",IF(ISNA(MATCH(CONCATENATE($A15," vs ",B$4),MatchOrdering!$M$38:$M$227,0)),MATCH(CONCATENATE(B$4," vs ",$A15),MatchOrdering!$M$38:$M$227,0),MATCH(CONCATENATE($A15," vs ",B$4),MatchOrdering!$M$38:$M$227,0))+26))</f>
        <v/>
      </c>
      <c r="C15" s="45" t="e">
        <f ca="1">INDIRECT(CONCATENATE("MatchOrdering!P",IF(ISNA(MATCH(CONCATENATE($A15," vs ",C$4),MatchOrdering!$M$38:$M$227,0)),MATCH(CONCATENATE(C$4," vs ",$A15),MatchOrdering!$M$38:$M$227,0),MATCH(CONCATENATE($A15," vs ",C$4),MatchOrdering!$M$38:$M$227,0))+26))</f>
        <v>#N/A</v>
      </c>
      <c r="D15" s="45" t="e">
        <f ca="1">INDIRECT(CONCATENATE("MatchOrdering!P",IF(ISNA(MATCH(CONCATENATE($A15," vs ",D$4),MatchOrdering!$M$38:$M$227,0)),MATCH(CONCATENATE(D$4," vs ",$A15),MatchOrdering!$M$38:$M$227,0),MATCH(CONCATENATE($A15," vs ",D$4),MatchOrdering!$M$38:$M$227,0))+26))</f>
        <v>#N/A</v>
      </c>
      <c r="E15" s="45" t="e">
        <f ca="1">INDIRECT(CONCATENATE("MatchOrdering!P",IF(ISNA(MATCH(CONCATENATE($A15," vs ",E$4),MatchOrdering!$M$38:$M$227,0)),MATCH(CONCATENATE(E$4," vs ",$A15),MatchOrdering!$M$38:$M$227,0),MATCH(CONCATENATE($A15," vs ",E$4),MatchOrdering!$M$38:$M$227,0))+26))</f>
        <v>#N/A</v>
      </c>
      <c r="F15" s="45" t="e">
        <f ca="1">INDIRECT(CONCATENATE("MatchOrdering!P",IF(ISNA(MATCH(CONCATENATE($A15," vs ",F$4),MatchOrdering!$M$38:$M$227,0)),MATCH(CONCATENATE(F$4," vs ",$A15),MatchOrdering!$M$38:$M$227,0),MATCH(CONCATENATE($A15," vs ",F$4),MatchOrdering!$M$38:$M$227,0))+26))</f>
        <v>#N/A</v>
      </c>
      <c r="G15" s="45" t="e">
        <f ca="1">INDIRECT(CONCATENATE("MatchOrdering!P",IF(ISNA(MATCH(CONCATENATE($A15," vs ",G$4),MatchOrdering!$M$38:$M$227,0)),MATCH(CONCATENATE(G$4," vs ",$A15),MatchOrdering!$M$38:$M$227,0),MATCH(CONCATENATE($A15," vs ",G$4),MatchOrdering!$M$38:$M$227,0))+26))</f>
        <v>#N/A</v>
      </c>
      <c r="H15" s="45" t="e">
        <f ca="1">INDIRECT(CONCATENATE("MatchOrdering!P",IF(ISNA(MATCH(CONCATENATE($A15," vs ",H$4),MatchOrdering!$M$38:$M$227,0)),MATCH(CONCATENATE(H$4," vs ",$A15),MatchOrdering!$M$38:$M$227,0),MATCH(CONCATENATE($A15," vs ",H$4),MatchOrdering!$M$38:$M$227,0))+26))</f>
        <v>#N/A</v>
      </c>
      <c r="I15" s="45" t="e">
        <f ca="1">INDIRECT(CONCATENATE("MatchOrdering!P",IF(ISNA(MATCH(CONCATENATE($A15," vs ",I$4),MatchOrdering!$M$38:$M$227,0)),MATCH(CONCATENATE(I$4," vs ",$A15),MatchOrdering!$M$38:$M$227,0),MATCH(CONCATENATE($A15," vs ",I$4),MatchOrdering!$M$38:$M$227,0))+26))</f>
        <v>#N/A</v>
      </c>
      <c r="J15" s="45" t="e">
        <f ca="1">INDIRECT(CONCATENATE("MatchOrdering!P",IF(ISNA(MATCH(CONCATENATE($A15," vs ",J$4),MatchOrdering!$M$38:$M$227,0)),MATCH(CONCATENATE(J$4," vs ",$A15),MatchOrdering!$M$38:$M$227,0),MATCH(CONCATENATE($A15," vs ",J$4),MatchOrdering!$M$38:$M$227,0))+26))</f>
        <v>#N/A</v>
      </c>
      <c r="K15" s="45" t="e">
        <f ca="1">INDIRECT(CONCATENATE("MatchOrdering!P",IF(ISNA(MATCH(CONCATENATE($A15," vs ",K$4),MatchOrdering!$M$38:$M$227,0)),MATCH(CONCATENATE(K$4," vs ",$A15),MatchOrdering!$M$38:$M$227,0),MATCH(CONCATENATE($A15," vs ",K$4),MatchOrdering!$M$38:$M$227,0))+26))</f>
        <v>#N/A</v>
      </c>
      <c r="L15" s="45" t="e">
        <f ca="1">INDIRECT(CONCATENATE("MatchOrdering!P",IF(ISNA(MATCH(CONCATENATE($A15," vs ",L$4),MatchOrdering!$M$38:$M$227,0)),MATCH(CONCATENATE(L$4," vs ",$A15),MatchOrdering!$M$38:$M$227,0),MATCH(CONCATENATE($A15," vs ",L$4),MatchOrdering!$M$38:$M$227,0))+26))</f>
        <v>#N/A</v>
      </c>
      <c r="M15" s="45" t="e">
        <f ca="1">INDIRECT(CONCATENATE("MatchOrdering!P",IF(ISNA(MATCH(CONCATENATE($A15," vs ",M$4),MatchOrdering!$M$38:$M$227,0)),MATCH(CONCATENATE(M$4," vs ",$A15),MatchOrdering!$M$38:$M$227,0),MATCH(CONCATENATE($A15," vs ",M$4),MatchOrdering!$M$38:$M$227,0))+26))</f>
        <v>#N/A</v>
      </c>
      <c r="N15" s="45" t="e">
        <f ca="1">INDIRECT(CONCATENATE("MatchOrdering!P",IF(ISNA(MATCH(CONCATENATE($A15," vs ",N$4),MatchOrdering!$M$38:$M$227,0)),MATCH(CONCATENATE(N$4," vs ",$A15),MatchOrdering!$M$38:$M$227,0),MATCH(CONCATENATE($A15," vs ",N$4),MatchOrdering!$M$38:$M$227,0))+26))</f>
        <v>#N/A</v>
      </c>
      <c r="O15" s="45" t="str">
        <f ca="1">INDIRECT(CONCATENATE("MatchOrdering!P",IF(ISNA(MATCH(CONCATENATE($A15," vs ",O$4),MatchOrdering!$M$38:$M$227,0)),MATCH(CONCATENATE(O$4," vs ",$A15),MatchOrdering!$M$38:$M$227,0),MATCH(CONCATENATE($A15," vs ",O$4),MatchOrdering!$M$38:$M$227,0))+26))</f>
        <v/>
      </c>
      <c r="P15" s="45" t="e">
        <f ca="1">INDIRECT(CONCATENATE("MatchOrdering!P",IF(ISNA(MATCH(CONCATENATE($A15," vs ",P$4),MatchOrdering!$M$38:$M$227,0)),MATCH(CONCATENATE(P$4," vs ",$A15),MatchOrdering!$M$38:$M$227,0),MATCH(CONCATENATE($A15," vs ",P$4),MatchOrdering!$M$38:$M$227,0))+26))</f>
        <v>#N/A</v>
      </c>
      <c r="Q15" s="45" t="str">
        <f ca="1">INDIRECT(CONCATENATE("MatchOrdering!P",IF(ISNA(MATCH(CONCATENATE($A15," vs ",Q$4),MatchOrdering!$M$38:$M$227,0)),MATCH(CONCATENATE(Q$4," vs ",$A15),MatchOrdering!$M$38:$M$227,0),MATCH(CONCATENATE($A15," vs ",Q$4),MatchOrdering!$M$38:$M$227,0))+26))</f>
        <v/>
      </c>
      <c r="R15" s="45" t="e">
        <f ca="1">INDIRECT(CONCATENATE("MatchOrdering!P",IF(ISNA(MATCH(CONCATENATE($A15," vs ",R$4),MatchOrdering!$M$38:$M$227,0)),MATCH(CONCATENATE(R$4," vs ",$A15),MatchOrdering!$M$38:$M$227,0),MATCH(CONCATENATE($A15," vs ",R$4),MatchOrdering!$M$38:$M$227,0))+26))</f>
        <v>#N/A</v>
      </c>
      <c r="S15" s="45" t="str">
        <f ca="1">INDIRECT(CONCATENATE("MatchOrdering!P",IF(ISNA(MATCH(CONCATENATE($A15," vs ",S$4),MatchOrdering!$M$38:$M$227,0)),MATCH(CONCATENATE(S$4," vs ",$A15),MatchOrdering!$M$38:$M$227,0),MATCH(CONCATENATE($A15," vs ",S$4),MatchOrdering!$M$38:$M$227,0))+26))</f>
        <v/>
      </c>
      <c r="T15" s="45" t="e">
        <f ca="1">INDIRECT(CONCATENATE("MatchOrdering!P",IF(ISNA(MATCH(CONCATENATE($A15," vs ",T$4),MatchOrdering!$M$38:$M$227,0)),MATCH(CONCATENATE(T$4," vs ",$A15),MatchOrdering!$M$38:$M$227,0),MATCH(CONCATENATE($A15," vs ",T$4),MatchOrdering!$M$38:$M$227,0))+26))</f>
        <v>#N/A</v>
      </c>
      <c r="U15" s="45" t="str">
        <f ca="1">INDIRECT(CONCATENATE("MatchOrdering!P",IF(ISNA(MATCH(CONCATENATE($A15," vs ",U$4),MatchOrdering!$M$38:$M$227,0)),MATCH(CONCATENATE(U$4," vs ",$A15),MatchOrdering!$M$38:$M$227,0),MATCH(CONCATENATE($A15," vs ",U$4),MatchOrdering!$M$38:$M$227,0))+26))</f>
        <v/>
      </c>
      <c r="W15" s="33"/>
    </row>
    <row r="16" spans="1:23" ht="24" customHeight="1" x14ac:dyDescent="0.25">
      <c r="A16" s="41" t="str">
        <f>IF((ROW(A16)-4) &lt;= $A$2,Teams!F12,"")</f>
        <v>NAS</v>
      </c>
      <c r="B16" s="45" t="str">
        <f ca="1">INDIRECT(CONCATENATE("MatchOrdering!P",IF(ISNA(MATCH(CONCATENATE($A16," vs ",B$4),MatchOrdering!$M$38:$M$227,0)),MATCH(CONCATENATE(B$4," vs ",$A16),MatchOrdering!$M$38:$M$227,0),MATCH(CONCATENATE($A16," vs ",B$4),MatchOrdering!$M$38:$M$227,0))+26))</f>
        <v/>
      </c>
      <c r="C16" s="45" t="str">
        <f ca="1">INDIRECT(CONCATENATE("MatchOrdering!P",IF(ISNA(MATCH(CONCATENATE($A16," vs ",C$4),MatchOrdering!$M$38:$M$227,0)),MATCH(CONCATENATE(C$4," vs ",$A16),MatchOrdering!$M$38:$M$227,0),MATCH(CONCATENATE($A16," vs ",C$4),MatchOrdering!$M$38:$M$227,0))+26))</f>
        <v/>
      </c>
      <c r="D16" s="45" t="e">
        <f ca="1">INDIRECT(CONCATENATE("MatchOrdering!P",IF(ISNA(MATCH(CONCATENATE($A16," vs ",D$4),MatchOrdering!$M$38:$M$227,0)),MATCH(CONCATENATE(D$4," vs ",$A16),MatchOrdering!$M$38:$M$227,0),MATCH(CONCATENATE($A16," vs ",D$4),MatchOrdering!$M$38:$M$227,0))+26))</f>
        <v>#N/A</v>
      </c>
      <c r="E16" s="45" t="e">
        <f ca="1">INDIRECT(CONCATENATE("MatchOrdering!P",IF(ISNA(MATCH(CONCATENATE($A16," vs ",E$4),MatchOrdering!$M$38:$M$227,0)),MATCH(CONCATENATE(E$4," vs ",$A16),MatchOrdering!$M$38:$M$227,0),MATCH(CONCATENATE($A16," vs ",E$4),MatchOrdering!$M$38:$M$227,0))+26))</f>
        <v>#N/A</v>
      </c>
      <c r="F16" s="45" t="e">
        <f ca="1">INDIRECT(CONCATENATE("MatchOrdering!P",IF(ISNA(MATCH(CONCATENATE($A16," vs ",F$4),MatchOrdering!$M$38:$M$227,0)),MATCH(CONCATENATE(F$4," vs ",$A16),MatchOrdering!$M$38:$M$227,0),MATCH(CONCATENATE($A16," vs ",F$4),MatchOrdering!$M$38:$M$227,0))+26))</f>
        <v>#N/A</v>
      </c>
      <c r="G16" s="45" t="e">
        <f ca="1">INDIRECT(CONCATENATE("MatchOrdering!P",IF(ISNA(MATCH(CONCATENATE($A16," vs ",G$4),MatchOrdering!$M$38:$M$227,0)),MATCH(CONCATENATE(G$4," vs ",$A16),MatchOrdering!$M$38:$M$227,0),MATCH(CONCATENATE($A16," vs ",G$4),MatchOrdering!$M$38:$M$227,0))+26))</f>
        <v>#N/A</v>
      </c>
      <c r="H16" s="45" t="e">
        <f ca="1">INDIRECT(CONCATENATE("MatchOrdering!P",IF(ISNA(MATCH(CONCATENATE($A16," vs ",H$4),MatchOrdering!$M$38:$M$227,0)),MATCH(CONCATENATE(H$4," vs ",$A16),MatchOrdering!$M$38:$M$227,0),MATCH(CONCATENATE($A16," vs ",H$4),MatchOrdering!$M$38:$M$227,0))+26))</f>
        <v>#N/A</v>
      </c>
      <c r="I16" s="45" t="e">
        <f ca="1">INDIRECT(CONCATENATE("MatchOrdering!P",IF(ISNA(MATCH(CONCATENATE($A16," vs ",I$4),MatchOrdering!$M$38:$M$227,0)),MATCH(CONCATENATE(I$4," vs ",$A16),MatchOrdering!$M$38:$M$227,0),MATCH(CONCATENATE($A16," vs ",I$4),MatchOrdering!$M$38:$M$227,0))+26))</f>
        <v>#N/A</v>
      </c>
      <c r="J16" s="45" t="e">
        <f ca="1">INDIRECT(CONCATENATE("MatchOrdering!P",IF(ISNA(MATCH(CONCATENATE($A16," vs ",J$4),MatchOrdering!$M$38:$M$227,0)),MATCH(CONCATENATE(J$4," vs ",$A16),MatchOrdering!$M$38:$M$227,0),MATCH(CONCATENATE($A16," vs ",J$4),MatchOrdering!$M$38:$M$227,0))+26))</f>
        <v>#N/A</v>
      </c>
      <c r="K16" s="45" t="e">
        <f ca="1">INDIRECT(CONCATENATE("MatchOrdering!P",IF(ISNA(MATCH(CONCATENATE($A16," vs ",K$4),MatchOrdering!$M$38:$M$227,0)),MATCH(CONCATENATE(K$4," vs ",$A16),MatchOrdering!$M$38:$M$227,0),MATCH(CONCATENATE($A16," vs ",K$4),MatchOrdering!$M$38:$M$227,0))+26))</f>
        <v>#N/A</v>
      </c>
      <c r="L16" s="45" t="e">
        <f ca="1">INDIRECT(CONCATENATE("MatchOrdering!P",IF(ISNA(MATCH(CONCATENATE($A16," vs ",L$4),MatchOrdering!$M$38:$M$227,0)),MATCH(CONCATENATE(L$4," vs ",$A16),MatchOrdering!$M$38:$M$227,0),MATCH(CONCATENATE($A16," vs ",L$4),MatchOrdering!$M$38:$M$227,0))+26))</f>
        <v>#N/A</v>
      </c>
      <c r="M16" s="45" t="e">
        <f ca="1">INDIRECT(CONCATENATE("MatchOrdering!P",IF(ISNA(MATCH(CONCATENATE($A16," vs ",M$4),MatchOrdering!$M$38:$M$227,0)),MATCH(CONCATENATE(M$4," vs ",$A16),MatchOrdering!$M$38:$M$227,0),MATCH(CONCATENATE($A16," vs ",M$4),MatchOrdering!$M$38:$M$227,0))+26))</f>
        <v>#N/A</v>
      </c>
      <c r="N16" s="45" t="e">
        <f ca="1">INDIRECT(CONCATENATE("MatchOrdering!P",IF(ISNA(MATCH(CONCATENATE($A16," vs ",N$4),MatchOrdering!$M$38:$M$227,0)),MATCH(CONCATENATE(N$4," vs ",$A16),MatchOrdering!$M$38:$M$227,0),MATCH(CONCATENATE($A16," vs ",N$4),MatchOrdering!$M$38:$M$227,0))+26))</f>
        <v>#N/A</v>
      </c>
      <c r="O16" s="45" t="e">
        <f ca="1">INDIRECT(CONCATENATE("MatchOrdering!P",IF(ISNA(MATCH(CONCATENATE($A16," vs ",O$4),MatchOrdering!$M$38:$M$227,0)),MATCH(CONCATENATE(O$4," vs ",$A16),MatchOrdering!$M$38:$M$227,0),MATCH(CONCATENATE($A16," vs ",O$4),MatchOrdering!$M$38:$M$227,0))+26))</f>
        <v>#N/A</v>
      </c>
      <c r="P16" s="45" t="str">
        <f ca="1">INDIRECT(CONCATENATE("MatchOrdering!P",IF(ISNA(MATCH(CONCATENATE($A16," vs ",P$4),MatchOrdering!$M$38:$M$227,0)),MATCH(CONCATENATE(P$4," vs ",$A16),MatchOrdering!$M$38:$M$227,0),MATCH(CONCATENATE($A16," vs ",P$4),MatchOrdering!$M$38:$M$227,0))+26))</f>
        <v/>
      </c>
      <c r="Q16" s="45" t="e">
        <f ca="1">INDIRECT(CONCATENATE("MatchOrdering!P",IF(ISNA(MATCH(CONCATENATE($A16," vs ",Q$4),MatchOrdering!$M$38:$M$227,0)),MATCH(CONCATENATE(Q$4," vs ",$A16),MatchOrdering!$M$38:$M$227,0),MATCH(CONCATENATE($A16," vs ",Q$4),MatchOrdering!$M$38:$M$227,0))+26))</f>
        <v>#N/A</v>
      </c>
      <c r="R16" s="45" t="str">
        <f ca="1">INDIRECT(CONCATENATE("MatchOrdering!P",IF(ISNA(MATCH(CONCATENATE($A16," vs ",R$4),MatchOrdering!$M$38:$M$227,0)),MATCH(CONCATENATE(R$4," vs ",$A16),MatchOrdering!$M$38:$M$227,0),MATCH(CONCATENATE($A16," vs ",R$4),MatchOrdering!$M$38:$M$227,0))+26))</f>
        <v/>
      </c>
      <c r="S16" s="45" t="e">
        <f ca="1">INDIRECT(CONCATENATE("MatchOrdering!P",IF(ISNA(MATCH(CONCATENATE($A16," vs ",S$4),MatchOrdering!$M$38:$M$227,0)),MATCH(CONCATENATE(S$4," vs ",$A16),MatchOrdering!$M$38:$M$227,0),MATCH(CONCATENATE($A16," vs ",S$4),MatchOrdering!$M$38:$M$227,0))+26))</f>
        <v>#N/A</v>
      </c>
      <c r="T16" s="45" t="str">
        <f ca="1">INDIRECT(CONCATENATE("MatchOrdering!P",IF(ISNA(MATCH(CONCATENATE($A16," vs ",T$4),MatchOrdering!$M$38:$M$227,0)),MATCH(CONCATENATE(T$4," vs ",$A16),MatchOrdering!$M$38:$M$227,0),MATCH(CONCATENATE($A16," vs ",T$4),MatchOrdering!$M$38:$M$227,0))+26))</f>
        <v/>
      </c>
      <c r="U16" s="45" t="e">
        <f ca="1">INDIRECT(CONCATENATE("MatchOrdering!P",IF(ISNA(MATCH(CONCATENATE($A16," vs ",U$4),MatchOrdering!$M$38:$M$227,0)),MATCH(CONCATENATE(U$4," vs ",$A16),MatchOrdering!$M$38:$M$227,0),MATCH(CONCATENATE($A16," vs ",U$4),MatchOrdering!$M$38:$M$227,0))+26))</f>
        <v>#N/A</v>
      </c>
      <c r="W16" s="33"/>
    </row>
    <row r="17" spans="1:23" ht="24" customHeight="1" x14ac:dyDescent="0.25">
      <c r="A17" s="41" t="str">
        <f>IF((ROW(A17)-4) &lt;= $A$2,Teams!F13,"")</f>
        <v>STL</v>
      </c>
      <c r="B17" s="45" t="str">
        <f ca="1">INDIRECT(CONCATENATE("MatchOrdering!P",IF(ISNA(MATCH(CONCATENATE($A17," vs ",B$4),MatchOrdering!$M$38:$M$227,0)),MATCH(CONCATENATE(B$4," vs ",$A17),MatchOrdering!$M$38:$M$227,0),MATCH(CONCATENATE($A17," vs ",B$4),MatchOrdering!$M$38:$M$227,0))+26))</f>
        <v/>
      </c>
      <c r="C17" s="45" t="e">
        <f ca="1">INDIRECT(CONCATENATE("MatchOrdering!P",IF(ISNA(MATCH(CONCATENATE($A17," vs ",C$4),MatchOrdering!$M$38:$M$227,0)),MATCH(CONCATENATE(C$4," vs ",$A17),MatchOrdering!$M$38:$M$227,0),MATCH(CONCATENATE($A17," vs ",C$4),MatchOrdering!$M$38:$M$227,0))+26))</f>
        <v>#N/A</v>
      </c>
      <c r="D17" s="45" t="str">
        <f ca="1">INDIRECT(CONCATENATE("MatchOrdering!P",IF(ISNA(MATCH(CONCATENATE($A17," vs ",D$4),MatchOrdering!$M$38:$M$227,0)),MATCH(CONCATENATE(D$4," vs ",$A17),MatchOrdering!$M$38:$M$227,0),MATCH(CONCATENATE($A17," vs ",D$4),MatchOrdering!$M$38:$M$227,0))+26))</f>
        <v/>
      </c>
      <c r="E17" s="45" t="e">
        <f ca="1">INDIRECT(CONCATENATE("MatchOrdering!P",IF(ISNA(MATCH(CONCATENATE($A17," vs ",E$4),MatchOrdering!$M$38:$M$227,0)),MATCH(CONCATENATE(E$4," vs ",$A17),MatchOrdering!$M$38:$M$227,0),MATCH(CONCATENATE($A17," vs ",E$4),MatchOrdering!$M$38:$M$227,0))+26))</f>
        <v>#N/A</v>
      </c>
      <c r="F17" s="45" t="e">
        <f ca="1">INDIRECT(CONCATENATE("MatchOrdering!P",IF(ISNA(MATCH(CONCATENATE($A17," vs ",F$4),MatchOrdering!$M$38:$M$227,0)),MATCH(CONCATENATE(F$4," vs ",$A17),MatchOrdering!$M$38:$M$227,0),MATCH(CONCATENATE($A17," vs ",F$4),MatchOrdering!$M$38:$M$227,0))+26))</f>
        <v>#N/A</v>
      </c>
      <c r="G17" s="45" t="e">
        <f ca="1">INDIRECT(CONCATENATE("MatchOrdering!P",IF(ISNA(MATCH(CONCATENATE($A17," vs ",G$4),MatchOrdering!$M$38:$M$227,0)),MATCH(CONCATENATE(G$4," vs ",$A17),MatchOrdering!$M$38:$M$227,0),MATCH(CONCATENATE($A17," vs ",G$4),MatchOrdering!$M$38:$M$227,0))+26))</f>
        <v>#N/A</v>
      </c>
      <c r="H17" s="45" t="e">
        <f ca="1">INDIRECT(CONCATENATE("MatchOrdering!P",IF(ISNA(MATCH(CONCATENATE($A17," vs ",H$4),MatchOrdering!$M$38:$M$227,0)),MATCH(CONCATENATE(H$4," vs ",$A17),MatchOrdering!$M$38:$M$227,0),MATCH(CONCATENATE($A17," vs ",H$4),MatchOrdering!$M$38:$M$227,0))+26))</f>
        <v>#N/A</v>
      </c>
      <c r="I17" s="45" t="e">
        <f ca="1">INDIRECT(CONCATENATE("MatchOrdering!P",IF(ISNA(MATCH(CONCATENATE($A17," vs ",I$4),MatchOrdering!$M$38:$M$227,0)),MATCH(CONCATENATE(I$4," vs ",$A17),MatchOrdering!$M$38:$M$227,0),MATCH(CONCATENATE($A17," vs ",I$4),MatchOrdering!$M$38:$M$227,0))+26))</f>
        <v>#N/A</v>
      </c>
      <c r="J17" s="45" t="e">
        <f ca="1">INDIRECT(CONCATENATE("MatchOrdering!P",IF(ISNA(MATCH(CONCATENATE($A17," vs ",J$4),MatchOrdering!$M$38:$M$227,0)),MATCH(CONCATENATE(J$4," vs ",$A17),MatchOrdering!$M$38:$M$227,0),MATCH(CONCATENATE($A17," vs ",J$4),MatchOrdering!$M$38:$M$227,0))+26))</f>
        <v>#N/A</v>
      </c>
      <c r="K17" s="45" t="str">
        <f ca="1">INDIRECT(CONCATENATE("MatchOrdering!P",IF(ISNA(MATCH(CONCATENATE($A17," vs ",K$4),MatchOrdering!$M$38:$M$227,0)),MATCH(CONCATENATE(K$4," vs ",$A17),MatchOrdering!$M$38:$M$227,0),MATCH(CONCATENATE($A17," vs ",K$4),MatchOrdering!$M$38:$M$227,0))+26))</f>
        <v/>
      </c>
      <c r="L17" s="45" t="e">
        <f ca="1">INDIRECT(CONCATENATE("MatchOrdering!P",IF(ISNA(MATCH(CONCATENATE($A17," vs ",L$4),MatchOrdering!$M$38:$M$227,0)),MATCH(CONCATENATE(L$4," vs ",$A17),MatchOrdering!$M$38:$M$227,0),MATCH(CONCATENATE($A17," vs ",L$4),MatchOrdering!$M$38:$M$227,0))+26))</f>
        <v>#N/A</v>
      </c>
      <c r="M17" s="45" t="e">
        <f ca="1">INDIRECT(CONCATENATE("MatchOrdering!P",IF(ISNA(MATCH(CONCATENATE($A17," vs ",M$4),MatchOrdering!$M$38:$M$227,0)),MATCH(CONCATENATE(M$4," vs ",$A17),MatchOrdering!$M$38:$M$227,0),MATCH(CONCATENATE($A17," vs ",M$4),MatchOrdering!$M$38:$M$227,0))+26))</f>
        <v>#N/A</v>
      </c>
      <c r="N17" s="45" t="e">
        <f ca="1">INDIRECT(CONCATENATE("MatchOrdering!P",IF(ISNA(MATCH(CONCATENATE($A17," vs ",N$4),MatchOrdering!$M$38:$M$227,0)),MATCH(CONCATENATE(N$4," vs ",$A17),MatchOrdering!$M$38:$M$227,0),MATCH(CONCATENATE($A17," vs ",N$4),MatchOrdering!$M$38:$M$227,0))+26))</f>
        <v>#N/A</v>
      </c>
      <c r="O17" s="45" t="e">
        <f ca="1">INDIRECT(CONCATENATE("MatchOrdering!P",IF(ISNA(MATCH(CONCATENATE($A17," vs ",O$4),MatchOrdering!$M$38:$M$227,0)),MATCH(CONCATENATE(O$4," vs ",$A17),MatchOrdering!$M$38:$M$227,0),MATCH(CONCATENATE($A17," vs ",O$4),MatchOrdering!$M$38:$M$227,0))+26))</f>
        <v>#N/A</v>
      </c>
      <c r="P17" s="45" t="e">
        <f ca="1">INDIRECT(CONCATENATE("MatchOrdering!P",IF(ISNA(MATCH(CONCATENATE($A17," vs ",P$4),MatchOrdering!$M$38:$M$227,0)),MATCH(CONCATENATE(P$4," vs ",$A17),MatchOrdering!$M$38:$M$227,0),MATCH(CONCATENATE($A17," vs ",P$4),MatchOrdering!$M$38:$M$227,0))+26))</f>
        <v>#N/A</v>
      </c>
      <c r="Q17" s="45" t="str">
        <f ca="1">INDIRECT(CONCATENATE("MatchOrdering!P",IF(ISNA(MATCH(CONCATENATE($A17," vs ",Q$4),MatchOrdering!$M$38:$M$227,0)),MATCH(CONCATENATE(Q$4," vs ",$A17),MatchOrdering!$M$38:$M$227,0),MATCH(CONCATENATE($A17," vs ",Q$4),MatchOrdering!$M$38:$M$227,0))+26))</f>
        <v/>
      </c>
      <c r="R17" s="45" t="e">
        <f ca="1">INDIRECT(CONCATENATE("MatchOrdering!P",IF(ISNA(MATCH(CONCATENATE($A17," vs ",R$4),MatchOrdering!$M$38:$M$227,0)),MATCH(CONCATENATE(R$4," vs ",$A17),MatchOrdering!$M$38:$M$227,0),MATCH(CONCATENATE($A17," vs ",R$4),MatchOrdering!$M$38:$M$227,0))+26))</f>
        <v>#N/A</v>
      </c>
      <c r="S17" s="45" t="str">
        <f ca="1">INDIRECT(CONCATENATE("MatchOrdering!P",IF(ISNA(MATCH(CONCATENATE($A17," vs ",S$4),MatchOrdering!$M$38:$M$227,0)),MATCH(CONCATENATE(S$4," vs ",$A17),MatchOrdering!$M$38:$M$227,0),MATCH(CONCATENATE($A17," vs ",S$4),MatchOrdering!$M$38:$M$227,0))+26))</f>
        <v/>
      </c>
      <c r="T17" s="45" t="e">
        <f ca="1">INDIRECT(CONCATENATE("MatchOrdering!P",IF(ISNA(MATCH(CONCATENATE($A17," vs ",T$4),MatchOrdering!$M$38:$M$227,0)),MATCH(CONCATENATE(T$4," vs ",$A17),MatchOrdering!$M$38:$M$227,0),MATCH(CONCATENATE($A17," vs ",T$4),MatchOrdering!$M$38:$M$227,0))+26))</f>
        <v>#N/A</v>
      </c>
      <c r="U17" s="45" t="str">
        <f ca="1">INDIRECT(CONCATENATE("MatchOrdering!P",IF(ISNA(MATCH(CONCATENATE($A17," vs ",U$4),MatchOrdering!$M$38:$M$227,0)),MATCH(CONCATENATE(U$4," vs ",$A17),MatchOrdering!$M$38:$M$227,0),MATCH(CONCATENATE($A17," vs ",U$4),MatchOrdering!$M$38:$M$227,0))+26))</f>
        <v/>
      </c>
      <c r="W17" s="33"/>
    </row>
    <row r="18" spans="1:23" ht="24" customHeight="1" thickBot="1" x14ac:dyDescent="0.3">
      <c r="A18" s="42" t="str">
        <f>IF((ROW(A18)-4) &lt;= $A$2,Teams!F14,"")</f>
        <v>WIN</v>
      </c>
      <c r="B18" s="45" t="str">
        <f ca="1">INDIRECT(CONCATENATE("MatchOrdering!P",IF(ISNA(MATCH(CONCATENATE($A18," vs ",B$4),MatchOrdering!$M$38:$M$227,0)),MATCH(CONCATENATE(B$4," vs ",$A18),MatchOrdering!$M$38:$M$227,0),MATCH(CONCATENATE($A18," vs ",B$4),MatchOrdering!$M$38:$M$227,0))+26))</f>
        <v/>
      </c>
      <c r="C18" s="45" t="str">
        <f ca="1">INDIRECT(CONCATENATE("MatchOrdering!P",IF(ISNA(MATCH(CONCATENATE($A18," vs ",C$4),MatchOrdering!$M$38:$M$227,0)),MATCH(CONCATENATE(C$4," vs ",$A18),MatchOrdering!$M$38:$M$227,0),MATCH(CONCATENATE($A18," vs ",C$4),MatchOrdering!$M$38:$M$227,0))+26))</f>
        <v/>
      </c>
      <c r="D18" s="45" t="e">
        <f ca="1">INDIRECT(CONCATENATE("MatchOrdering!P",IF(ISNA(MATCH(CONCATENATE($A18," vs ",D$4),MatchOrdering!$M$38:$M$227,0)),MATCH(CONCATENATE(D$4," vs ",$A18),MatchOrdering!$M$38:$M$227,0),MATCH(CONCATENATE($A18," vs ",D$4),MatchOrdering!$M$38:$M$227,0))+26))</f>
        <v>#N/A</v>
      </c>
      <c r="E18" s="45" t="str">
        <f ca="1">INDIRECT(CONCATENATE("MatchOrdering!P",IF(ISNA(MATCH(CONCATENATE($A18," vs ",E$4),MatchOrdering!$M$38:$M$227,0)),MATCH(CONCATENATE(E$4," vs ",$A18),MatchOrdering!$M$38:$M$227,0),MATCH(CONCATENATE($A18," vs ",E$4),MatchOrdering!$M$38:$M$227,0))+26))</f>
        <v/>
      </c>
      <c r="F18" s="45" t="e">
        <f ca="1">INDIRECT(CONCATENATE("MatchOrdering!P",IF(ISNA(MATCH(CONCATENATE($A18," vs ",F$4),MatchOrdering!$M$38:$M$227,0)),MATCH(CONCATENATE(F$4," vs ",$A18),MatchOrdering!$M$38:$M$227,0),MATCH(CONCATENATE($A18," vs ",F$4),MatchOrdering!$M$38:$M$227,0))+26))</f>
        <v>#N/A</v>
      </c>
      <c r="G18" s="45" t="e">
        <f ca="1">INDIRECT(CONCATENATE("MatchOrdering!P",IF(ISNA(MATCH(CONCATENATE($A18," vs ",G$4),MatchOrdering!$M$38:$M$227,0)),MATCH(CONCATENATE(G$4," vs ",$A18),MatchOrdering!$M$38:$M$227,0),MATCH(CONCATENATE($A18," vs ",G$4),MatchOrdering!$M$38:$M$227,0))+26))</f>
        <v>#N/A</v>
      </c>
      <c r="H18" s="45" t="e">
        <f ca="1">INDIRECT(CONCATENATE("MatchOrdering!P",IF(ISNA(MATCH(CONCATENATE($A18," vs ",H$4),MatchOrdering!$M$38:$M$227,0)),MATCH(CONCATENATE(H$4," vs ",$A18),MatchOrdering!$M$38:$M$227,0),MATCH(CONCATENATE($A18," vs ",H$4),MatchOrdering!$M$38:$M$227,0))+26))</f>
        <v>#N/A</v>
      </c>
      <c r="I18" s="45" t="e">
        <f ca="1">INDIRECT(CONCATENATE("MatchOrdering!P",IF(ISNA(MATCH(CONCATENATE($A18," vs ",I$4),MatchOrdering!$M$38:$M$227,0)),MATCH(CONCATENATE(I$4," vs ",$A18),MatchOrdering!$M$38:$M$227,0),MATCH(CONCATENATE($A18," vs ",I$4),MatchOrdering!$M$38:$M$227,0))+26))</f>
        <v>#N/A</v>
      </c>
      <c r="J18" s="45" t="str">
        <f ca="1">INDIRECT(CONCATENATE("MatchOrdering!P",IF(ISNA(MATCH(CONCATENATE($A18," vs ",J$4),MatchOrdering!$M$38:$M$227,0)),MATCH(CONCATENATE(J$4," vs ",$A18),MatchOrdering!$M$38:$M$227,0),MATCH(CONCATENATE($A18," vs ",J$4),MatchOrdering!$M$38:$M$227,0))+26))</f>
        <v/>
      </c>
      <c r="K18" s="45" t="e">
        <f ca="1">INDIRECT(CONCATENATE("MatchOrdering!P",IF(ISNA(MATCH(CONCATENATE($A18," vs ",K$4),MatchOrdering!$M$38:$M$227,0)),MATCH(CONCATENATE(K$4," vs ",$A18),MatchOrdering!$M$38:$M$227,0),MATCH(CONCATENATE($A18," vs ",K$4),MatchOrdering!$M$38:$M$227,0))+26))</f>
        <v>#N/A</v>
      </c>
      <c r="L18" s="45" t="str">
        <f ca="1">INDIRECT(CONCATENATE("MatchOrdering!P",IF(ISNA(MATCH(CONCATENATE($A18," vs ",L$4),MatchOrdering!$M$38:$M$227,0)),MATCH(CONCATENATE(L$4," vs ",$A18),MatchOrdering!$M$38:$M$227,0),MATCH(CONCATENATE($A18," vs ",L$4),MatchOrdering!$M$38:$M$227,0))+26))</f>
        <v/>
      </c>
      <c r="M18" s="45" t="e">
        <f ca="1">INDIRECT(CONCATENATE("MatchOrdering!P",IF(ISNA(MATCH(CONCATENATE($A18," vs ",M$4),MatchOrdering!$M$38:$M$227,0)),MATCH(CONCATENATE(M$4," vs ",$A18),MatchOrdering!$M$38:$M$227,0),MATCH(CONCATENATE($A18," vs ",M$4),MatchOrdering!$M$38:$M$227,0))+26))</f>
        <v>#N/A</v>
      </c>
      <c r="N18" s="45" t="e">
        <f ca="1">INDIRECT(CONCATENATE("MatchOrdering!P",IF(ISNA(MATCH(CONCATENATE($A18," vs ",N$4),MatchOrdering!$M$38:$M$227,0)),MATCH(CONCATENATE(N$4," vs ",$A18),MatchOrdering!$M$38:$M$227,0),MATCH(CONCATENATE($A18," vs ",N$4),MatchOrdering!$M$38:$M$227,0))+26))</f>
        <v>#N/A</v>
      </c>
      <c r="O18" s="45" t="e">
        <f ca="1">INDIRECT(CONCATENATE("MatchOrdering!P",IF(ISNA(MATCH(CONCATENATE($A18," vs ",O$4),MatchOrdering!$M$38:$M$227,0)),MATCH(CONCATENATE(O$4," vs ",$A18),MatchOrdering!$M$38:$M$227,0),MATCH(CONCATENATE($A18," vs ",O$4),MatchOrdering!$M$38:$M$227,0))+26))</f>
        <v>#N/A</v>
      </c>
      <c r="P18" s="45" t="e">
        <f ca="1">INDIRECT(CONCATENATE("MatchOrdering!P",IF(ISNA(MATCH(CONCATENATE($A18," vs ",P$4),MatchOrdering!$M$38:$M$227,0)),MATCH(CONCATENATE(P$4," vs ",$A18),MatchOrdering!$M$38:$M$227,0),MATCH(CONCATENATE($A18," vs ",P$4),MatchOrdering!$M$38:$M$227,0))+26))</f>
        <v>#N/A</v>
      </c>
      <c r="Q18" s="45" t="e">
        <f ca="1">INDIRECT(CONCATENATE("MatchOrdering!P",IF(ISNA(MATCH(CONCATENATE($A18," vs ",Q$4),MatchOrdering!$M$38:$M$227,0)),MATCH(CONCATENATE(Q$4," vs ",$A18),MatchOrdering!$M$38:$M$227,0),MATCH(CONCATENATE($A18," vs ",Q$4),MatchOrdering!$M$38:$M$227,0))+26))</f>
        <v>#N/A</v>
      </c>
      <c r="R18" s="45" t="str">
        <f ca="1">INDIRECT(CONCATENATE("MatchOrdering!P",IF(ISNA(MATCH(CONCATENATE($A18," vs ",R$4),MatchOrdering!$M$38:$M$227,0)),MATCH(CONCATENATE(R$4," vs ",$A18),MatchOrdering!$M$38:$M$227,0),MATCH(CONCATENATE($A18," vs ",R$4),MatchOrdering!$M$38:$M$227,0))+26))</f>
        <v/>
      </c>
      <c r="S18" s="45" t="e">
        <f ca="1">INDIRECT(CONCATENATE("MatchOrdering!P",IF(ISNA(MATCH(CONCATENATE($A18," vs ",S$4),MatchOrdering!$M$38:$M$227,0)),MATCH(CONCATENATE(S$4," vs ",$A18),MatchOrdering!$M$38:$M$227,0),MATCH(CONCATENATE($A18," vs ",S$4),MatchOrdering!$M$38:$M$227,0))+26))</f>
        <v>#N/A</v>
      </c>
      <c r="T18" s="45" t="str">
        <f ca="1">INDIRECT(CONCATENATE("MatchOrdering!P",IF(ISNA(MATCH(CONCATENATE($A18," vs ",T$4),MatchOrdering!$M$38:$M$227,0)),MATCH(CONCATENATE(T$4," vs ",$A18),MatchOrdering!$M$38:$M$227,0),MATCH(CONCATENATE($A18," vs ",T$4),MatchOrdering!$M$38:$M$227,0))+26))</f>
        <v/>
      </c>
      <c r="U18" s="45" t="e">
        <f ca="1">INDIRECT(CONCATENATE("MatchOrdering!P",IF(ISNA(MATCH(CONCATENATE($A18," vs ",U$4),MatchOrdering!$M$38:$M$227,0)),MATCH(CONCATENATE(U$4," vs ",$A18),MatchOrdering!$M$38:$M$227,0),MATCH(CONCATENATE($A18," vs ",U$4),MatchOrdering!$M$38:$M$227,0))+26))</f>
        <v>#N/A</v>
      </c>
      <c r="W18" s="33"/>
    </row>
    <row r="19" spans="1:23" ht="24" customHeight="1" thickTop="1" thickBot="1" x14ac:dyDescent="0.3">
      <c r="A19" s="43" t="str">
        <f>IF((ROW(A19)-4) &lt;= $A$2,Teams!F15,"")</f>
        <v>BOS</v>
      </c>
      <c r="B19" s="45" t="str">
        <f ca="1">INDIRECT(CONCATENATE("MatchOrdering!P",IF(ISNA(MATCH(CONCATENATE($A19," vs ",B$4),MatchOrdering!$M$38:$M$227,0)),MATCH(CONCATENATE(B$4," vs ",$A19),MatchOrdering!$M$38:$M$227,0),MATCH(CONCATENATE($A19," vs ",B$4),MatchOrdering!$M$38:$M$227,0))+26))</f>
        <v/>
      </c>
      <c r="C19" s="45" t="e">
        <f ca="1">INDIRECT(CONCATENATE("MatchOrdering!P",IF(ISNA(MATCH(CONCATENATE($A19," vs ",C$4),MatchOrdering!$M$38:$M$227,0)),MATCH(CONCATENATE(C$4," vs ",$A19),MatchOrdering!$M$38:$M$227,0),MATCH(CONCATENATE($A19," vs ",C$4),MatchOrdering!$M$38:$M$227,0))+26))</f>
        <v>#N/A</v>
      </c>
      <c r="D19" s="45" t="str">
        <f ca="1">INDIRECT(CONCATENATE("MatchOrdering!P",IF(ISNA(MATCH(CONCATENATE($A19," vs ",D$4),MatchOrdering!$M$38:$M$227,0)),MATCH(CONCATENATE(D$4," vs ",$A19),MatchOrdering!$M$38:$M$227,0),MATCH(CONCATENATE($A19," vs ",D$4),MatchOrdering!$M$38:$M$227,0))+26))</f>
        <v/>
      </c>
      <c r="E19" s="45" t="e">
        <f ca="1">INDIRECT(CONCATENATE("MatchOrdering!P",IF(ISNA(MATCH(CONCATENATE($A19," vs ",E$4),MatchOrdering!$M$38:$M$227,0)),MATCH(CONCATENATE(E$4," vs ",$A19),MatchOrdering!$M$38:$M$227,0),MATCH(CONCATENATE($A19," vs ",E$4),MatchOrdering!$M$38:$M$227,0))+26))</f>
        <v>#N/A</v>
      </c>
      <c r="F19" s="45" t="str">
        <f ca="1">INDIRECT(CONCATENATE("MatchOrdering!P",IF(ISNA(MATCH(CONCATENATE($A19," vs ",F$4),MatchOrdering!$M$38:$M$227,0)),MATCH(CONCATENATE(F$4," vs ",$A19),MatchOrdering!$M$38:$M$227,0),MATCH(CONCATENATE($A19," vs ",F$4),MatchOrdering!$M$38:$M$227,0))+26))</f>
        <v/>
      </c>
      <c r="G19" s="45" t="e">
        <f ca="1">INDIRECT(CONCATENATE("MatchOrdering!P",IF(ISNA(MATCH(CONCATENATE($A19," vs ",G$4),MatchOrdering!$M$38:$M$227,0)),MATCH(CONCATENATE(G$4," vs ",$A19),MatchOrdering!$M$38:$M$227,0),MATCH(CONCATENATE($A19," vs ",G$4),MatchOrdering!$M$38:$M$227,0))+26))</f>
        <v>#N/A</v>
      </c>
      <c r="H19" s="45" t="e">
        <f ca="1">INDIRECT(CONCATENATE("MatchOrdering!P",IF(ISNA(MATCH(CONCATENATE($A19," vs ",H$4),MatchOrdering!$M$38:$M$227,0)),MATCH(CONCATENATE(H$4," vs ",$A19),MatchOrdering!$M$38:$M$227,0),MATCH(CONCATENATE($A19," vs ",H$4),MatchOrdering!$M$38:$M$227,0))+26))</f>
        <v>#N/A</v>
      </c>
      <c r="I19" s="45" t="str">
        <f ca="1">INDIRECT(CONCATENATE("MatchOrdering!P",IF(ISNA(MATCH(CONCATENATE($A19," vs ",I$4),MatchOrdering!$M$38:$M$227,0)),MATCH(CONCATENATE(I$4," vs ",$A19),MatchOrdering!$M$38:$M$227,0),MATCH(CONCATENATE($A19," vs ",I$4),MatchOrdering!$M$38:$M$227,0))+26))</f>
        <v/>
      </c>
      <c r="J19" s="45" t="e">
        <f ca="1">INDIRECT(CONCATENATE("MatchOrdering!P",IF(ISNA(MATCH(CONCATENATE($A19," vs ",J$4),MatchOrdering!$M$38:$M$227,0)),MATCH(CONCATENATE(J$4," vs ",$A19),MatchOrdering!$M$38:$M$227,0),MATCH(CONCATENATE($A19," vs ",J$4),MatchOrdering!$M$38:$M$227,0))+26))</f>
        <v>#N/A</v>
      </c>
      <c r="K19" s="45" t="str">
        <f ca="1">INDIRECT(CONCATENATE("MatchOrdering!P",IF(ISNA(MATCH(CONCATENATE($A19," vs ",K$4),MatchOrdering!$M$38:$M$227,0)),MATCH(CONCATENATE(K$4," vs ",$A19),MatchOrdering!$M$38:$M$227,0),MATCH(CONCATENATE($A19," vs ",K$4),MatchOrdering!$M$38:$M$227,0))+26))</f>
        <v/>
      </c>
      <c r="L19" s="45" t="e">
        <f ca="1">INDIRECT(CONCATENATE("MatchOrdering!P",IF(ISNA(MATCH(CONCATENATE($A19," vs ",L$4),MatchOrdering!$M$38:$M$227,0)),MATCH(CONCATENATE(L$4," vs ",$A19),MatchOrdering!$M$38:$M$227,0),MATCH(CONCATENATE($A19," vs ",L$4),MatchOrdering!$M$38:$M$227,0))+26))</f>
        <v>#N/A</v>
      </c>
      <c r="M19" s="45" t="str">
        <f ca="1">INDIRECT(CONCATENATE("MatchOrdering!P",IF(ISNA(MATCH(CONCATENATE($A19," vs ",M$4),MatchOrdering!$M$38:$M$227,0)),MATCH(CONCATENATE(M$4," vs ",$A19),MatchOrdering!$M$38:$M$227,0),MATCH(CONCATENATE($A19," vs ",M$4),MatchOrdering!$M$38:$M$227,0))+26))</f>
        <v/>
      </c>
      <c r="N19" s="45" t="e">
        <f ca="1">INDIRECT(CONCATENATE("MatchOrdering!P",IF(ISNA(MATCH(CONCATENATE($A19," vs ",N$4),MatchOrdering!$M$38:$M$227,0)),MATCH(CONCATENATE(N$4," vs ",$A19),MatchOrdering!$M$38:$M$227,0),MATCH(CONCATENATE($A19," vs ",N$4),MatchOrdering!$M$38:$M$227,0))+26))</f>
        <v>#N/A</v>
      </c>
      <c r="O19" s="45" t="e">
        <f ca="1">INDIRECT(CONCATENATE("MatchOrdering!P",IF(ISNA(MATCH(CONCATENATE($A19," vs ",O$4),MatchOrdering!$M$38:$M$227,0)),MATCH(CONCATENATE(O$4," vs ",$A19),MatchOrdering!$M$38:$M$227,0),MATCH(CONCATENATE($A19," vs ",O$4),MatchOrdering!$M$38:$M$227,0))+26))</f>
        <v>#N/A</v>
      </c>
      <c r="P19" s="45" t="e">
        <f ca="1">INDIRECT(CONCATENATE("MatchOrdering!P",IF(ISNA(MATCH(CONCATENATE($A19," vs ",P$4),MatchOrdering!$M$38:$M$227,0)),MATCH(CONCATENATE(P$4," vs ",$A19),MatchOrdering!$M$38:$M$227,0),MATCH(CONCATENATE($A19," vs ",P$4),MatchOrdering!$M$38:$M$227,0))+26))</f>
        <v>#N/A</v>
      </c>
      <c r="Q19" s="45" t="e">
        <f ca="1">INDIRECT(CONCATENATE("MatchOrdering!P",IF(ISNA(MATCH(CONCATENATE($A19," vs ",Q$4),MatchOrdering!$M$38:$M$227,0)),MATCH(CONCATENATE(Q$4," vs ",$A19),MatchOrdering!$M$38:$M$227,0),MATCH(CONCATENATE($A19," vs ",Q$4),MatchOrdering!$M$38:$M$227,0))+26))</f>
        <v>#N/A</v>
      </c>
      <c r="R19" s="45" t="e">
        <f ca="1">INDIRECT(CONCATENATE("MatchOrdering!P",IF(ISNA(MATCH(CONCATENATE($A19," vs ",R$4),MatchOrdering!$M$38:$M$227,0)),MATCH(CONCATENATE(R$4," vs ",$A19),MatchOrdering!$M$38:$M$227,0),MATCH(CONCATENATE($A19," vs ",R$4),MatchOrdering!$M$38:$M$227,0))+26))</f>
        <v>#N/A</v>
      </c>
      <c r="S19" s="45" t="str">
        <f ca="1">INDIRECT(CONCATENATE("MatchOrdering!P",IF(ISNA(MATCH(CONCATENATE($A19," vs ",S$4),MatchOrdering!$M$38:$M$227,0)),MATCH(CONCATENATE(S$4," vs ",$A19),MatchOrdering!$M$38:$M$227,0),MATCH(CONCATENATE($A19," vs ",S$4),MatchOrdering!$M$38:$M$227,0))+26))</f>
        <v/>
      </c>
      <c r="T19" s="45" t="e">
        <f ca="1">INDIRECT(CONCATENATE("MatchOrdering!P",IF(ISNA(MATCH(CONCATENATE($A19," vs ",T$4),MatchOrdering!$M$38:$M$227,0)),MATCH(CONCATENATE(T$4," vs ",$A19),MatchOrdering!$M$38:$M$227,0),MATCH(CONCATENATE($A19," vs ",T$4),MatchOrdering!$M$38:$M$227,0))+26))</f>
        <v>#N/A</v>
      </c>
      <c r="U19" s="45" t="str">
        <f ca="1">INDIRECT(CONCATENATE("MatchOrdering!P",IF(ISNA(MATCH(CONCATENATE($A19," vs ",U$4),MatchOrdering!$M$38:$M$227,0)),MATCH(CONCATENATE(U$4," vs ",$A19),MatchOrdering!$M$38:$M$227,0),MATCH(CONCATENATE($A19," vs ",U$4),MatchOrdering!$M$38:$M$227,0))+26))</f>
        <v/>
      </c>
      <c r="W19" s="33"/>
    </row>
    <row r="20" spans="1:23" ht="24" customHeight="1" thickTop="1" thickBot="1" x14ac:dyDescent="0.3">
      <c r="A20" s="43" t="str">
        <f>IF((ROW(A20)-4) &lt;= $A$2,Teams!F16,"")</f>
        <v>BUF</v>
      </c>
      <c r="B20" s="45" t="str">
        <f ca="1">INDIRECT(CONCATENATE("MatchOrdering!P",IF(ISNA(MATCH(CONCATENATE($A20," vs ",B$4),MatchOrdering!$M$38:$M$227,0)),MATCH(CONCATENATE(B$4," vs ",$A20),MatchOrdering!$M$38:$M$227,0),MATCH(CONCATENATE($A20," vs ",B$4),MatchOrdering!$M$38:$M$227,0))+26))</f>
        <v/>
      </c>
      <c r="C20" s="45" t="str">
        <f ca="1">INDIRECT(CONCATENATE("MatchOrdering!P",IF(ISNA(MATCH(CONCATENATE($A20," vs ",C$4),MatchOrdering!$M$38:$M$227,0)),MATCH(CONCATENATE(C$4," vs ",$A20),MatchOrdering!$M$38:$M$227,0),MATCH(CONCATENATE($A20," vs ",C$4),MatchOrdering!$M$38:$M$227,0))+26))</f>
        <v/>
      </c>
      <c r="D20" s="45" t="e">
        <f ca="1">INDIRECT(CONCATENATE("MatchOrdering!P",IF(ISNA(MATCH(CONCATENATE($A20," vs ",D$4),MatchOrdering!$M$38:$M$227,0)),MATCH(CONCATENATE(D$4," vs ",$A20),MatchOrdering!$M$38:$M$227,0),MATCH(CONCATENATE($A20," vs ",D$4),MatchOrdering!$M$38:$M$227,0))+26))</f>
        <v>#N/A</v>
      </c>
      <c r="E20" s="45" t="str">
        <f ca="1">INDIRECT(CONCATENATE("MatchOrdering!P",IF(ISNA(MATCH(CONCATENATE($A20," vs ",E$4),MatchOrdering!$M$38:$M$227,0)),MATCH(CONCATENATE(E$4," vs ",$A20),MatchOrdering!$M$38:$M$227,0),MATCH(CONCATENATE($A20," vs ",E$4),MatchOrdering!$M$38:$M$227,0))+26))</f>
        <v/>
      </c>
      <c r="F20" s="45" t="e">
        <f ca="1">INDIRECT(CONCATENATE("MatchOrdering!P",IF(ISNA(MATCH(CONCATENATE($A20," vs ",F$4),MatchOrdering!$M$38:$M$227,0)),MATCH(CONCATENATE(F$4," vs ",$A20),MatchOrdering!$M$38:$M$227,0),MATCH(CONCATENATE($A20," vs ",F$4),MatchOrdering!$M$38:$M$227,0))+26))</f>
        <v>#N/A</v>
      </c>
      <c r="G20" s="45" t="str">
        <f ca="1">INDIRECT(CONCATENATE("MatchOrdering!P",IF(ISNA(MATCH(CONCATENATE($A20," vs ",G$4),MatchOrdering!$M$38:$M$227,0)),MATCH(CONCATENATE(G$4," vs ",$A20),MatchOrdering!$M$38:$M$227,0),MATCH(CONCATENATE($A20," vs ",G$4),MatchOrdering!$M$38:$M$227,0))+26))</f>
        <v/>
      </c>
      <c r="H20" s="45" t="str">
        <f ca="1">INDIRECT(CONCATENATE("MatchOrdering!P",IF(ISNA(MATCH(CONCATENATE($A20," vs ",H$4),MatchOrdering!$M$38:$M$227,0)),MATCH(CONCATENATE(H$4," vs ",$A20),MatchOrdering!$M$38:$M$227,0),MATCH(CONCATENATE($A20," vs ",H$4),MatchOrdering!$M$38:$M$227,0))+26))</f>
        <v/>
      </c>
      <c r="I20" s="45" t="e">
        <f ca="1">INDIRECT(CONCATENATE("MatchOrdering!P",IF(ISNA(MATCH(CONCATENATE($A20," vs ",I$4),MatchOrdering!$M$38:$M$227,0)),MATCH(CONCATENATE(I$4," vs ",$A20),MatchOrdering!$M$38:$M$227,0),MATCH(CONCATENATE($A20," vs ",I$4),MatchOrdering!$M$38:$M$227,0))+26))</f>
        <v>#N/A</v>
      </c>
      <c r="J20" s="45" t="str">
        <f ca="1">INDIRECT(CONCATENATE("MatchOrdering!P",IF(ISNA(MATCH(CONCATENATE($A20," vs ",J$4),MatchOrdering!$M$38:$M$227,0)),MATCH(CONCATENATE(J$4," vs ",$A20),MatchOrdering!$M$38:$M$227,0),MATCH(CONCATENATE($A20," vs ",J$4),MatchOrdering!$M$38:$M$227,0))+26))</f>
        <v/>
      </c>
      <c r="K20" s="45" t="e">
        <f ca="1">INDIRECT(CONCATENATE("MatchOrdering!P",IF(ISNA(MATCH(CONCATENATE($A20," vs ",K$4),MatchOrdering!$M$38:$M$227,0)),MATCH(CONCATENATE(K$4," vs ",$A20),MatchOrdering!$M$38:$M$227,0),MATCH(CONCATENATE($A20," vs ",K$4),MatchOrdering!$M$38:$M$227,0))+26))</f>
        <v>#N/A</v>
      </c>
      <c r="L20" s="45" t="str">
        <f ca="1">INDIRECT(CONCATENATE("MatchOrdering!P",IF(ISNA(MATCH(CONCATENATE($A20," vs ",L$4),MatchOrdering!$M$38:$M$227,0)),MATCH(CONCATENATE(L$4," vs ",$A20),MatchOrdering!$M$38:$M$227,0),MATCH(CONCATENATE($A20," vs ",L$4),MatchOrdering!$M$38:$M$227,0))+26))</f>
        <v/>
      </c>
      <c r="M20" s="45" t="e">
        <f ca="1">INDIRECT(CONCATENATE("MatchOrdering!P",IF(ISNA(MATCH(CONCATENATE($A20," vs ",M$4),MatchOrdering!$M$38:$M$227,0)),MATCH(CONCATENATE(M$4," vs ",$A20),MatchOrdering!$M$38:$M$227,0),MATCH(CONCATENATE($A20," vs ",M$4),MatchOrdering!$M$38:$M$227,0))+26))</f>
        <v>#N/A</v>
      </c>
      <c r="N20" s="45" t="str">
        <f ca="1">INDIRECT(CONCATENATE("MatchOrdering!P",IF(ISNA(MATCH(CONCATENATE($A20," vs ",N$4),MatchOrdering!$M$38:$M$227,0)),MATCH(CONCATENATE(N$4," vs ",$A20),MatchOrdering!$M$38:$M$227,0),MATCH(CONCATENATE($A20," vs ",N$4),MatchOrdering!$M$38:$M$227,0))+26))</f>
        <v/>
      </c>
      <c r="O20" s="45" t="e">
        <f ca="1">INDIRECT(CONCATENATE("MatchOrdering!P",IF(ISNA(MATCH(CONCATENATE($A20," vs ",O$4),MatchOrdering!$M$38:$M$227,0)),MATCH(CONCATENATE(O$4," vs ",$A20),MatchOrdering!$M$38:$M$227,0),MATCH(CONCATENATE($A20," vs ",O$4),MatchOrdering!$M$38:$M$227,0))+26))</f>
        <v>#N/A</v>
      </c>
      <c r="P20" s="45" t="e">
        <f ca="1">INDIRECT(CONCATENATE("MatchOrdering!P",IF(ISNA(MATCH(CONCATENATE($A20," vs ",P$4),MatchOrdering!$M$38:$M$227,0)),MATCH(CONCATENATE(P$4," vs ",$A20),MatchOrdering!$M$38:$M$227,0),MATCH(CONCATENATE($A20," vs ",P$4),MatchOrdering!$M$38:$M$227,0))+26))</f>
        <v>#N/A</v>
      </c>
      <c r="Q20" s="45" t="e">
        <f ca="1">INDIRECT(CONCATENATE("MatchOrdering!P",IF(ISNA(MATCH(CONCATENATE($A20," vs ",Q$4),MatchOrdering!$M$38:$M$227,0)),MATCH(CONCATENATE(Q$4," vs ",$A20),MatchOrdering!$M$38:$M$227,0),MATCH(CONCATENATE($A20," vs ",Q$4),MatchOrdering!$M$38:$M$227,0))+26))</f>
        <v>#N/A</v>
      </c>
      <c r="R20" s="45" t="e">
        <f ca="1">INDIRECT(CONCATENATE("MatchOrdering!P",IF(ISNA(MATCH(CONCATENATE($A20," vs ",R$4),MatchOrdering!$M$38:$M$227,0)),MATCH(CONCATENATE(R$4," vs ",$A20),MatchOrdering!$M$38:$M$227,0),MATCH(CONCATENATE($A20," vs ",R$4),MatchOrdering!$M$38:$M$227,0))+26))</f>
        <v>#N/A</v>
      </c>
      <c r="S20" s="45" t="e">
        <f ca="1">INDIRECT(CONCATENATE("MatchOrdering!P",IF(ISNA(MATCH(CONCATENATE($A20," vs ",S$4),MatchOrdering!$M$38:$M$227,0)),MATCH(CONCATENATE(S$4," vs ",$A20),MatchOrdering!$M$38:$M$227,0),MATCH(CONCATENATE($A20," vs ",S$4),MatchOrdering!$M$38:$M$227,0))+26))</f>
        <v>#N/A</v>
      </c>
      <c r="T20" s="45" t="str">
        <f ca="1">INDIRECT(CONCATENATE("MatchOrdering!P",IF(ISNA(MATCH(CONCATENATE($A20," vs ",T$4),MatchOrdering!$M$38:$M$227,0)),MATCH(CONCATENATE(T$4," vs ",$A20),MatchOrdering!$M$38:$M$227,0),MATCH(CONCATENATE($A20," vs ",T$4),MatchOrdering!$M$38:$M$227,0))+26))</f>
        <v/>
      </c>
      <c r="U20" s="45" t="e">
        <f ca="1">INDIRECT(CONCATENATE("MatchOrdering!P",IF(ISNA(MATCH(CONCATENATE($A20," vs ",U$4),MatchOrdering!$M$38:$M$227,0)),MATCH(CONCATENATE(U$4," vs ",$A20),MatchOrdering!$M$38:$M$227,0),MATCH(CONCATENATE($A20," vs ",U$4),MatchOrdering!$M$38:$M$227,0))+26))</f>
        <v>#N/A</v>
      </c>
      <c r="W20" s="33"/>
    </row>
    <row r="21" spans="1:23" ht="24" customHeight="1" thickTop="1" thickBot="1" x14ac:dyDescent="0.3">
      <c r="A21" s="43" t="str">
        <f>IF((ROW(A21)-4) &lt;= $A$2,Teams!F17,"")</f>
        <v>DET</v>
      </c>
      <c r="B21" s="45" t="str">
        <f ca="1">INDIRECT(CONCATENATE("MatchOrdering!P",IF(ISNA(MATCH(CONCATENATE($A21," vs ",B$4),MatchOrdering!$M$38:$M$227,0)),MATCH(CONCATENATE(B$4," vs ",$A21),MatchOrdering!$M$38:$M$227,0),MATCH(CONCATENATE($A21," vs ",B$4),MatchOrdering!$M$38:$M$227,0))+26))</f>
        <v/>
      </c>
      <c r="C21" s="45" t="e">
        <f ca="1">INDIRECT(CONCATENATE("MatchOrdering!P",IF(ISNA(MATCH(CONCATENATE($A21," vs ",C$4),MatchOrdering!$M$38:$M$227,0)),MATCH(CONCATENATE(C$4," vs ",$A21),MatchOrdering!$M$38:$M$227,0),MATCH(CONCATENATE($A21," vs ",C$4),MatchOrdering!$M$38:$M$227,0))+26))</f>
        <v>#N/A</v>
      </c>
      <c r="D21" s="45" t="str">
        <f ca="1">INDIRECT(CONCATENATE("MatchOrdering!P",IF(ISNA(MATCH(CONCATENATE($A21," vs ",D$4),MatchOrdering!$M$38:$M$227,0)),MATCH(CONCATENATE(D$4," vs ",$A21),MatchOrdering!$M$38:$M$227,0),MATCH(CONCATENATE($A21," vs ",D$4),MatchOrdering!$M$38:$M$227,0))+26))</f>
        <v/>
      </c>
      <c r="E21" s="45" t="e">
        <f ca="1">INDIRECT(CONCATENATE("MatchOrdering!P",IF(ISNA(MATCH(CONCATENATE($A21," vs ",E$4),MatchOrdering!$M$38:$M$227,0)),MATCH(CONCATENATE(E$4," vs ",$A21),MatchOrdering!$M$38:$M$227,0),MATCH(CONCATENATE($A21," vs ",E$4),MatchOrdering!$M$38:$M$227,0))+26))</f>
        <v>#N/A</v>
      </c>
      <c r="F21" s="45" t="str">
        <f ca="1">INDIRECT(CONCATENATE("MatchOrdering!P",IF(ISNA(MATCH(CONCATENATE($A21," vs ",F$4),MatchOrdering!$M$38:$M$227,0)),MATCH(CONCATENATE(F$4," vs ",$A21),MatchOrdering!$M$38:$M$227,0),MATCH(CONCATENATE($A21," vs ",F$4),MatchOrdering!$M$38:$M$227,0))+26))</f>
        <v/>
      </c>
      <c r="G21" s="45" t="str">
        <f ca="1">INDIRECT(CONCATENATE("MatchOrdering!P",IF(ISNA(MATCH(CONCATENATE($A21," vs ",G$4),MatchOrdering!$M$38:$M$227,0)),MATCH(CONCATENATE(G$4," vs ",$A21),MatchOrdering!$M$38:$M$227,0),MATCH(CONCATENATE($A21," vs ",G$4),MatchOrdering!$M$38:$M$227,0))+26))</f>
        <v/>
      </c>
      <c r="H21" s="45" t="e">
        <f ca="1">INDIRECT(CONCATENATE("MatchOrdering!P",IF(ISNA(MATCH(CONCATENATE($A21," vs ",H$4),MatchOrdering!$M$38:$M$227,0)),MATCH(CONCATENATE(H$4," vs ",$A21),MatchOrdering!$M$38:$M$227,0),MATCH(CONCATENATE($A21," vs ",H$4),MatchOrdering!$M$38:$M$227,0))+26))</f>
        <v>#N/A</v>
      </c>
      <c r="I21" s="45" t="str">
        <f ca="1">INDIRECT(CONCATENATE("MatchOrdering!P",IF(ISNA(MATCH(CONCATENATE($A21," vs ",I$4),MatchOrdering!$M$38:$M$227,0)),MATCH(CONCATENATE(I$4," vs ",$A21),MatchOrdering!$M$38:$M$227,0),MATCH(CONCATENATE($A21," vs ",I$4),MatchOrdering!$M$38:$M$227,0))+26))</f>
        <v/>
      </c>
      <c r="J21" s="45" t="e">
        <f ca="1">INDIRECT(CONCATENATE("MatchOrdering!P",IF(ISNA(MATCH(CONCATENATE($A21," vs ",J$4),MatchOrdering!$M$38:$M$227,0)),MATCH(CONCATENATE(J$4," vs ",$A21),MatchOrdering!$M$38:$M$227,0),MATCH(CONCATENATE($A21," vs ",J$4),MatchOrdering!$M$38:$M$227,0))+26))</f>
        <v>#N/A</v>
      </c>
      <c r="K21" s="45" t="str">
        <f ca="1">INDIRECT(CONCATENATE("MatchOrdering!P",IF(ISNA(MATCH(CONCATENATE($A21," vs ",K$4),MatchOrdering!$M$38:$M$227,0)),MATCH(CONCATENATE(K$4," vs ",$A21),MatchOrdering!$M$38:$M$227,0),MATCH(CONCATENATE($A21," vs ",K$4),MatchOrdering!$M$38:$M$227,0))+26))</f>
        <v/>
      </c>
      <c r="L21" s="45" t="e">
        <f ca="1">INDIRECT(CONCATENATE("MatchOrdering!P",IF(ISNA(MATCH(CONCATENATE($A21," vs ",L$4),MatchOrdering!$M$38:$M$227,0)),MATCH(CONCATENATE(L$4," vs ",$A21),MatchOrdering!$M$38:$M$227,0),MATCH(CONCATENATE($A21," vs ",L$4),MatchOrdering!$M$38:$M$227,0))+26))</f>
        <v>#N/A</v>
      </c>
      <c r="M21" s="45" t="str">
        <f ca="1">INDIRECT(CONCATENATE("MatchOrdering!P",IF(ISNA(MATCH(CONCATENATE($A21," vs ",M$4),MatchOrdering!$M$38:$M$227,0)),MATCH(CONCATENATE(M$4," vs ",$A21),MatchOrdering!$M$38:$M$227,0),MATCH(CONCATENATE($A21," vs ",M$4),MatchOrdering!$M$38:$M$227,0))+26))</f>
        <v/>
      </c>
      <c r="N21" s="45" t="e">
        <f ca="1">INDIRECT(CONCATENATE("MatchOrdering!P",IF(ISNA(MATCH(CONCATENATE($A21," vs ",N$4),MatchOrdering!$M$38:$M$227,0)),MATCH(CONCATENATE(N$4," vs ",$A21),MatchOrdering!$M$38:$M$227,0),MATCH(CONCATENATE($A21," vs ",N$4),MatchOrdering!$M$38:$M$227,0))+26))</f>
        <v>#N/A</v>
      </c>
      <c r="O21" s="45" t="str">
        <f ca="1">INDIRECT(CONCATENATE("MatchOrdering!P",IF(ISNA(MATCH(CONCATENATE($A21," vs ",O$4),MatchOrdering!$M$38:$M$227,0)),MATCH(CONCATENATE(O$4," vs ",$A21),MatchOrdering!$M$38:$M$227,0),MATCH(CONCATENATE($A21," vs ",O$4),MatchOrdering!$M$38:$M$227,0))+26))</f>
        <v/>
      </c>
      <c r="P21" s="45" t="e">
        <f ca="1">INDIRECT(CONCATENATE("MatchOrdering!P",IF(ISNA(MATCH(CONCATENATE($A21," vs ",P$4),MatchOrdering!$M$38:$M$227,0)),MATCH(CONCATENATE(P$4," vs ",$A21),MatchOrdering!$M$38:$M$227,0),MATCH(CONCATENATE($A21," vs ",P$4),MatchOrdering!$M$38:$M$227,0))+26))</f>
        <v>#N/A</v>
      </c>
      <c r="Q21" s="45" t="e">
        <f ca="1">INDIRECT(CONCATENATE("MatchOrdering!P",IF(ISNA(MATCH(CONCATENATE($A21," vs ",Q$4),MatchOrdering!$M$38:$M$227,0)),MATCH(CONCATENATE(Q$4," vs ",$A21),MatchOrdering!$M$38:$M$227,0),MATCH(CONCATENATE($A21," vs ",Q$4),MatchOrdering!$M$38:$M$227,0))+26))</f>
        <v>#N/A</v>
      </c>
      <c r="R21" s="45" t="e">
        <f ca="1">INDIRECT(CONCATENATE("MatchOrdering!P",IF(ISNA(MATCH(CONCATENATE($A21," vs ",R$4),MatchOrdering!$M$38:$M$227,0)),MATCH(CONCATENATE(R$4," vs ",$A21),MatchOrdering!$M$38:$M$227,0),MATCH(CONCATENATE($A21," vs ",R$4),MatchOrdering!$M$38:$M$227,0))+26))</f>
        <v>#N/A</v>
      </c>
      <c r="S21" s="45" t="e">
        <f ca="1">INDIRECT(CONCATENATE("MatchOrdering!P",IF(ISNA(MATCH(CONCATENATE($A21," vs ",S$4),MatchOrdering!$M$38:$M$227,0)),MATCH(CONCATENATE(S$4," vs ",$A21),MatchOrdering!$M$38:$M$227,0),MATCH(CONCATENATE($A21," vs ",S$4),MatchOrdering!$M$38:$M$227,0))+26))</f>
        <v>#N/A</v>
      </c>
      <c r="T21" s="45" t="e">
        <f ca="1">INDIRECT(CONCATENATE("MatchOrdering!P",IF(ISNA(MATCH(CONCATENATE($A21," vs ",T$4),MatchOrdering!$M$38:$M$227,0)),MATCH(CONCATENATE(T$4," vs ",$A21),MatchOrdering!$M$38:$M$227,0),MATCH(CONCATENATE($A21," vs ",T$4),MatchOrdering!$M$38:$M$227,0))+26))</f>
        <v>#N/A</v>
      </c>
      <c r="U21" s="45" t="str">
        <f ca="1">INDIRECT(CONCATENATE("MatchOrdering!P",IF(ISNA(MATCH(CONCATENATE($A21," vs ",U$4),MatchOrdering!$M$38:$M$227,0)),MATCH(CONCATENATE(U$4," vs ",$A21),MatchOrdering!$M$38:$M$227,0),MATCH(CONCATENATE($A21," vs ",U$4),MatchOrdering!$M$38:$M$227,0))+26))</f>
        <v/>
      </c>
      <c r="W21" s="33"/>
    </row>
    <row r="22" spans="1:23" ht="24" customHeight="1" thickTop="1" thickBot="1" x14ac:dyDescent="0.3">
      <c r="A22" s="43" t="str">
        <f>IF((ROW(A22)-4) &lt;= $A$2,Teams!F18,"")</f>
        <v>FLA</v>
      </c>
      <c r="B22" s="45" t="str">
        <f ca="1">INDIRECT(CONCATENATE("MatchOrdering!P",IF(ISNA(MATCH(CONCATENATE($A22," vs ",B$4),MatchOrdering!$M$38:$M$227,0)),MATCH(CONCATENATE(B$4," vs ",$A22),MatchOrdering!$M$38:$M$227,0),MATCH(CONCATENATE($A22," vs ",B$4),MatchOrdering!$M$38:$M$227,0))+26))</f>
        <v/>
      </c>
      <c r="C22" s="45" t="str">
        <f ca="1">INDIRECT(CONCATENATE("MatchOrdering!P",IF(ISNA(MATCH(CONCATENATE($A22," vs ",C$4),MatchOrdering!$M$38:$M$227,0)),MATCH(CONCATENATE(C$4," vs ",$A22),MatchOrdering!$M$38:$M$227,0),MATCH(CONCATENATE($A22," vs ",C$4),MatchOrdering!$M$38:$M$227,0))+26))</f>
        <v/>
      </c>
      <c r="D22" s="45" t="e">
        <f ca="1">INDIRECT(CONCATENATE("MatchOrdering!P",IF(ISNA(MATCH(CONCATENATE($A22," vs ",D$4),MatchOrdering!$M$38:$M$227,0)),MATCH(CONCATENATE(D$4," vs ",$A22),MatchOrdering!$M$38:$M$227,0),MATCH(CONCATENATE($A22," vs ",D$4),MatchOrdering!$M$38:$M$227,0))+26))</f>
        <v>#N/A</v>
      </c>
      <c r="E22" s="45" t="str">
        <f ca="1">INDIRECT(CONCATENATE("MatchOrdering!P",IF(ISNA(MATCH(CONCATENATE($A22," vs ",E$4),MatchOrdering!$M$38:$M$227,0)),MATCH(CONCATENATE(E$4," vs ",$A22),MatchOrdering!$M$38:$M$227,0),MATCH(CONCATENATE($A22," vs ",E$4),MatchOrdering!$M$38:$M$227,0))+26))</f>
        <v/>
      </c>
      <c r="F22" s="45" t="str">
        <f ca="1">INDIRECT(CONCATENATE("MatchOrdering!P",IF(ISNA(MATCH(CONCATENATE($A22," vs ",F$4),MatchOrdering!$M$38:$M$227,0)),MATCH(CONCATENATE(F$4," vs ",$A22),MatchOrdering!$M$38:$M$227,0),MATCH(CONCATENATE($A22," vs ",F$4),MatchOrdering!$M$38:$M$227,0))+26))</f>
        <v/>
      </c>
      <c r="G22" s="45" t="e">
        <f ca="1">INDIRECT(CONCATENATE("MatchOrdering!P",IF(ISNA(MATCH(CONCATENATE($A22," vs ",G$4),MatchOrdering!$M$38:$M$227,0)),MATCH(CONCATENATE(G$4," vs ",$A22),MatchOrdering!$M$38:$M$227,0),MATCH(CONCATENATE($A22," vs ",G$4),MatchOrdering!$M$38:$M$227,0))+26))</f>
        <v>#N/A</v>
      </c>
      <c r="H22" s="45" t="str">
        <f ca="1">INDIRECT(CONCATENATE("MatchOrdering!P",IF(ISNA(MATCH(CONCATENATE($A22," vs ",H$4),MatchOrdering!$M$38:$M$227,0)),MATCH(CONCATENATE(H$4," vs ",$A22),MatchOrdering!$M$38:$M$227,0),MATCH(CONCATENATE($A22," vs ",H$4),MatchOrdering!$M$38:$M$227,0))+26))</f>
        <v/>
      </c>
      <c r="I22" s="45" t="e">
        <f ca="1">INDIRECT(CONCATENATE("MatchOrdering!P",IF(ISNA(MATCH(CONCATENATE($A22," vs ",I$4),MatchOrdering!$M$38:$M$227,0)),MATCH(CONCATENATE(I$4," vs ",$A22),MatchOrdering!$M$38:$M$227,0),MATCH(CONCATENATE($A22," vs ",I$4),MatchOrdering!$M$38:$M$227,0))+26))</f>
        <v>#N/A</v>
      </c>
      <c r="J22" s="45" t="str">
        <f ca="1">INDIRECT(CONCATENATE("MatchOrdering!P",IF(ISNA(MATCH(CONCATENATE($A22," vs ",J$4),MatchOrdering!$M$38:$M$227,0)),MATCH(CONCATENATE(J$4," vs ",$A22),MatchOrdering!$M$38:$M$227,0),MATCH(CONCATENATE($A22," vs ",J$4),MatchOrdering!$M$38:$M$227,0))+26))</f>
        <v/>
      </c>
      <c r="K22" s="45" t="e">
        <f ca="1">INDIRECT(CONCATENATE("MatchOrdering!P",IF(ISNA(MATCH(CONCATENATE($A22," vs ",K$4),MatchOrdering!$M$38:$M$227,0)),MATCH(CONCATENATE(K$4," vs ",$A22),MatchOrdering!$M$38:$M$227,0),MATCH(CONCATENATE($A22," vs ",K$4),MatchOrdering!$M$38:$M$227,0))+26))</f>
        <v>#N/A</v>
      </c>
      <c r="L22" s="45" t="str">
        <f ca="1">INDIRECT(CONCATENATE("MatchOrdering!P",IF(ISNA(MATCH(CONCATENATE($A22," vs ",L$4),MatchOrdering!$M$38:$M$227,0)),MATCH(CONCATENATE(L$4," vs ",$A22),MatchOrdering!$M$38:$M$227,0),MATCH(CONCATENATE($A22," vs ",L$4),MatchOrdering!$M$38:$M$227,0))+26))</f>
        <v/>
      </c>
      <c r="M22" s="45" t="e">
        <f ca="1">INDIRECT(CONCATENATE("MatchOrdering!P",IF(ISNA(MATCH(CONCATENATE($A22," vs ",M$4),MatchOrdering!$M$38:$M$227,0)),MATCH(CONCATENATE(M$4," vs ",$A22),MatchOrdering!$M$38:$M$227,0),MATCH(CONCATENATE($A22," vs ",M$4),MatchOrdering!$M$38:$M$227,0))+26))</f>
        <v>#N/A</v>
      </c>
      <c r="N22" s="45" t="str">
        <f ca="1">INDIRECT(CONCATENATE("MatchOrdering!P",IF(ISNA(MATCH(CONCATENATE($A22," vs ",N$4),MatchOrdering!$M$38:$M$227,0)),MATCH(CONCATENATE(N$4," vs ",$A22),MatchOrdering!$M$38:$M$227,0),MATCH(CONCATENATE($A22," vs ",N$4),MatchOrdering!$M$38:$M$227,0))+26))</f>
        <v/>
      </c>
      <c r="O22" s="45" t="e">
        <f ca="1">INDIRECT(CONCATENATE("MatchOrdering!P",IF(ISNA(MATCH(CONCATENATE($A22," vs ",O$4),MatchOrdering!$M$38:$M$227,0)),MATCH(CONCATENATE(O$4," vs ",$A22),MatchOrdering!$M$38:$M$227,0),MATCH(CONCATENATE($A22," vs ",O$4),MatchOrdering!$M$38:$M$227,0))+26))</f>
        <v>#N/A</v>
      </c>
      <c r="P22" s="45" t="str">
        <f ca="1">INDIRECT(CONCATENATE("MatchOrdering!P",IF(ISNA(MATCH(CONCATENATE($A22," vs ",P$4),MatchOrdering!$M$38:$M$227,0)),MATCH(CONCATENATE(P$4," vs ",$A22),MatchOrdering!$M$38:$M$227,0),MATCH(CONCATENATE($A22," vs ",P$4),MatchOrdering!$M$38:$M$227,0))+26))</f>
        <v/>
      </c>
      <c r="Q22" s="45" t="e">
        <f ca="1">INDIRECT(CONCATENATE("MatchOrdering!P",IF(ISNA(MATCH(CONCATENATE($A22," vs ",Q$4),MatchOrdering!$M$38:$M$227,0)),MATCH(CONCATENATE(Q$4," vs ",$A22),MatchOrdering!$M$38:$M$227,0),MATCH(CONCATENATE($A22," vs ",Q$4),MatchOrdering!$M$38:$M$227,0))+26))</f>
        <v>#N/A</v>
      </c>
      <c r="R22" s="45" t="e">
        <f ca="1">INDIRECT(CONCATENATE("MatchOrdering!P",IF(ISNA(MATCH(CONCATENATE($A22," vs ",R$4),MatchOrdering!$M$38:$M$227,0)),MATCH(CONCATENATE(R$4," vs ",$A22),MatchOrdering!$M$38:$M$227,0),MATCH(CONCATENATE($A22," vs ",R$4),MatchOrdering!$M$38:$M$227,0))+26))</f>
        <v>#N/A</v>
      </c>
      <c r="S22" s="45" t="e">
        <f ca="1">INDIRECT(CONCATENATE("MatchOrdering!P",IF(ISNA(MATCH(CONCATENATE($A22," vs ",S$4),MatchOrdering!$M$38:$M$227,0)),MATCH(CONCATENATE(S$4," vs ",$A22),MatchOrdering!$M$38:$M$227,0),MATCH(CONCATENATE($A22," vs ",S$4),MatchOrdering!$M$38:$M$227,0))+26))</f>
        <v>#N/A</v>
      </c>
      <c r="T22" s="45" t="e">
        <f ca="1">INDIRECT(CONCATENATE("MatchOrdering!P",IF(ISNA(MATCH(CONCATENATE($A22," vs ",T$4),MatchOrdering!$M$38:$M$227,0)),MATCH(CONCATENATE(T$4," vs ",$A22),MatchOrdering!$M$38:$M$227,0),MATCH(CONCATENATE($A22," vs ",T$4),MatchOrdering!$M$38:$M$227,0))+26))</f>
        <v>#N/A</v>
      </c>
      <c r="U22" s="45" t="e">
        <f ca="1">INDIRECT(CONCATENATE("MatchOrdering!P",IF(ISNA(MATCH(CONCATENATE($A22," vs ",U$4),MatchOrdering!$M$38:$M$227,0)),MATCH(CONCATENATE(U$4," vs ",$A22),MatchOrdering!$M$38:$M$227,0),MATCH(CONCATENATE($A22," vs ",U$4),MatchOrdering!$M$38:$M$227,0))+26))</f>
        <v>#N/A</v>
      </c>
      <c r="W22" s="33"/>
    </row>
    <row r="23" spans="1:23" ht="24" customHeight="1" thickTop="1" thickBot="1" x14ac:dyDescent="0.3">
      <c r="A23" s="43" t="str">
        <f>IF((ROW(A23)-4) &lt;= $A$2,Teams!F19,"")</f>
        <v>MON</v>
      </c>
      <c r="B23" s="45" t="str">
        <f ca="1">INDIRECT(CONCATENATE("MatchOrdering!P",IF(ISNA(MATCH(CONCATENATE($A23," vs ",B$4),MatchOrdering!$M$38:$M$227,0)),MATCH(CONCATENATE(B$4," vs ",$A23),MatchOrdering!$M$38:$M$227,0),MATCH(CONCATENATE($A23," vs ",B$4),MatchOrdering!$M$38:$M$227,0))+26))</f>
        <v/>
      </c>
      <c r="C23" s="45" t="e">
        <f ca="1">INDIRECT(CONCATENATE("MatchOrdering!P",IF(ISNA(MATCH(CONCATENATE($A23," vs ",C$4),MatchOrdering!$M$38:$M$227,0)),MATCH(CONCATENATE(C$4," vs ",$A23),MatchOrdering!$M$38:$M$227,0),MATCH(CONCATENATE($A23," vs ",C$4),MatchOrdering!$M$38:$M$227,0))+26))</f>
        <v>#N/A</v>
      </c>
      <c r="D23" s="45" t="str">
        <f ca="1">INDIRECT(CONCATENATE("MatchOrdering!P",IF(ISNA(MATCH(CONCATENATE($A23," vs ",D$4),MatchOrdering!$M$38:$M$227,0)),MATCH(CONCATENATE(D$4," vs ",$A23),MatchOrdering!$M$38:$M$227,0),MATCH(CONCATENATE($A23," vs ",D$4),MatchOrdering!$M$38:$M$227,0))+26))</f>
        <v/>
      </c>
      <c r="E23" s="45" t="str">
        <f ca="1">INDIRECT(CONCATENATE("MatchOrdering!P",IF(ISNA(MATCH(CONCATENATE($A23," vs ",E$4),MatchOrdering!$M$38:$M$227,0)),MATCH(CONCATENATE(E$4," vs ",$A23),MatchOrdering!$M$38:$M$227,0),MATCH(CONCATENATE($A23," vs ",E$4),MatchOrdering!$M$38:$M$227,0))+26))</f>
        <v/>
      </c>
      <c r="F23" s="45" t="e">
        <f ca="1">INDIRECT(CONCATENATE("MatchOrdering!P",IF(ISNA(MATCH(CONCATENATE($A23," vs ",F$4),MatchOrdering!$M$38:$M$227,0)),MATCH(CONCATENATE(F$4," vs ",$A23),MatchOrdering!$M$38:$M$227,0),MATCH(CONCATENATE($A23," vs ",F$4),MatchOrdering!$M$38:$M$227,0))+26))</f>
        <v>#N/A</v>
      </c>
      <c r="G23" s="45" t="str">
        <f ca="1">INDIRECT(CONCATENATE("MatchOrdering!P",IF(ISNA(MATCH(CONCATENATE($A23," vs ",G$4),MatchOrdering!$M$38:$M$227,0)),MATCH(CONCATENATE(G$4," vs ",$A23),MatchOrdering!$M$38:$M$227,0),MATCH(CONCATENATE($A23," vs ",G$4),MatchOrdering!$M$38:$M$227,0))+26))</f>
        <v/>
      </c>
      <c r="H23" s="45" t="e">
        <f ca="1">INDIRECT(CONCATENATE("MatchOrdering!P",IF(ISNA(MATCH(CONCATENATE($A23," vs ",H$4),MatchOrdering!$M$38:$M$227,0)),MATCH(CONCATENATE(H$4," vs ",$A23),MatchOrdering!$M$38:$M$227,0),MATCH(CONCATENATE($A23," vs ",H$4),MatchOrdering!$M$38:$M$227,0))+26))</f>
        <v>#N/A</v>
      </c>
      <c r="I23" s="45" t="str">
        <f ca="1">INDIRECT(CONCATENATE("MatchOrdering!P",IF(ISNA(MATCH(CONCATENATE($A23," vs ",I$4),MatchOrdering!$M$38:$M$227,0)),MATCH(CONCATENATE(I$4," vs ",$A23),MatchOrdering!$M$38:$M$227,0),MATCH(CONCATENATE($A23," vs ",I$4),MatchOrdering!$M$38:$M$227,0))+26))</f>
        <v/>
      </c>
      <c r="J23" s="45" t="str">
        <f ca="1">INDIRECT(CONCATENATE("MatchOrdering!P",IF(ISNA(MATCH(CONCATENATE($A23," vs ",J$4),MatchOrdering!$M$38:$M$227,0)),MATCH(CONCATENATE(J$4," vs ",$A23),MatchOrdering!$M$38:$M$227,0),MATCH(CONCATENATE($A23," vs ",J$4),MatchOrdering!$M$38:$M$227,0))+26))</f>
        <v/>
      </c>
      <c r="K23" s="45" t="str">
        <f ca="1">INDIRECT(CONCATENATE("MatchOrdering!P",IF(ISNA(MATCH(CONCATENATE($A23," vs ",K$4),MatchOrdering!$M$38:$M$227,0)),MATCH(CONCATENATE(K$4," vs ",$A23),MatchOrdering!$M$38:$M$227,0),MATCH(CONCATENATE($A23," vs ",K$4),MatchOrdering!$M$38:$M$227,0))+26))</f>
        <v/>
      </c>
      <c r="L23" s="45" t="e">
        <f ca="1">INDIRECT(CONCATENATE("MatchOrdering!P",IF(ISNA(MATCH(CONCATENATE($A23," vs ",L$4),MatchOrdering!$M$38:$M$227,0)),MATCH(CONCATENATE(L$4," vs ",$A23),MatchOrdering!$M$38:$M$227,0),MATCH(CONCATENATE($A23," vs ",L$4),MatchOrdering!$M$38:$M$227,0))+26))</f>
        <v>#N/A</v>
      </c>
      <c r="M23" s="45" t="str">
        <f ca="1">INDIRECT(CONCATENATE("MatchOrdering!P",IF(ISNA(MATCH(CONCATENATE($A23," vs ",M$4),MatchOrdering!$M$38:$M$227,0)),MATCH(CONCATENATE(M$4," vs ",$A23),MatchOrdering!$M$38:$M$227,0),MATCH(CONCATENATE($A23," vs ",M$4),MatchOrdering!$M$38:$M$227,0))+26))</f>
        <v/>
      </c>
      <c r="N23" s="45" t="e">
        <f ca="1">INDIRECT(CONCATENATE("MatchOrdering!P",IF(ISNA(MATCH(CONCATENATE($A23," vs ",N$4),MatchOrdering!$M$38:$M$227,0)),MATCH(CONCATENATE(N$4," vs ",$A23),MatchOrdering!$M$38:$M$227,0),MATCH(CONCATENATE($A23," vs ",N$4),MatchOrdering!$M$38:$M$227,0))+26))</f>
        <v>#N/A</v>
      </c>
      <c r="O23" s="45" t="str">
        <f ca="1">INDIRECT(CONCATENATE("MatchOrdering!P",IF(ISNA(MATCH(CONCATENATE($A23," vs ",O$4),MatchOrdering!$M$38:$M$227,0)),MATCH(CONCATENATE(O$4," vs ",$A23),MatchOrdering!$M$38:$M$227,0),MATCH(CONCATENATE($A23," vs ",O$4),MatchOrdering!$M$38:$M$227,0))+26))</f>
        <v/>
      </c>
      <c r="P23" s="45" t="e">
        <f ca="1">INDIRECT(CONCATENATE("MatchOrdering!P",IF(ISNA(MATCH(CONCATENATE($A23," vs ",P$4),MatchOrdering!$M$38:$M$227,0)),MATCH(CONCATENATE(P$4," vs ",$A23),MatchOrdering!$M$38:$M$227,0),MATCH(CONCATENATE($A23," vs ",P$4),MatchOrdering!$M$38:$M$227,0))+26))</f>
        <v>#N/A</v>
      </c>
      <c r="Q23" s="45" t="str">
        <f ca="1">INDIRECT(CONCATENATE("MatchOrdering!P",IF(ISNA(MATCH(CONCATENATE($A23," vs ",Q$4),MatchOrdering!$M$38:$M$227,0)),MATCH(CONCATENATE(Q$4," vs ",$A23),MatchOrdering!$M$38:$M$227,0),MATCH(CONCATENATE($A23," vs ",Q$4),MatchOrdering!$M$38:$M$227,0))+26))</f>
        <v/>
      </c>
      <c r="R23" s="45" t="e">
        <f ca="1">INDIRECT(CONCATENATE("MatchOrdering!P",IF(ISNA(MATCH(CONCATENATE($A23," vs ",R$4),MatchOrdering!$M$38:$M$227,0)),MATCH(CONCATENATE(R$4," vs ",$A23),MatchOrdering!$M$38:$M$227,0),MATCH(CONCATENATE($A23," vs ",R$4),MatchOrdering!$M$38:$M$227,0))+26))</f>
        <v>#N/A</v>
      </c>
      <c r="S23" s="45" t="e">
        <f ca="1">INDIRECT(CONCATENATE("MatchOrdering!P",IF(ISNA(MATCH(CONCATENATE($A23," vs ",S$4),MatchOrdering!$M$38:$M$227,0)),MATCH(CONCATENATE(S$4," vs ",$A23),MatchOrdering!$M$38:$M$227,0),MATCH(CONCATENATE($A23," vs ",S$4),MatchOrdering!$M$38:$M$227,0))+26))</f>
        <v>#N/A</v>
      </c>
      <c r="T23" s="45" t="e">
        <f ca="1">INDIRECT(CONCATENATE("MatchOrdering!P",IF(ISNA(MATCH(CONCATENATE($A23," vs ",T$4),MatchOrdering!$M$38:$M$227,0)),MATCH(CONCATENATE(T$4," vs ",$A23),MatchOrdering!$M$38:$M$227,0),MATCH(CONCATENATE($A23," vs ",T$4),MatchOrdering!$M$38:$M$227,0))+26))</f>
        <v>#N/A</v>
      </c>
      <c r="U23" s="45" t="str">
        <f ca="1">INDIRECT(CONCATENATE("MatchOrdering!P",IF(ISNA(MATCH(CONCATENATE($A23," vs ",U$4),MatchOrdering!$M$38:$M$227,0)),MATCH(CONCATENATE(U$4," vs ",$A23),MatchOrdering!$M$38:$M$227,0),MATCH(CONCATENATE($A23," vs ",U$4),MatchOrdering!$M$38:$M$227,0))+26))</f>
        <v/>
      </c>
      <c r="W23" s="33"/>
    </row>
    <row r="24" spans="1:23" ht="24" customHeight="1" thickTop="1" thickBot="1" x14ac:dyDescent="0.3">
      <c r="A24" s="43" t="str">
        <f>IF((ROW(A24)-4) &lt;= $A$2,Teams!F30,"")</f>
        <v>WAS</v>
      </c>
      <c r="B24" s="45" t="e">
        <f ca="1">INDIRECT(CONCATENATE("MatchOrdering!P",IF(ISNA(MATCH(CONCATENATE($A24," vs ",B$4),MatchOrdering!$M$38:$M$227,0)),MATCH(CONCATENATE(B$4," vs ",$A24),MatchOrdering!$M$38:$M$227,0),MATCH(CONCATENATE($A24," vs ",B$4),MatchOrdering!$M$38:$M$227,0))+26))</f>
        <v>#N/A</v>
      </c>
      <c r="C24" s="45" t="e">
        <f ca="1">INDIRECT(CONCATENATE("MatchOrdering!P",IF(ISNA(MATCH(CONCATENATE($A24," vs ",C$4),MatchOrdering!$M$38:$M$227,0)),MATCH(CONCATENATE(C$4," vs ",$A24),MatchOrdering!$M$38:$M$227,0),MATCH(CONCATENATE($A24," vs ",C$4),MatchOrdering!$M$38:$M$227,0))+26))</f>
        <v>#N/A</v>
      </c>
      <c r="D24" s="45" t="e">
        <f ca="1">INDIRECT(CONCATENATE("MatchOrdering!P",IF(ISNA(MATCH(CONCATENATE($A24," vs ",D$4),MatchOrdering!$M$38:$M$227,0)),MATCH(CONCATENATE(D$4," vs ",$A24),MatchOrdering!$M$38:$M$227,0),MATCH(CONCATENATE($A24," vs ",D$4),MatchOrdering!$M$38:$M$227,0))+26))</f>
        <v>#N/A</v>
      </c>
      <c r="E24" s="45" t="e">
        <f ca="1">INDIRECT(CONCATENATE("MatchOrdering!P",IF(ISNA(MATCH(CONCATENATE($A24," vs ",E$4),MatchOrdering!$M$38:$M$227,0)),MATCH(CONCATENATE(E$4," vs ",$A24),MatchOrdering!$M$38:$M$227,0),MATCH(CONCATENATE($A24," vs ",E$4),MatchOrdering!$M$38:$M$227,0))+26))</f>
        <v>#N/A</v>
      </c>
      <c r="F24" s="45" t="e">
        <f ca="1">INDIRECT(CONCATENATE("MatchOrdering!P",IF(ISNA(MATCH(CONCATENATE($A24," vs ",F$4),MatchOrdering!$M$38:$M$227,0)),MATCH(CONCATENATE(F$4," vs ",$A24),MatchOrdering!$M$38:$M$227,0),MATCH(CONCATENATE($A24," vs ",F$4),MatchOrdering!$M$38:$M$227,0))+26))</f>
        <v>#N/A</v>
      </c>
      <c r="G24" s="45" t="e">
        <f ca="1">INDIRECT(CONCATENATE("MatchOrdering!P",IF(ISNA(MATCH(CONCATENATE($A24," vs ",G$4),MatchOrdering!$M$38:$M$227,0)),MATCH(CONCATENATE(G$4," vs ",$A24),MatchOrdering!$M$38:$M$227,0),MATCH(CONCATENATE($A24," vs ",G$4),MatchOrdering!$M$38:$M$227,0))+26))</f>
        <v>#N/A</v>
      </c>
      <c r="H24" s="45" t="e">
        <f ca="1">INDIRECT(CONCATENATE("MatchOrdering!P",IF(ISNA(MATCH(CONCATENATE($A24," vs ",H$4),MatchOrdering!$M$38:$M$227,0)),MATCH(CONCATENATE(H$4," vs ",$A24),MatchOrdering!$M$38:$M$227,0),MATCH(CONCATENATE($A24," vs ",H$4),MatchOrdering!$M$38:$M$227,0))+26))</f>
        <v>#N/A</v>
      </c>
      <c r="I24" s="45" t="e">
        <f ca="1">INDIRECT(CONCATENATE("MatchOrdering!P",IF(ISNA(MATCH(CONCATENATE($A24," vs ",I$4),MatchOrdering!$M$38:$M$227,0)),MATCH(CONCATENATE(I$4," vs ",$A24),MatchOrdering!$M$38:$M$227,0),MATCH(CONCATENATE($A24," vs ",I$4),MatchOrdering!$M$38:$M$227,0))+26))</f>
        <v>#N/A</v>
      </c>
      <c r="J24" s="45" t="e">
        <f ca="1">INDIRECT(CONCATENATE("MatchOrdering!P",IF(ISNA(MATCH(CONCATENATE($A24," vs ",J$4),MatchOrdering!$M$38:$M$227,0)),MATCH(CONCATENATE(J$4," vs ",$A24),MatchOrdering!$M$38:$M$227,0),MATCH(CONCATENATE($A24," vs ",J$4),MatchOrdering!$M$38:$M$227,0))+26))</f>
        <v>#N/A</v>
      </c>
      <c r="K24" s="45" t="e">
        <f ca="1">INDIRECT(CONCATENATE("MatchOrdering!P",IF(ISNA(MATCH(CONCATENATE($A24," vs ",K$4),MatchOrdering!$M$38:$M$227,0)),MATCH(CONCATENATE(K$4," vs ",$A24),MatchOrdering!$M$38:$M$227,0),MATCH(CONCATENATE($A24," vs ",K$4),MatchOrdering!$M$38:$M$227,0))+26))</f>
        <v>#N/A</v>
      </c>
      <c r="L24" s="45" t="str">
        <f ca="1">INDIRECT(CONCATENATE("MatchOrdering!P",IF(ISNA(MATCH(CONCATENATE($A24," vs ",L$4),MatchOrdering!$M$38:$M$227,0)),MATCH(CONCATENATE(L$4," vs ",$A24),MatchOrdering!$M$38:$M$227,0),MATCH(CONCATENATE($A24," vs ",L$4),MatchOrdering!$M$38:$M$227,0))+26))</f>
        <v/>
      </c>
      <c r="M24" s="45" t="e">
        <f ca="1">INDIRECT(CONCATENATE("MatchOrdering!P",IF(ISNA(MATCH(CONCATENATE($A24," vs ",M$4),MatchOrdering!$M$38:$M$227,0)),MATCH(CONCATENATE(M$4," vs ",$A24),MatchOrdering!$M$38:$M$227,0),MATCH(CONCATENATE($A24," vs ",M$4),MatchOrdering!$M$38:$M$227,0))+26))</f>
        <v>#N/A</v>
      </c>
      <c r="N24" s="45" t="str">
        <f ca="1">INDIRECT(CONCATENATE("MatchOrdering!P",IF(ISNA(MATCH(CONCATENATE($A24," vs ",N$4),MatchOrdering!$M$38:$M$227,0)),MATCH(CONCATENATE(N$4," vs ",$A24),MatchOrdering!$M$38:$M$227,0),MATCH(CONCATENATE($A24," vs ",N$4),MatchOrdering!$M$38:$M$227,0))+26))</f>
        <v/>
      </c>
      <c r="O24" s="45" t="e">
        <f ca="1">INDIRECT(CONCATENATE("MatchOrdering!P",IF(ISNA(MATCH(CONCATENATE($A24," vs ",O$4),MatchOrdering!$M$38:$M$227,0)),MATCH(CONCATENATE(O$4," vs ",$A24),MatchOrdering!$M$38:$M$227,0),MATCH(CONCATENATE($A24," vs ",O$4),MatchOrdering!$M$38:$M$227,0))+26))</f>
        <v>#N/A</v>
      </c>
      <c r="P24" s="45" t="str">
        <f ca="1">INDIRECT(CONCATENATE("MatchOrdering!P",IF(ISNA(MATCH(CONCATENATE($A24," vs ",P$4),MatchOrdering!$M$38:$M$227,0)),MATCH(CONCATENATE(P$4," vs ",$A24),MatchOrdering!$M$38:$M$227,0),MATCH(CONCATENATE($A24," vs ",P$4),MatchOrdering!$M$38:$M$227,0))+26))</f>
        <v/>
      </c>
      <c r="Q24" s="45" t="e">
        <f ca="1">INDIRECT(CONCATENATE("MatchOrdering!P",IF(ISNA(MATCH(CONCATENATE($A24," vs ",Q$4),MatchOrdering!$M$38:$M$227,0)),MATCH(CONCATENATE(Q$4," vs ",$A24),MatchOrdering!$M$38:$M$227,0),MATCH(CONCATENATE($A24," vs ",Q$4),MatchOrdering!$M$38:$M$227,0))+26))</f>
        <v>#N/A</v>
      </c>
      <c r="R24" s="45" t="str">
        <f ca="1">INDIRECT(CONCATENATE("MatchOrdering!P",IF(ISNA(MATCH(CONCATENATE($A24," vs ",R$4),MatchOrdering!$M$38:$M$227,0)),MATCH(CONCATENATE(R$4," vs ",$A24),MatchOrdering!$M$38:$M$227,0),MATCH(CONCATENATE($A24," vs ",R$4),MatchOrdering!$M$38:$M$227,0))+26))</f>
        <v/>
      </c>
      <c r="S24" s="45" t="e">
        <f ca="1">INDIRECT(CONCATENATE("MatchOrdering!P",IF(ISNA(MATCH(CONCATENATE($A24," vs ",S$4),MatchOrdering!$M$38:$M$227,0)),MATCH(CONCATENATE(S$4," vs ",$A24),MatchOrdering!$M$38:$M$227,0),MATCH(CONCATENATE($A24," vs ",S$4),MatchOrdering!$M$38:$M$227,0))+26))</f>
        <v>#N/A</v>
      </c>
      <c r="T24" s="45" t="str">
        <f ca="1">INDIRECT(CONCATENATE("MatchOrdering!P",IF(ISNA(MATCH(CONCATENATE($A24," vs ",T$4),MatchOrdering!$M$38:$M$227,0)),MATCH(CONCATENATE(T$4," vs ",$A24),MatchOrdering!$M$38:$M$227,0),MATCH(CONCATENATE($A24," vs ",T$4),MatchOrdering!$M$38:$M$227,0))+26))</f>
        <v/>
      </c>
      <c r="U24" s="45" t="e">
        <f ca="1">INDIRECT(CONCATENATE("MatchOrdering!P",IF(ISNA(MATCH(CONCATENATE($A24," vs ",U$4),MatchOrdering!$M$38:$M$227,0)),MATCH(CONCATENATE(U$4," vs ",$A24),MatchOrdering!$M$38:$M$227,0),MATCH(CONCATENATE($A24," vs ",U$4),MatchOrdering!$M$38:$M$227,0))+26))</f>
        <v>#N/A</v>
      </c>
      <c r="W24" s="33"/>
    </row>
    <row r="25" spans="1:23" ht="24" customHeight="1" thickTop="1" x14ac:dyDescent="0.25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</row>
    <row r="26" spans="1:23" ht="24" customHeight="1" x14ac:dyDescent="0.25">
      <c r="B26" s="91"/>
      <c r="C26" s="91"/>
      <c r="D26" s="44"/>
      <c r="U26" s="35"/>
    </row>
    <row r="27" spans="1:23" ht="24" customHeight="1" x14ac:dyDescent="0.25">
      <c r="B27" s="91"/>
      <c r="C27" s="91"/>
      <c r="D27" s="44"/>
    </row>
    <row r="28" spans="1:23" ht="24" customHeight="1" x14ac:dyDescent="0.25">
      <c r="B28" s="91"/>
      <c r="C28" s="91"/>
      <c r="D28" s="44"/>
    </row>
  </sheetData>
  <sheetProtection selectLockedCells="1"/>
  <mergeCells count="3">
    <mergeCell ref="B26:C26"/>
    <mergeCell ref="B27:C27"/>
    <mergeCell ref="B28:C28"/>
  </mergeCells>
  <conditionalFormatting sqref="A4:T24 U4 B5:U24">
    <cfRule type="expression" dxfId="2" priority="1">
      <formula>(COLUMN(A$4)-1) &gt; $A$2</formula>
    </cfRule>
    <cfRule type="expression" dxfId="1" priority="2">
      <formula>(ROW($A4)-4) &gt; $A$2</formula>
    </cfRule>
  </conditionalFormatting>
  <pageMargins left="0.7" right="0.7" top="0.75" bottom="0.75" header="0.3" footer="0.3"/>
  <pageSetup scale="55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32"/>
  <sheetViews>
    <sheetView workbookViewId="0">
      <selection activeCell="E16" sqref="E16"/>
    </sheetView>
  </sheetViews>
  <sheetFormatPr defaultRowHeight="15" x14ac:dyDescent="0.25"/>
  <cols>
    <col min="1" max="1" width="21" customWidth="1"/>
    <col min="2" max="2" width="27.140625" customWidth="1"/>
    <col min="3" max="3" width="14.7109375" customWidth="1"/>
    <col min="5" max="5" width="21.85546875" customWidth="1"/>
    <col min="6" max="6" width="18.140625" customWidth="1"/>
  </cols>
  <sheetData>
    <row r="1" spans="1:6" x14ac:dyDescent="0.25">
      <c r="A1" s="93" t="s">
        <v>31</v>
      </c>
      <c r="B1" s="56" t="s">
        <v>222</v>
      </c>
      <c r="C1" s="59" t="s">
        <v>0</v>
      </c>
      <c r="E1" s="59" t="s">
        <v>2</v>
      </c>
      <c r="F1" s="60" t="str">
        <f>IF(ROW(B1)&lt;=$C$2,B1,IF(AND(ROW(B1) = $C$6,$C$5 = 0),"BYESLOT",""))</f>
        <v>ANA</v>
      </c>
    </row>
    <row r="2" spans="1:6" x14ac:dyDescent="0.25">
      <c r="A2" s="93"/>
      <c r="B2" s="57" t="s">
        <v>223</v>
      </c>
      <c r="C2" s="59">
        <f>COUNTIF(B1:B30,"*")</f>
        <v>30</v>
      </c>
      <c r="E2" s="59"/>
      <c r="F2" s="60" t="str">
        <f t="shared" ref="F2:F30" si="0">IF(ROW(B2)&lt;=$C$2,B2,IF(AND(ROW(B2) = $C$6,$C$5 = 0),"BYESLOT",""))</f>
        <v>CGY</v>
      </c>
    </row>
    <row r="3" spans="1:6" x14ac:dyDescent="0.25">
      <c r="A3" s="93"/>
      <c r="B3" s="57" t="s">
        <v>224</v>
      </c>
      <c r="C3" s="59"/>
      <c r="E3" s="59"/>
      <c r="F3" s="60" t="str">
        <f t="shared" si="0"/>
        <v>EDM</v>
      </c>
    </row>
    <row r="4" spans="1:6" x14ac:dyDescent="0.25">
      <c r="B4" s="57" t="s">
        <v>225</v>
      </c>
      <c r="C4" s="59" t="s">
        <v>1</v>
      </c>
      <c r="E4" s="59"/>
      <c r="F4" s="60" t="str">
        <f t="shared" si="0"/>
        <v>LAK</v>
      </c>
    </row>
    <row r="5" spans="1:6" x14ac:dyDescent="0.25">
      <c r="B5" s="57" t="s">
        <v>226</v>
      </c>
      <c r="C5" s="61">
        <f>IF(NOT(MOD(C2,2)),1,0)</f>
        <v>1</v>
      </c>
      <c r="E5" s="59"/>
      <c r="F5" s="60" t="str">
        <f t="shared" si="0"/>
        <v>ARI</v>
      </c>
    </row>
    <row r="6" spans="1:6" x14ac:dyDescent="0.25">
      <c r="B6" s="57" t="s">
        <v>227</v>
      </c>
      <c r="C6" s="59">
        <f>IF(C5=0,C2+1,C2)</f>
        <v>30</v>
      </c>
      <c r="E6" s="59"/>
      <c r="F6" s="60" t="str">
        <f t="shared" si="0"/>
        <v>SJS</v>
      </c>
    </row>
    <row r="7" spans="1:6" x14ac:dyDescent="0.25">
      <c r="B7" s="57" t="s">
        <v>228</v>
      </c>
      <c r="E7" s="59"/>
      <c r="F7" s="60" t="str">
        <f t="shared" si="0"/>
        <v>VAN</v>
      </c>
    </row>
    <row r="8" spans="1:6" x14ac:dyDescent="0.25">
      <c r="B8" s="57" t="s">
        <v>229</v>
      </c>
      <c r="E8" s="59"/>
      <c r="F8" s="60" t="str">
        <f t="shared" si="0"/>
        <v>CHI</v>
      </c>
    </row>
    <row r="9" spans="1:6" x14ac:dyDescent="0.25">
      <c r="B9" s="57" t="s">
        <v>230</v>
      </c>
      <c r="E9" s="59"/>
      <c r="F9" s="60" t="str">
        <f t="shared" si="0"/>
        <v>COL</v>
      </c>
    </row>
    <row r="10" spans="1:6" x14ac:dyDescent="0.25">
      <c r="B10" s="57" t="s">
        <v>231</v>
      </c>
      <c r="E10" s="59"/>
      <c r="F10" s="60" t="str">
        <f t="shared" si="0"/>
        <v>DAL</v>
      </c>
    </row>
    <row r="11" spans="1:6" x14ac:dyDescent="0.25">
      <c r="B11" s="57" t="s">
        <v>232</v>
      </c>
      <c r="E11" s="59"/>
      <c r="F11" s="60" t="str">
        <f t="shared" si="0"/>
        <v>MIN</v>
      </c>
    </row>
    <row r="12" spans="1:6" x14ac:dyDescent="0.25">
      <c r="B12" s="57" t="s">
        <v>233</v>
      </c>
      <c r="E12" s="59"/>
      <c r="F12" s="60" t="str">
        <f t="shared" si="0"/>
        <v>NAS</v>
      </c>
    </row>
    <row r="13" spans="1:6" x14ac:dyDescent="0.25">
      <c r="B13" s="57" t="s">
        <v>234</v>
      </c>
      <c r="E13" s="59"/>
      <c r="F13" s="60" t="str">
        <f t="shared" si="0"/>
        <v>STL</v>
      </c>
    </row>
    <row r="14" spans="1:6" x14ac:dyDescent="0.25">
      <c r="B14" s="57" t="s">
        <v>235</v>
      </c>
      <c r="E14" s="59"/>
      <c r="F14" s="60" t="str">
        <f t="shared" si="0"/>
        <v>WIN</v>
      </c>
    </row>
    <row r="15" spans="1:6" x14ac:dyDescent="0.25">
      <c r="B15" s="57" t="s">
        <v>236</v>
      </c>
      <c r="E15" s="59"/>
      <c r="F15" s="60" t="str">
        <f t="shared" si="0"/>
        <v>BOS</v>
      </c>
    </row>
    <row r="16" spans="1:6" x14ac:dyDescent="0.25">
      <c r="B16" s="57" t="s">
        <v>237</v>
      </c>
      <c r="E16" s="59"/>
      <c r="F16" s="60" t="str">
        <f t="shared" si="0"/>
        <v>BUF</v>
      </c>
    </row>
    <row r="17" spans="2:6" x14ac:dyDescent="0.25">
      <c r="B17" s="57" t="s">
        <v>238</v>
      </c>
      <c r="E17" s="59"/>
      <c r="F17" s="60" t="str">
        <f t="shared" si="0"/>
        <v>DET</v>
      </c>
    </row>
    <row r="18" spans="2:6" x14ac:dyDescent="0.25">
      <c r="B18" s="57" t="s">
        <v>239</v>
      </c>
      <c r="E18" s="59"/>
      <c r="F18" s="60" t="str">
        <f t="shared" si="0"/>
        <v>FLA</v>
      </c>
    </row>
    <row r="19" spans="2:6" x14ac:dyDescent="0.25">
      <c r="B19" s="57" t="s">
        <v>240</v>
      </c>
      <c r="E19" s="59"/>
      <c r="F19" s="60" t="str">
        <f t="shared" si="0"/>
        <v>MON</v>
      </c>
    </row>
    <row r="20" spans="2:6" s="15" customFormat="1" x14ac:dyDescent="0.25">
      <c r="B20" s="67" t="s">
        <v>241</v>
      </c>
      <c r="E20" s="59"/>
      <c r="F20" s="60" t="str">
        <f t="shared" si="0"/>
        <v>OTT</v>
      </c>
    </row>
    <row r="21" spans="2:6" s="15" customFormat="1" x14ac:dyDescent="0.25">
      <c r="B21" s="67" t="s">
        <v>242</v>
      </c>
      <c r="E21" s="59"/>
      <c r="F21" s="60" t="str">
        <f t="shared" si="0"/>
        <v>TB</v>
      </c>
    </row>
    <row r="22" spans="2:6" s="15" customFormat="1" x14ac:dyDescent="0.25">
      <c r="B22" s="67" t="s">
        <v>243</v>
      </c>
      <c r="E22" s="59"/>
      <c r="F22" s="60" t="str">
        <f t="shared" si="0"/>
        <v>TOR</v>
      </c>
    </row>
    <row r="23" spans="2:6" s="15" customFormat="1" x14ac:dyDescent="0.25">
      <c r="B23" s="67" t="s">
        <v>244</v>
      </c>
      <c r="E23" s="59"/>
      <c r="F23" s="60" t="str">
        <f t="shared" si="0"/>
        <v>CAR</v>
      </c>
    </row>
    <row r="24" spans="2:6" s="15" customFormat="1" x14ac:dyDescent="0.25">
      <c r="B24" s="67" t="s">
        <v>245</v>
      </c>
      <c r="E24" s="59"/>
      <c r="F24" s="60" t="str">
        <f t="shared" si="0"/>
        <v>CBJ</v>
      </c>
    </row>
    <row r="25" spans="2:6" s="15" customFormat="1" x14ac:dyDescent="0.25">
      <c r="B25" s="67" t="s">
        <v>246</v>
      </c>
      <c r="E25" s="59"/>
      <c r="F25" s="60" t="str">
        <f t="shared" si="0"/>
        <v>NJD</v>
      </c>
    </row>
    <row r="26" spans="2:6" s="15" customFormat="1" x14ac:dyDescent="0.25">
      <c r="B26" s="67" t="s">
        <v>247</v>
      </c>
      <c r="E26" s="59"/>
      <c r="F26" s="60" t="str">
        <f t="shared" si="0"/>
        <v>NYI</v>
      </c>
    </row>
    <row r="27" spans="2:6" s="15" customFormat="1" x14ac:dyDescent="0.25">
      <c r="B27" s="67" t="s">
        <v>248</v>
      </c>
      <c r="E27" s="59"/>
      <c r="F27" s="60" t="str">
        <f t="shared" si="0"/>
        <v>NYR</v>
      </c>
    </row>
    <row r="28" spans="2:6" s="15" customFormat="1" x14ac:dyDescent="0.25">
      <c r="B28" s="67" t="s">
        <v>249</v>
      </c>
      <c r="E28" s="59"/>
      <c r="F28" s="60" t="str">
        <f t="shared" si="0"/>
        <v>PHI</v>
      </c>
    </row>
    <row r="29" spans="2:6" s="15" customFormat="1" x14ac:dyDescent="0.25">
      <c r="B29" s="67" t="s">
        <v>250</v>
      </c>
      <c r="E29" s="59"/>
      <c r="F29" s="60" t="str">
        <f t="shared" si="0"/>
        <v>PIT</v>
      </c>
    </row>
    <row r="30" spans="2:6" ht="15.75" thickBot="1" x14ac:dyDescent="0.3">
      <c r="B30" s="58" t="s">
        <v>251</v>
      </c>
      <c r="E30" s="59"/>
      <c r="F30" s="60" t="str">
        <f t="shared" si="0"/>
        <v>WAS</v>
      </c>
    </row>
    <row r="31" spans="2:6" x14ac:dyDescent="0.25">
      <c r="B31" s="2"/>
    </row>
    <row r="32" spans="2:6" x14ac:dyDescent="0.25">
      <c r="B32" s="1" t="s">
        <v>273</v>
      </c>
    </row>
  </sheetData>
  <sheetProtection selectLockedCells="1"/>
  <mergeCells count="1">
    <mergeCell ref="A1:A3"/>
  </mergeCells>
  <conditionalFormatting sqref="B1:B30">
    <cfRule type="expression" dxfId="0" priority="1">
      <formula>LEN($B1)&lt;1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P50"/>
  <sheetViews>
    <sheetView tabSelected="1" zoomScaleNormal="100" workbookViewId="0">
      <selection activeCell="C2" sqref="C2"/>
    </sheetView>
  </sheetViews>
  <sheetFormatPr defaultRowHeight="15" x14ac:dyDescent="0.25"/>
  <cols>
    <col min="1" max="1" width="2.85546875" style="69" customWidth="1"/>
    <col min="2" max="2" width="9.5703125" style="69" bestFit="1" customWidth="1"/>
    <col min="3" max="3" width="24" style="74" bestFit="1" customWidth="1"/>
    <col min="4" max="4" width="5.85546875" style="69" bestFit="1" customWidth="1"/>
    <col min="5" max="5" width="2.7109375" style="6" bestFit="1" customWidth="1"/>
    <col min="6" max="7" width="3.28515625" style="69" customWidth="1"/>
    <col min="8" max="8" width="6.5703125" style="69" bestFit="1" customWidth="1"/>
    <col min="9" max="9" width="2.85546875" style="69" customWidth="1"/>
    <col min="10" max="10" width="5.85546875" style="69" bestFit="1" customWidth="1"/>
    <col min="11" max="11" width="24" style="69" bestFit="1" customWidth="1"/>
    <col min="12" max="12" width="5.85546875" style="69" bestFit="1" customWidth="1"/>
    <col min="13" max="13" width="2.7109375" style="69" bestFit="1" customWidth="1"/>
    <col min="14" max="15" width="3.28515625" style="69" customWidth="1"/>
    <col min="16" max="16" width="6.5703125" style="69" bestFit="1" customWidth="1"/>
    <col min="17" max="17" width="2.85546875" style="69" customWidth="1"/>
    <col min="18" max="18" width="5.85546875" style="69" bestFit="1" customWidth="1"/>
    <col min="19" max="19" width="24" style="69" bestFit="1" customWidth="1"/>
    <col min="20" max="20" width="5.85546875" style="69" bestFit="1" customWidth="1"/>
    <col min="21" max="21" width="2.7109375" style="69" bestFit="1" customWidth="1"/>
    <col min="22" max="23" width="3.28515625" style="69" customWidth="1"/>
    <col min="24" max="24" width="6.5703125" style="69" bestFit="1" customWidth="1"/>
    <col min="25" max="25" width="2.85546875" style="69" customWidth="1"/>
    <col min="26" max="26" width="5.85546875" style="69" bestFit="1" customWidth="1"/>
    <col min="27" max="27" width="24" style="69" bestFit="1" customWidth="1"/>
    <col min="28" max="28" width="5.85546875" style="69" bestFit="1" customWidth="1"/>
    <col min="29" max="29" width="2.7109375" style="69" bestFit="1" customWidth="1"/>
    <col min="30" max="31" width="3.28515625" style="69" customWidth="1"/>
    <col min="32" max="32" width="6.5703125" style="69" bestFit="1" customWidth="1"/>
    <col min="33" max="33" width="2.85546875" style="69" customWidth="1"/>
    <col min="34" max="34" width="5.85546875" style="69" bestFit="1" customWidth="1"/>
    <col min="35" max="35" width="24" style="69" bestFit="1" customWidth="1"/>
    <col min="36" max="36" width="5.85546875" style="69" bestFit="1" customWidth="1"/>
    <col min="37" max="37" width="2.7109375" style="69" bestFit="1" customWidth="1"/>
    <col min="38" max="39" width="3.28515625" style="69" customWidth="1"/>
    <col min="40" max="40" width="6.5703125" style="69" bestFit="1" customWidth="1"/>
    <col min="41" max="41" width="2.85546875" style="69" customWidth="1"/>
    <col min="42" max="42" width="5.85546875" style="69" bestFit="1" customWidth="1"/>
    <col min="43" max="43" width="24" style="69" bestFit="1" customWidth="1"/>
    <col min="44" max="44" width="5.85546875" style="69" bestFit="1" customWidth="1"/>
    <col min="45" max="45" width="2.7109375" style="69" bestFit="1" customWidth="1"/>
    <col min="46" max="47" width="3.28515625" style="69" customWidth="1"/>
    <col min="48" max="48" width="6.5703125" style="69" bestFit="1" customWidth="1"/>
    <col min="49" max="49" width="2.85546875" style="69" customWidth="1"/>
    <col min="50" max="50" width="5.85546875" style="69" bestFit="1" customWidth="1"/>
    <col min="51" max="51" width="24" style="69" bestFit="1" customWidth="1"/>
    <col min="52" max="52" width="5.85546875" style="69" bestFit="1" customWidth="1"/>
    <col min="53" max="53" width="2.7109375" style="69" bestFit="1" customWidth="1"/>
    <col min="54" max="55" width="3.28515625" style="69" customWidth="1"/>
    <col min="56" max="56" width="6.5703125" style="69" bestFit="1" customWidth="1"/>
    <col min="57" max="57" width="2.85546875" style="69" customWidth="1"/>
    <col min="58" max="58" width="5.85546875" style="69" bestFit="1" customWidth="1"/>
    <col min="59" max="59" width="24" style="69" bestFit="1" customWidth="1"/>
    <col min="60" max="60" width="5.85546875" style="69" bestFit="1" customWidth="1"/>
    <col min="61" max="61" width="2.7109375" style="69" bestFit="1" customWidth="1"/>
    <col min="62" max="63" width="3.28515625" style="69" customWidth="1"/>
    <col min="64" max="64" width="6.5703125" style="69" bestFit="1" customWidth="1"/>
    <col min="65" max="65" width="2.85546875" style="69" customWidth="1"/>
    <col min="66" max="66" width="5.85546875" style="69" bestFit="1" customWidth="1"/>
    <col min="67" max="67" width="24" style="69" bestFit="1" customWidth="1"/>
    <col min="68" max="68" width="5.85546875" style="69" bestFit="1" customWidth="1"/>
    <col min="69" max="69" width="2.7109375" style="69" bestFit="1" customWidth="1"/>
    <col min="70" max="71" width="3.28515625" style="69" customWidth="1"/>
    <col min="72" max="72" width="6.5703125" style="69" bestFit="1" customWidth="1"/>
    <col min="73" max="73" width="2.85546875" style="69" customWidth="1"/>
    <col min="74" max="74" width="5.85546875" style="69" bestFit="1" customWidth="1"/>
    <col min="75" max="75" width="24" style="69" bestFit="1" customWidth="1"/>
    <col min="76" max="76" width="5.85546875" style="69" bestFit="1" customWidth="1"/>
    <col min="77" max="77" width="2.7109375" style="69" bestFit="1" customWidth="1"/>
    <col min="78" max="79" width="3.28515625" style="69" customWidth="1"/>
    <col min="80" max="80" width="6.5703125" style="69" bestFit="1" customWidth="1"/>
    <col min="81" max="81" width="2.85546875" style="69" customWidth="1"/>
    <col min="82" max="82" width="5.85546875" style="69" bestFit="1" customWidth="1"/>
    <col min="83" max="83" width="24" style="69" bestFit="1" customWidth="1"/>
    <col min="84" max="84" width="5.85546875" style="69" bestFit="1" customWidth="1"/>
    <col min="85" max="85" width="2.7109375" style="69" bestFit="1" customWidth="1"/>
    <col min="86" max="87" width="3.28515625" style="69" customWidth="1"/>
    <col min="88" max="88" width="6.5703125" style="69" bestFit="1" customWidth="1"/>
    <col min="89" max="89" width="2.85546875" style="69" customWidth="1"/>
    <col min="90" max="90" width="5.85546875" style="69" bestFit="1" customWidth="1"/>
    <col min="91" max="91" width="24" style="69" bestFit="1" customWidth="1"/>
    <col min="92" max="92" width="5.85546875" style="69" bestFit="1" customWidth="1"/>
    <col min="93" max="93" width="2.7109375" style="69" bestFit="1" customWidth="1"/>
    <col min="94" max="95" width="3.28515625" style="69" customWidth="1"/>
    <col min="96" max="96" width="6.5703125" style="69" bestFit="1" customWidth="1"/>
    <col min="97" max="97" width="2.85546875" style="69" customWidth="1"/>
    <col min="98" max="98" width="5.85546875" style="69" bestFit="1" customWidth="1"/>
    <col min="99" max="99" width="24" style="69" bestFit="1" customWidth="1"/>
    <col min="100" max="100" width="5.85546875" style="69" bestFit="1" customWidth="1"/>
    <col min="101" max="101" width="2.7109375" style="69" bestFit="1" customWidth="1"/>
    <col min="102" max="103" width="3.28515625" style="69" customWidth="1"/>
    <col min="104" max="104" width="6.5703125" style="69" bestFit="1" customWidth="1"/>
    <col min="105" max="105" width="2.85546875" style="69" customWidth="1"/>
    <col min="106" max="106" width="5.85546875" style="69" bestFit="1" customWidth="1"/>
    <col min="107" max="107" width="24" style="69" bestFit="1" customWidth="1"/>
    <col min="108" max="108" width="5.85546875" style="69" bestFit="1" customWidth="1"/>
    <col min="109" max="109" width="2.7109375" style="69" bestFit="1" customWidth="1"/>
    <col min="110" max="111" width="3.28515625" style="69" customWidth="1"/>
    <col min="112" max="112" width="6.5703125" style="69" bestFit="1" customWidth="1"/>
    <col min="113" max="113" width="2.85546875" style="69" customWidth="1"/>
    <col min="114" max="114" width="5.85546875" style="69" bestFit="1" customWidth="1"/>
    <col min="115" max="115" width="24" style="69" bestFit="1" customWidth="1"/>
    <col min="116" max="116" width="5.85546875" style="69" bestFit="1" customWidth="1"/>
    <col min="117" max="117" width="2.7109375" style="69" bestFit="1" customWidth="1"/>
    <col min="118" max="119" width="3.28515625" style="69" customWidth="1"/>
    <col min="120" max="120" width="6.5703125" style="69" bestFit="1" customWidth="1"/>
    <col min="121" max="121" width="2.85546875" style="69" customWidth="1"/>
    <col min="122" max="122" width="5.85546875" style="69" bestFit="1" customWidth="1"/>
    <col min="123" max="123" width="24" style="69" bestFit="1" customWidth="1"/>
    <col min="124" max="124" width="5.85546875" style="69" bestFit="1" customWidth="1"/>
    <col min="125" max="125" width="2.7109375" style="69" bestFit="1" customWidth="1"/>
    <col min="126" max="127" width="3.28515625" style="69" customWidth="1"/>
    <col min="128" max="128" width="6.5703125" style="69" bestFit="1" customWidth="1"/>
    <col min="129" max="129" width="2.85546875" style="69" customWidth="1"/>
    <col min="130" max="130" width="5.85546875" style="69" bestFit="1" customWidth="1"/>
    <col min="131" max="131" width="24" style="69" bestFit="1" customWidth="1"/>
    <col min="132" max="132" width="5.85546875" style="69" bestFit="1" customWidth="1"/>
    <col min="133" max="133" width="2.7109375" style="69" bestFit="1" customWidth="1"/>
    <col min="134" max="135" width="3.28515625" style="69" customWidth="1"/>
    <col min="136" max="136" width="6.5703125" style="69" bestFit="1" customWidth="1"/>
    <col min="137" max="137" width="2.85546875" style="69" customWidth="1"/>
    <col min="138" max="138" width="5.85546875" style="69" bestFit="1" customWidth="1"/>
    <col min="139" max="139" width="24" style="69" bestFit="1" customWidth="1"/>
    <col min="140" max="140" width="5.85546875" style="69" bestFit="1" customWidth="1"/>
    <col min="141" max="141" width="2.7109375" style="69" bestFit="1" customWidth="1"/>
    <col min="142" max="143" width="3.28515625" style="69" customWidth="1"/>
    <col min="144" max="144" width="6.5703125" style="69" bestFit="1" customWidth="1"/>
    <col min="145" max="145" width="2.85546875" style="69" customWidth="1"/>
    <col min="146" max="146" width="5.85546875" style="69" bestFit="1" customWidth="1"/>
    <col min="147" max="147" width="24" style="69" bestFit="1" customWidth="1"/>
    <col min="148" max="148" width="5.85546875" style="69" bestFit="1" customWidth="1"/>
    <col min="149" max="149" width="2.7109375" style="69" bestFit="1" customWidth="1"/>
    <col min="150" max="151" width="3.28515625" style="69" customWidth="1"/>
    <col min="152" max="152" width="6.5703125" style="69" bestFit="1" customWidth="1"/>
    <col min="153" max="153" width="2.85546875" style="69" customWidth="1"/>
    <col min="154" max="154" width="5.85546875" style="69" bestFit="1" customWidth="1"/>
    <col min="155" max="155" width="24" style="69" bestFit="1" customWidth="1"/>
    <col min="156" max="156" width="5.85546875" style="69" bestFit="1" customWidth="1"/>
    <col min="157" max="157" width="2.7109375" style="69" bestFit="1" customWidth="1"/>
    <col min="158" max="159" width="3.28515625" style="69" customWidth="1"/>
    <col min="160" max="160" width="6.5703125" style="69" bestFit="1" customWidth="1"/>
    <col min="161" max="161" width="2.85546875" style="69" customWidth="1"/>
    <col min="162" max="162" width="5.85546875" style="69" bestFit="1" customWidth="1"/>
    <col min="163" max="163" width="24" style="69" bestFit="1" customWidth="1"/>
    <col min="164" max="164" width="5.85546875" style="69" bestFit="1" customWidth="1"/>
    <col min="165" max="165" width="2.7109375" style="69" bestFit="1" customWidth="1"/>
    <col min="166" max="167" width="3.28515625" style="69" customWidth="1"/>
    <col min="168" max="168" width="6.5703125" style="69" bestFit="1" customWidth="1"/>
    <col min="169" max="169" width="2.85546875" style="69" customWidth="1"/>
    <col min="170" max="170" width="5.85546875" style="69" bestFit="1" customWidth="1"/>
    <col min="171" max="171" width="24" style="69" bestFit="1" customWidth="1"/>
    <col min="172" max="172" width="5.85546875" style="69" bestFit="1" customWidth="1"/>
    <col min="173" max="173" width="2.7109375" style="69" bestFit="1" customWidth="1"/>
    <col min="174" max="175" width="3.28515625" style="69" customWidth="1"/>
    <col min="176" max="176" width="6.5703125" style="69" bestFit="1" customWidth="1"/>
    <col min="177" max="177" width="2.85546875" style="69" customWidth="1"/>
    <col min="178" max="178" width="5.85546875" style="69" bestFit="1" customWidth="1"/>
    <col min="179" max="179" width="24" style="69" bestFit="1" customWidth="1"/>
    <col min="180" max="180" width="5.85546875" style="69" bestFit="1" customWidth="1"/>
    <col min="181" max="181" width="2.7109375" style="69" bestFit="1" customWidth="1"/>
    <col min="182" max="183" width="3.28515625" style="69" customWidth="1"/>
    <col min="184" max="184" width="6.5703125" style="69" bestFit="1" customWidth="1"/>
    <col min="185" max="185" width="2.85546875" style="69" customWidth="1"/>
    <col min="186" max="186" width="5.85546875" style="69" bestFit="1" customWidth="1"/>
    <col min="187" max="187" width="24" style="69" bestFit="1" customWidth="1"/>
    <col min="188" max="188" width="5.85546875" style="69" bestFit="1" customWidth="1"/>
    <col min="189" max="189" width="2.7109375" style="69" bestFit="1" customWidth="1"/>
    <col min="190" max="191" width="3.28515625" style="69" customWidth="1"/>
    <col min="192" max="192" width="6.5703125" style="69" bestFit="1" customWidth="1"/>
    <col min="193" max="193" width="2.85546875" style="69" customWidth="1"/>
    <col min="194" max="194" width="5.85546875" style="69" bestFit="1" customWidth="1"/>
    <col min="195" max="195" width="24" style="69" bestFit="1" customWidth="1"/>
    <col min="196" max="196" width="5.85546875" style="69" bestFit="1" customWidth="1"/>
    <col min="197" max="197" width="2.7109375" style="69" bestFit="1" customWidth="1"/>
    <col min="198" max="199" width="3.28515625" style="69" customWidth="1"/>
    <col min="200" max="200" width="6.5703125" style="69" bestFit="1" customWidth="1"/>
    <col min="201" max="201" width="2.85546875" style="69" customWidth="1"/>
    <col min="202" max="202" width="5.85546875" style="69" bestFit="1" customWidth="1"/>
    <col min="203" max="203" width="24" style="69" bestFit="1" customWidth="1"/>
    <col min="204" max="204" width="5.85546875" style="69" bestFit="1" customWidth="1"/>
    <col min="205" max="205" width="2.7109375" style="69" bestFit="1" customWidth="1"/>
    <col min="206" max="207" width="3.28515625" style="69" customWidth="1"/>
    <col min="208" max="208" width="6.5703125" style="69" bestFit="1" customWidth="1"/>
    <col min="209" max="209" width="2.85546875" style="69" customWidth="1"/>
    <col min="210" max="210" width="5.85546875" style="69" bestFit="1" customWidth="1"/>
    <col min="211" max="211" width="24" style="69" bestFit="1" customWidth="1"/>
    <col min="212" max="212" width="5.85546875" style="69" bestFit="1" customWidth="1"/>
    <col min="213" max="213" width="2.7109375" style="69" bestFit="1" customWidth="1"/>
    <col min="214" max="215" width="3.28515625" style="69" customWidth="1"/>
    <col min="216" max="216" width="6.5703125" style="69" bestFit="1" customWidth="1"/>
    <col min="217" max="217" width="2.85546875" style="69" customWidth="1"/>
    <col min="218" max="218" width="5.85546875" style="69" bestFit="1" customWidth="1"/>
    <col min="219" max="219" width="24" style="69" bestFit="1" customWidth="1"/>
    <col min="220" max="220" width="5.85546875" style="69" bestFit="1" customWidth="1"/>
    <col min="221" max="221" width="2.7109375" style="69" bestFit="1" customWidth="1"/>
    <col min="222" max="223" width="3.28515625" style="69" customWidth="1"/>
    <col min="224" max="224" width="6.5703125" style="69" bestFit="1" customWidth="1"/>
    <col min="225" max="225" width="2.85546875" style="69" customWidth="1"/>
    <col min="226" max="226" width="5.85546875" style="69" bestFit="1" customWidth="1"/>
    <col min="227" max="227" width="24" style="69" bestFit="1" customWidth="1"/>
    <col min="228" max="228" width="5.85546875" style="69" bestFit="1" customWidth="1"/>
    <col min="229" max="229" width="2.7109375" style="69" bestFit="1" customWidth="1"/>
    <col min="230" max="231" width="3.28515625" style="69" customWidth="1"/>
    <col min="232" max="232" width="6.5703125" style="69" bestFit="1" customWidth="1"/>
    <col min="233" max="233" width="2.85546875" style="69" customWidth="1"/>
    <col min="234" max="234" width="5.85546875" style="69" bestFit="1" customWidth="1"/>
    <col min="235" max="235" width="24" style="69" bestFit="1" customWidth="1"/>
    <col min="236" max="236" width="5.85546875" style="69" bestFit="1" customWidth="1"/>
    <col min="237" max="237" width="2.7109375" style="69" bestFit="1" customWidth="1"/>
    <col min="238" max="239" width="3.28515625" style="69" customWidth="1"/>
    <col min="240" max="240" width="6.5703125" style="69" bestFit="1" customWidth="1"/>
    <col min="241" max="241" width="2.85546875" style="69" customWidth="1"/>
    <col min="242" max="242" width="5.85546875" style="69" bestFit="1" customWidth="1"/>
    <col min="243" max="243" width="24" style="69" bestFit="1" customWidth="1"/>
    <col min="244" max="244" width="5.85546875" style="69" bestFit="1" customWidth="1"/>
    <col min="245" max="245" width="2.7109375" style="69" bestFit="1" customWidth="1"/>
    <col min="246" max="247" width="3.28515625" style="69" customWidth="1"/>
    <col min="248" max="248" width="6.5703125" style="69" bestFit="1" customWidth="1"/>
    <col min="249" max="249" width="2.85546875" style="69" customWidth="1"/>
    <col min="250" max="250" width="5.85546875" style="69" bestFit="1" customWidth="1"/>
    <col min="251" max="251" width="24" style="69" bestFit="1" customWidth="1"/>
    <col min="252" max="252" width="5.85546875" style="69" bestFit="1" customWidth="1"/>
    <col min="253" max="253" width="2.7109375" style="69" bestFit="1" customWidth="1"/>
    <col min="254" max="255" width="3.28515625" style="69" customWidth="1"/>
    <col min="256" max="256" width="6.5703125" style="69" bestFit="1" customWidth="1"/>
    <col min="257" max="257" width="2.85546875" style="69" customWidth="1"/>
    <col min="258" max="258" width="5.85546875" style="69" bestFit="1" customWidth="1"/>
    <col min="259" max="259" width="24" style="69" bestFit="1" customWidth="1"/>
    <col min="260" max="260" width="5.85546875" style="69" bestFit="1" customWidth="1"/>
    <col min="261" max="261" width="2.7109375" style="69" bestFit="1" customWidth="1"/>
    <col min="262" max="263" width="3.28515625" style="69" customWidth="1"/>
    <col min="264" max="264" width="6.5703125" style="69" bestFit="1" customWidth="1"/>
    <col min="265" max="265" width="2.85546875" style="69" customWidth="1"/>
    <col min="266" max="266" width="5.85546875" style="69" bestFit="1" customWidth="1"/>
    <col min="267" max="267" width="24" style="69" bestFit="1" customWidth="1"/>
    <col min="268" max="268" width="5.85546875" style="69" bestFit="1" customWidth="1"/>
    <col min="269" max="269" width="2.7109375" style="69" bestFit="1" customWidth="1"/>
    <col min="270" max="271" width="3.28515625" style="69" customWidth="1"/>
    <col min="272" max="272" width="6.5703125" style="69" bestFit="1" customWidth="1"/>
    <col min="273" max="273" width="2.85546875" style="69" customWidth="1"/>
    <col min="274" max="274" width="5.85546875" style="69" bestFit="1" customWidth="1"/>
    <col min="275" max="275" width="24" style="69" bestFit="1" customWidth="1"/>
    <col min="276" max="276" width="5.85546875" style="69" bestFit="1" customWidth="1"/>
    <col min="277" max="277" width="2.7109375" style="69" bestFit="1" customWidth="1"/>
    <col min="278" max="279" width="3.28515625" style="69" customWidth="1"/>
    <col min="280" max="280" width="6.5703125" style="69" bestFit="1" customWidth="1"/>
    <col min="281" max="281" width="2.85546875" style="69" customWidth="1"/>
    <col min="282" max="282" width="5.85546875" style="69" bestFit="1" customWidth="1"/>
    <col min="283" max="283" width="24" style="69" bestFit="1" customWidth="1"/>
    <col min="284" max="284" width="5.85546875" style="69" bestFit="1" customWidth="1"/>
    <col min="285" max="285" width="2.7109375" style="69" bestFit="1" customWidth="1"/>
    <col min="286" max="287" width="3.28515625" style="69" customWidth="1"/>
    <col min="288" max="288" width="6.5703125" style="69" bestFit="1" customWidth="1"/>
    <col min="289" max="289" width="2.85546875" style="69" customWidth="1"/>
    <col min="290" max="290" width="5.85546875" style="69" bestFit="1" customWidth="1"/>
    <col min="291" max="291" width="24" style="69" bestFit="1" customWidth="1"/>
    <col min="292" max="292" width="5.85546875" style="69" bestFit="1" customWidth="1"/>
    <col min="293" max="293" width="2.7109375" style="69" bestFit="1" customWidth="1"/>
    <col min="294" max="295" width="3.28515625" style="69" customWidth="1"/>
    <col min="296" max="296" width="6.5703125" style="69" bestFit="1" customWidth="1"/>
    <col min="297" max="297" width="2.85546875" style="69" customWidth="1"/>
    <col min="298" max="298" width="5.85546875" style="69" bestFit="1" customWidth="1"/>
    <col min="299" max="299" width="24" style="69" bestFit="1" customWidth="1"/>
    <col min="300" max="300" width="5.85546875" style="69" bestFit="1" customWidth="1"/>
    <col min="301" max="301" width="2.7109375" style="69" bestFit="1" customWidth="1"/>
    <col min="302" max="303" width="3.28515625" style="69" customWidth="1"/>
    <col min="304" max="304" width="6.5703125" style="69" bestFit="1" customWidth="1"/>
    <col min="305" max="305" width="2.85546875" style="69" customWidth="1"/>
    <col min="306" max="306" width="5.85546875" style="69" bestFit="1" customWidth="1"/>
    <col min="307" max="307" width="24" style="69" bestFit="1" customWidth="1"/>
    <col min="308" max="308" width="5.85546875" style="69" bestFit="1" customWidth="1"/>
    <col min="309" max="309" width="2.7109375" style="69" bestFit="1" customWidth="1"/>
    <col min="310" max="311" width="3.28515625" style="69" customWidth="1"/>
    <col min="312" max="312" width="6.5703125" style="69" bestFit="1" customWidth="1"/>
    <col min="313" max="313" width="2.85546875" style="69" customWidth="1"/>
    <col min="314" max="314" width="5.85546875" style="69" bestFit="1" customWidth="1"/>
    <col min="315" max="315" width="24" style="69" bestFit="1" customWidth="1"/>
    <col min="316" max="316" width="5.85546875" style="69" bestFit="1" customWidth="1"/>
    <col min="317" max="317" width="2.7109375" style="69" bestFit="1" customWidth="1"/>
    <col min="318" max="319" width="3.28515625" style="69" customWidth="1"/>
    <col min="320" max="320" width="6.5703125" style="69" bestFit="1" customWidth="1"/>
    <col min="321" max="321" width="2.85546875" style="69" customWidth="1"/>
    <col min="322" max="322" width="5.85546875" style="69" bestFit="1" customWidth="1"/>
    <col min="323" max="323" width="24" style="69" bestFit="1" customWidth="1"/>
    <col min="324" max="324" width="5.85546875" style="69" bestFit="1" customWidth="1"/>
    <col min="325" max="325" width="2.7109375" style="69" bestFit="1" customWidth="1"/>
    <col min="326" max="327" width="3.28515625" style="69" customWidth="1"/>
    <col min="328" max="328" width="6.5703125" style="69" bestFit="1" customWidth="1"/>
    <col min="329" max="16384" width="9.140625" style="69"/>
  </cols>
  <sheetData>
    <row r="1" spans="2:328" ht="17.25" customHeight="1" x14ac:dyDescent="0.3">
      <c r="B1" s="89"/>
      <c r="C1" s="89"/>
      <c r="D1" s="89"/>
      <c r="E1" s="89"/>
      <c r="F1" s="89"/>
      <c r="G1" s="70"/>
      <c r="H1" s="71"/>
    </row>
    <row r="2" spans="2:328" ht="24.95" customHeight="1" x14ac:dyDescent="0.3">
      <c r="C2" s="71">
        <v>1</v>
      </c>
      <c r="D2" s="70"/>
      <c r="E2" s="70"/>
      <c r="F2" s="88" t="str">
        <f>IF(LEN(C2)&gt;0,"Scores","")</f>
        <v>Scores</v>
      </c>
      <c r="G2" s="88"/>
      <c r="K2" s="71">
        <f>IF(LEN(C20)&lt;1,"",IF(C20+1 &lt; $K$39,C20+1,""))</f>
        <v>3</v>
      </c>
      <c r="L2" s="70"/>
      <c r="M2" s="70"/>
      <c r="N2" s="88" t="str">
        <f>IF(LEN(K2)&gt;0,"Scores","")</f>
        <v>Scores</v>
      </c>
      <c r="O2" s="88"/>
      <c r="R2" s="94">
        <f>IF(LEN(J20)&lt;1,"",IF(J20+1 &lt; $K$39,J20+1,""))</f>
        <v>5</v>
      </c>
      <c r="S2" s="94"/>
      <c r="T2" s="94"/>
      <c r="U2" s="94"/>
      <c r="V2" s="95" t="str">
        <f>IF(LEN(R2)&gt;0,"Scores","")</f>
        <v>Scores</v>
      </c>
      <c r="W2" s="95"/>
      <c r="Z2" s="94">
        <f>IF(LEN(R20)&lt;1,"",IF(R20+1 &lt; $K$39,R20+1,""))</f>
        <v>7</v>
      </c>
      <c r="AA2" s="94"/>
      <c r="AB2" s="94"/>
      <c r="AC2" s="94"/>
      <c r="AD2" s="95" t="str">
        <f>IF(LEN(Z2)&gt;0,"Scores","")</f>
        <v>Scores</v>
      </c>
      <c r="AE2" s="95"/>
      <c r="AH2" s="94">
        <f>IF(LEN(Z20)&lt;1,"",IF(Z20+1 &lt; $K$39,Z20+1,""))</f>
        <v>9</v>
      </c>
      <c r="AI2" s="94"/>
      <c r="AJ2" s="94"/>
      <c r="AK2" s="94"/>
      <c r="AL2" s="95" t="str">
        <f>IF(LEN(AH2)&gt;0,"Scores","")</f>
        <v>Scores</v>
      </c>
      <c r="AM2" s="95"/>
      <c r="AP2" s="94">
        <f>IF(LEN(AH20)&lt;1,"",IF(AH20+1 &lt; $K$39,AH20+1,""))</f>
        <v>11</v>
      </c>
      <c r="AQ2" s="94"/>
      <c r="AR2" s="94"/>
      <c r="AS2" s="94"/>
      <c r="AT2" s="95" t="str">
        <f>IF(LEN(AP2)&gt;0,"Scores","")</f>
        <v>Scores</v>
      </c>
      <c r="AU2" s="95"/>
      <c r="AX2" s="94">
        <f>IF(LEN(AP20)&lt;1,"",IF(AP20+1 &lt; $K$39,AP20+1,""))</f>
        <v>13</v>
      </c>
      <c r="AY2" s="94"/>
      <c r="AZ2" s="94"/>
      <c r="BA2" s="94"/>
      <c r="BB2" s="95" t="str">
        <f>IF(LEN(AX2)&gt;0,"Scores","")</f>
        <v>Scores</v>
      </c>
      <c r="BC2" s="95"/>
      <c r="BF2" s="94">
        <f>IF(LEN(AX20)&lt;1,"",IF(AX20+1 &lt; $K$39,AX20+1,""))</f>
        <v>15</v>
      </c>
      <c r="BG2" s="94"/>
      <c r="BH2" s="94"/>
      <c r="BI2" s="94"/>
      <c r="BJ2" s="95" t="str">
        <f>IF(LEN(BF2)&gt;0,"Scores","")</f>
        <v>Scores</v>
      </c>
      <c r="BK2" s="95"/>
      <c r="BN2" s="94">
        <f>IF(LEN(BF20)&lt;1,"",IF(BF20+1 &lt; $K$39,BF20+1,""))</f>
        <v>17</v>
      </c>
      <c r="BO2" s="94"/>
      <c r="BP2" s="94"/>
      <c r="BQ2" s="94"/>
      <c r="BR2" s="95" t="str">
        <f>IF(LEN(BN2)&gt;0,"Scores","")</f>
        <v>Scores</v>
      </c>
      <c r="BS2" s="95"/>
      <c r="BV2" s="94">
        <f>IF(LEN(BN20)&lt;1,"",IF(BN20+1 &lt; $K$39,BN20+1,""))</f>
        <v>19</v>
      </c>
      <c r="BW2" s="94"/>
      <c r="BX2" s="94"/>
      <c r="BY2" s="94"/>
      <c r="BZ2" s="95" t="str">
        <f>IF(LEN(BV2)&gt;0,"Scores","")</f>
        <v>Scores</v>
      </c>
      <c r="CA2" s="95"/>
      <c r="CD2" s="94">
        <f>IF(LEN(BV20)&lt;1,"",IF(BV20+1 &lt; $K$39,BV20+1,""))</f>
        <v>21</v>
      </c>
      <c r="CE2" s="94"/>
      <c r="CF2" s="94"/>
      <c r="CG2" s="94"/>
      <c r="CH2" s="95" t="str">
        <f>IF(LEN(CD2)&gt;0,"Scores","")</f>
        <v>Scores</v>
      </c>
      <c r="CI2" s="95"/>
      <c r="CL2" s="94">
        <f>IF(LEN(CD20)&lt;1,"",IF(CD20+1 &lt; $K$39,CD20+1,""))</f>
        <v>23</v>
      </c>
      <c r="CM2" s="94"/>
      <c r="CN2" s="94"/>
      <c r="CO2" s="94"/>
      <c r="CP2" s="95" t="str">
        <f>IF(LEN(CL2)&gt;0,"Scores","")</f>
        <v>Scores</v>
      </c>
      <c r="CQ2" s="95"/>
      <c r="CT2" s="94">
        <f>IF(LEN(CL20)&lt;1,"",IF(CL20+1 &lt; $K$39,CL20+1,""))</f>
        <v>25</v>
      </c>
      <c r="CU2" s="94"/>
      <c r="CV2" s="94"/>
      <c r="CW2" s="94"/>
      <c r="CX2" s="95" t="str">
        <f>IF(LEN(CT2)&gt;0,"Scores","")</f>
        <v>Scores</v>
      </c>
      <c r="CY2" s="95"/>
      <c r="DB2" s="94">
        <f>IF(LEN(CT20)&lt;1,"",IF(CT20+1 &lt; $K$39,CT20+1,""))</f>
        <v>27</v>
      </c>
      <c r="DC2" s="94"/>
      <c r="DD2" s="94"/>
      <c r="DE2" s="94"/>
      <c r="DF2" s="95" t="str">
        <f>IF(LEN(DB2)&gt;0,"Scores","")</f>
        <v>Scores</v>
      </c>
      <c r="DG2" s="95"/>
      <c r="DJ2" s="94">
        <f>IF(LEN(DB20)&lt;1,"",IF(DB20+1 &lt; $K$39,DB20+1,""))</f>
        <v>29</v>
      </c>
      <c r="DK2" s="94"/>
      <c r="DL2" s="94"/>
      <c r="DM2" s="94"/>
      <c r="DN2" s="95" t="str">
        <f>IF(LEN(DJ2)&gt;0,"Scores","")</f>
        <v>Scores</v>
      </c>
      <c r="DO2" s="95"/>
      <c r="DR2" s="94">
        <f>IF(LEN(DJ20)&lt;1,"",IF(DJ20+1 &lt; $K$39,DJ20+1,""))</f>
        <v>31</v>
      </c>
      <c r="DS2" s="94"/>
      <c r="DT2" s="94"/>
      <c r="DU2" s="94"/>
      <c r="DV2" s="95" t="str">
        <f>IF(LEN(DR2)&gt;0,"Scores","")</f>
        <v>Scores</v>
      </c>
      <c r="DW2" s="95"/>
      <c r="DZ2" s="94">
        <f>IF(LEN(DR20)&lt;1,"",IF(DR20+1 &lt; $K$39,DR20+1,""))</f>
        <v>33</v>
      </c>
      <c r="EA2" s="94"/>
      <c r="EB2" s="94"/>
      <c r="EC2" s="94"/>
      <c r="ED2" s="95" t="str">
        <f>IF(LEN(DZ2)&gt;0,"Scores","")</f>
        <v>Scores</v>
      </c>
      <c r="EE2" s="95"/>
      <c r="EH2" s="94">
        <f>IF(LEN(DZ20)&lt;1,"",IF(DZ20+1 &lt; $K$39,DZ20+1,""))</f>
        <v>35</v>
      </c>
      <c r="EI2" s="94"/>
      <c r="EJ2" s="94"/>
      <c r="EK2" s="94"/>
      <c r="EL2" s="95" t="str">
        <f>IF(LEN(EH2)&gt;0,"Scores","")</f>
        <v>Scores</v>
      </c>
      <c r="EM2" s="95"/>
      <c r="EP2" s="94">
        <f>IF(LEN(EH20)&lt;1,"",IF(EH20+1 &lt; $K$39,EH20+1,""))</f>
        <v>37</v>
      </c>
      <c r="EQ2" s="94"/>
      <c r="ER2" s="94"/>
      <c r="ES2" s="94"/>
      <c r="ET2" s="95" t="str">
        <f>IF(LEN(EP2)&gt;0,"Scores","")</f>
        <v>Scores</v>
      </c>
      <c r="EU2" s="95"/>
      <c r="EX2" s="94">
        <f>IF(LEN(EP20)&lt;1,"",IF(EP20+1 &lt; $K$39,EP20+1,""))</f>
        <v>39</v>
      </c>
      <c r="EY2" s="94"/>
      <c r="EZ2" s="94"/>
      <c r="FA2" s="94"/>
      <c r="FB2" s="95" t="str">
        <f>IF(LEN(EX2)&gt;0,"Scores","")</f>
        <v>Scores</v>
      </c>
      <c r="FC2" s="95"/>
      <c r="FF2" s="94">
        <f>IF(LEN(EX20)&lt;1,"",IF(EX20+1 &lt; $K$39,EX20+1,""))</f>
        <v>41</v>
      </c>
      <c r="FG2" s="94"/>
      <c r="FH2" s="94"/>
      <c r="FI2" s="94"/>
      <c r="FJ2" s="95" t="str">
        <f>IF(LEN(FF2)&gt;0,"Scores","")</f>
        <v>Scores</v>
      </c>
      <c r="FK2" s="95"/>
      <c r="FN2" s="94">
        <f>IF(LEN(FF20)&lt;1,"",IF(FF20+1 &lt; $K$39,FF20+1,""))</f>
        <v>43</v>
      </c>
      <c r="FO2" s="94"/>
      <c r="FP2" s="94"/>
      <c r="FQ2" s="94"/>
      <c r="FR2" s="95" t="str">
        <f>IF(LEN(FN2)&gt;0,"Scores","")</f>
        <v>Scores</v>
      </c>
      <c r="FS2" s="95"/>
      <c r="FV2" s="94">
        <f>IF(LEN(FN20)&lt;1,"",IF(FN20+1 &lt; $K$39,FN20+1,""))</f>
        <v>45</v>
      </c>
      <c r="FW2" s="94"/>
      <c r="FX2" s="94"/>
      <c r="FY2" s="94"/>
      <c r="FZ2" s="95" t="str">
        <f>IF(LEN(FV2)&gt;0,"Scores","")</f>
        <v>Scores</v>
      </c>
      <c r="GA2" s="95"/>
      <c r="GD2" s="94">
        <f>IF(LEN(FV20)&lt;1,"",IF(FV20+1 &lt; $K$39,FV20+1,""))</f>
        <v>47</v>
      </c>
      <c r="GE2" s="94"/>
      <c r="GF2" s="94"/>
      <c r="GG2" s="94"/>
      <c r="GH2" s="95" t="str">
        <f>IF(LEN(GD2)&gt;0,"Scores","")</f>
        <v>Scores</v>
      </c>
      <c r="GI2" s="95"/>
      <c r="GL2" s="94">
        <f>IF(LEN(GD20)&lt;1,"",IF(GD20+1 &lt; $K$39,GD20+1,""))</f>
        <v>49</v>
      </c>
      <c r="GM2" s="94"/>
      <c r="GN2" s="94"/>
      <c r="GO2" s="94"/>
      <c r="GP2" s="95" t="str">
        <f>IF(LEN(GL2)&gt;0,"Scores","")</f>
        <v>Scores</v>
      </c>
      <c r="GQ2" s="95"/>
      <c r="GT2" s="94">
        <f>IF(LEN(GL20)&lt;1,"",IF(GL20+1 &lt; $K$39,GL20+1,""))</f>
        <v>51</v>
      </c>
      <c r="GU2" s="94"/>
      <c r="GV2" s="94"/>
      <c r="GW2" s="94"/>
      <c r="GX2" s="95" t="str">
        <f>IF(LEN(GT2)&gt;0,"Scores","")</f>
        <v>Scores</v>
      </c>
      <c r="GY2" s="95"/>
      <c r="HB2" s="94">
        <f>IF(LEN(GT20)&lt;1,"",IF(GT20+1 &lt; $K$39,GT20+1,""))</f>
        <v>53</v>
      </c>
      <c r="HC2" s="94"/>
      <c r="HD2" s="94"/>
      <c r="HE2" s="94"/>
      <c r="HF2" s="95" t="str">
        <f>IF(LEN(HB2)&gt;0,"Scores","")</f>
        <v>Scores</v>
      </c>
      <c r="HG2" s="95"/>
      <c r="HJ2" s="94">
        <f>IF(LEN(HB20)&lt;1,"",IF(HB20+1 &lt; $K$39,HB20+1,""))</f>
        <v>55</v>
      </c>
      <c r="HK2" s="94"/>
      <c r="HL2" s="94"/>
      <c r="HM2" s="94"/>
      <c r="HN2" s="95" t="str">
        <f>IF(LEN(HJ2)&gt;0,"Scores","")</f>
        <v>Scores</v>
      </c>
      <c r="HO2" s="95"/>
      <c r="HR2" s="94">
        <f>IF(LEN(HJ20)&lt;1,"",IF(HJ20+1 &lt; $K$39,HJ20+1,""))</f>
        <v>57</v>
      </c>
      <c r="HS2" s="94"/>
      <c r="HT2" s="94"/>
      <c r="HU2" s="94"/>
      <c r="HV2" s="95" t="str">
        <f>IF(LEN(HR2)&gt;0,"Scores","")</f>
        <v>Scores</v>
      </c>
      <c r="HW2" s="95"/>
      <c r="HZ2" s="94">
        <f>IF(LEN(HR20)&lt;1,"",IF(HR20+1 &lt; $K$39,HR20+1,""))</f>
        <v>59</v>
      </c>
      <c r="IA2" s="94"/>
      <c r="IB2" s="94"/>
      <c r="IC2" s="94"/>
      <c r="ID2" s="95" t="str">
        <f>IF(LEN(HZ2)&gt;0,"Scores","")</f>
        <v>Scores</v>
      </c>
      <c r="IE2" s="95"/>
      <c r="IH2" s="94">
        <f>IF(LEN(HZ20)&lt;1,"",IF(HZ20+1 &lt; $K$39,HZ20+1,""))</f>
        <v>61</v>
      </c>
      <c r="II2" s="94"/>
      <c r="IJ2" s="94"/>
      <c r="IK2" s="94"/>
      <c r="IL2" s="95" t="str">
        <f>IF(LEN(IH2)&gt;0,"Scores","")</f>
        <v>Scores</v>
      </c>
      <c r="IM2" s="95"/>
      <c r="IP2" s="94">
        <f>IF(LEN(IH20)&lt;1,"",IF(IH20+1 &lt; $K$39,IH20+1,""))</f>
        <v>63</v>
      </c>
      <c r="IQ2" s="94"/>
      <c r="IR2" s="94"/>
      <c r="IS2" s="94"/>
      <c r="IT2" s="95" t="str">
        <f>IF(LEN(IP2)&gt;0,"Scores","")</f>
        <v>Scores</v>
      </c>
      <c r="IU2" s="95"/>
      <c r="IX2" s="94">
        <f>IF(LEN(IP20)&lt;1,"",IF(IP20+1 &lt; $K$39,IP20+1,""))</f>
        <v>65</v>
      </c>
      <c r="IY2" s="94"/>
      <c r="IZ2" s="94"/>
      <c r="JA2" s="94"/>
      <c r="JB2" s="95" t="str">
        <f>IF(LEN(IX2)&gt;0,"Scores","")</f>
        <v>Scores</v>
      </c>
      <c r="JC2" s="95"/>
      <c r="JF2" s="94">
        <f>IF(LEN(IX20)&lt;1,"",IF(IX20+1 &lt; $K$39,IX20+1,""))</f>
        <v>67</v>
      </c>
      <c r="JG2" s="94"/>
      <c r="JH2" s="94"/>
      <c r="JI2" s="94"/>
      <c r="JJ2" s="95" t="str">
        <f>IF(LEN(JF2)&gt;0,"Scores","")</f>
        <v>Scores</v>
      </c>
      <c r="JK2" s="95"/>
      <c r="JN2" s="94">
        <f>IF(LEN(JF20)&lt;1,"",IF(JF20+1 &lt; $K$39,JF20+1,""))</f>
        <v>69</v>
      </c>
      <c r="JO2" s="94"/>
      <c r="JP2" s="94"/>
      <c r="JQ2" s="94"/>
      <c r="JR2" s="95" t="str">
        <f>IF(LEN(JN2)&gt;0,"Scores","")</f>
        <v>Scores</v>
      </c>
      <c r="JS2" s="95"/>
      <c r="JV2" s="94">
        <f>IF(LEN(JN20)&lt;1,"",IF(JN20+1 &lt; $K$39,JN20+1,""))</f>
        <v>71</v>
      </c>
      <c r="JW2" s="94"/>
      <c r="JX2" s="94"/>
      <c r="JY2" s="94"/>
      <c r="JZ2" s="95" t="str">
        <f>IF(LEN(JV2)&gt;0,"Scores","")</f>
        <v>Scores</v>
      </c>
      <c r="KA2" s="95"/>
      <c r="KD2" s="94">
        <f>IF(LEN(JV20)&lt;1,"",IF(JV20+1 &lt; $K$39,JV20+1,""))</f>
        <v>73</v>
      </c>
      <c r="KE2" s="94"/>
      <c r="KF2" s="94"/>
      <c r="KG2" s="94"/>
      <c r="KH2" s="95" t="str">
        <f>IF(LEN(KD2)&gt;0,"Scores","")</f>
        <v>Scores</v>
      </c>
      <c r="KI2" s="95"/>
      <c r="KL2" s="94">
        <f>IF(LEN(KD20)&lt;1,"",IF(KD20+1 &lt; $K$39,KD20+1,""))</f>
        <v>75</v>
      </c>
      <c r="KM2" s="94"/>
      <c r="KN2" s="94"/>
      <c r="KO2" s="94"/>
      <c r="KP2" s="95" t="str">
        <f>IF(LEN(KL2)&gt;0,"Scores","")</f>
        <v>Scores</v>
      </c>
      <c r="KQ2" s="95"/>
      <c r="KT2" s="94">
        <f>IF(LEN(KL20)&lt;1,"",IF(KL20+1 &lt; $K$39,KL20+1,""))</f>
        <v>77</v>
      </c>
      <c r="KU2" s="94"/>
      <c r="KV2" s="94"/>
      <c r="KW2" s="94"/>
      <c r="KX2" s="95" t="str">
        <f>IF(LEN(KT2)&gt;0,"Scores","")</f>
        <v>Scores</v>
      </c>
      <c r="KY2" s="95"/>
      <c r="LB2" s="94">
        <f>IF(LEN(KT20)&lt;1,"",IF(KT20+1 &lt; $K$39,KT20+1,""))</f>
        <v>79</v>
      </c>
      <c r="LC2" s="94"/>
      <c r="LD2" s="94"/>
      <c r="LE2" s="94"/>
      <c r="LF2" s="95" t="str">
        <f>IF(LEN(LB2)&gt;0,"Scores","")</f>
        <v>Scores</v>
      </c>
      <c r="LG2" s="95"/>
      <c r="LJ2" s="94">
        <f>IF(LEN(LB20)&lt;1,"",IF(LB20+1 &lt; $K$39,LB20+1,""))</f>
        <v>81</v>
      </c>
      <c r="LK2" s="94"/>
      <c r="LL2" s="94"/>
      <c r="LM2" s="94"/>
      <c r="LN2" s="95" t="str">
        <f>IF(LEN(LJ2)&gt;0,"Scores","")</f>
        <v>Scores</v>
      </c>
      <c r="LO2" s="95"/>
    </row>
    <row r="3" spans="2:328" ht="15.75" customHeight="1" thickBot="1" x14ac:dyDescent="0.3">
      <c r="B3" s="68" t="str">
        <f>IF(LEN(C2)&gt;0,"-","")</f>
        <v>-</v>
      </c>
      <c r="C3" s="72" t="str">
        <f>IF(LEN(C2)&gt;0,"Home          -          Away","")</f>
        <v>Home          -          Away</v>
      </c>
      <c r="D3" s="68" t="str">
        <f>IF(LEN(C2)&gt;0,"-","")</f>
        <v>-</v>
      </c>
      <c r="E3" s="6" t="str">
        <f>IF(LEN(C2)&gt;0,"-","")</f>
        <v>-</v>
      </c>
      <c r="F3" s="68" t="str">
        <f>IF(LEN(F2)&gt;0,"H","")</f>
        <v>H</v>
      </c>
      <c r="G3" s="68" t="str">
        <f>IF(LEN(F2)&gt;0,"A","")</f>
        <v>A</v>
      </c>
      <c r="H3" s="69" t="s">
        <v>276</v>
      </c>
      <c r="J3" s="68" t="str">
        <f>IF(LEN(K2)&gt;0,"-","")</f>
        <v>-</v>
      </c>
      <c r="K3" s="72" t="str">
        <f>IF(LEN(K2)&gt;0,"Home          -          Away","")</f>
        <v>Home          -          Away</v>
      </c>
      <c r="L3" s="68" t="str">
        <f>IF(LEN(K2)&gt;0,"-","")</f>
        <v>-</v>
      </c>
      <c r="M3" s="6" t="str">
        <f>IF(LEN(K2)&gt;0,"-","")</f>
        <v>-</v>
      </c>
      <c r="N3" s="68" t="str">
        <f>IF(LEN(N2)&gt;0,"H","")</f>
        <v>H</v>
      </c>
      <c r="O3" s="68" t="str">
        <f>IF(LEN(N2)&gt;0,"A","")</f>
        <v>A</v>
      </c>
      <c r="P3" s="69" t="s">
        <v>276</v>
      </c>
      <c r="R3" s="68" t="str">
        <f>IF(LEN(R2)&gt;0,"-","")</f>
        <v>-</v>
      </c>
      <c r="S3" s="72" t="str">
        <f>IF(LEN(R2)&gt;0,"Home          -          Away","")</f>
        <v>Home          -          Away</v>
      </c>
      <c r="T3" s="68" t="str">
        <f>IF(LEN(R2)&gt;0,"-","")</f>
        <v>-</v>
      </c>
      <c r="U3" s="6" t="str">
        <f>IF(LEN(R2)&gt;0,"-","")</f>
        <v>-</v>
      </c>
      <c r="V3" s="68" t="str">
        <f>IF(LEN(V2)&gt;0,"H","")</f>
        <v>H</v>
      </c>
      <c r="W3" s="68" t="str">
        <f>IF(LEN(V2)&gt;0,"A","")</f>
        <v>A</v>
      </c>
      <c r="X3" s="69" t="s">
        <v>276</v>
      </c>
      <c r="Z3" s="68" t="str">
        <f>IF(LEN(Z2)&gt;0,"-","")</f>
        <v>-</v>
      </c>
      <c r="AA3" s="72" t="str">
        <f>IF(LEN(Z2)&gt;0,"Home          -          Away","")</f>
        <v>Home          -          Away</v>
      </c>
      <c r="AB3" s="68" t="str">
        <f>IF(LEN(Z2)&gt;0,"-","")</f>
        <v>-</v>
      </c>
      <c r="AC3" s="6" t="str">
        <f>IF(LEN(Z2)&gt;0,"-","")</f>
        <v>-</v>
      </c>
      <c r="AD3" s="68" t="str">
        <f>IF(LEN(AD2)&gt;0,"H","")</f>
        <v>H</v>
      </c>
      <c r="AE3" s="68" t="str">
        <f>IF(LEN(AD2)&gt;0,"A","")</f>
        <v>A</v>
      </c>
      <c r="AF3" s="69" t="s">
        <v>276</v>
      </c>
      <c r="AH3" s="68" t="str">
        <f>IF(LEN(AH2)&gt;0,"-","")</f>
        <v>-</v>
      </c>
      <c r="AI3" s="72" t="str">
        <f>IF(LEN(AH2)&gt;0,"Home          -          Away","")</f>
        <v>Home          -          Away</v>
      </c>
      <c r="AJ3" s="68" t="str">
        <f>IF(LEN(AH2)&gt;0,"-","")</f>
        <v>-</v>
      </c>
      <c r="AK3" s="6" t="str">
        <f>IF(LEN(AH2)&gt;0,"-","")</f>
        <v>-</v>
      </c>
      <c r="AL3" s="68" t="str">
        <f>IF(LEN(AL2)&gt;0,"H","")</f>
        <v>H</v>
      </c>
      <c r="AM3" s="68" t="str">
        <f>IF(LEN(AL2)&gt;0,"A","")</f>
        <v>A</v>
      </c>
      <c r="AN3" s="69" t="s">
        <v>276</v>
      </c>
      <c r="AP3" s="68" t="str">
        <f>IF(LEN(AP2)&gt;0,"-","")</f>
        <v>-</v>
      </c>
      <c r="AQ3" s="72" t="str">
        <f>IF(LEN(AP2)&gt;0,"Home          -          Away","")</f>
        <v>Home          -          Away</v>
      </c>
      <c r="AR3" s="68" t="str">
        <f>IF(LEN(AP2)&gt;0,"-","")</f>
        <v>-</v>
      </c>
      <c r="AS3" s="6" t="str">
        <f>IF(LEN(AP2)&gt;0,"-","")</f>
        <v>-</v>
      </c>
      <c r="AT3" s="68" t="str">
        <f>IF(LEN(AT2)&gt;0,"H","")</f>
        <v>H</v>
      </c>
      <c r="AU3" s="68" t="str">
        <f>IF(LEN(AT2)&gt;0,"A","")</f>
        <v>A</v>
      </c>
      <c r="AV3" s="69" t="s">
        <v>276</v>
      </c>
      <c r="AX3" s="68" t="str">
        <f>IF(LEN(AX2)&gt;0,"-","")</f>
        <v>-</v>
      </c>
      <c r="AY3" s="72" t="str">
        <f>IF(LEN(AX2)&gt;0,"Home          -          Away","")</f>
        <v>Home          -          Away</v>
      </c>
      <c r="AZ3" s="68" t="str">
        <f>IF(LEN(AX2)&gt;0,"-","")</f>
        <v>-</v>
      </c>
      <c r="BA3" s="6" t="str">
        <f>IF(LEN(AX2)&gt;0,"-","")</f>
        <v>-</v>
      </c>
      <c r="BB3" s="68" t="str">
        <f>IF(LEN(BB2)&gt;0,"H","")</f>
        <v>H</v>
      </c>
      <c r="BC3" s="68" t="str">
        <f>IF(LEN(BB2)&gt;0,"A","")</f>
        <v>A</v>
      </c>
      <c r="BD3" s="69" t="s">
        <v>276</v>
      </c>
      <c r="BF3" s="68" t="str">
        <f>IF(LEN(BF2)&gt;0,"-","")</f>
        <v>-</v>
      </c>
      <c r="BG3" s="72" t="str">
        <f>IF(LEN(BF2)&gt;0,"Home          -          Away","")</f>
        <v>Home          -          Away</v>
      </c>
      <c r="BH3" s="68" t="str">
        <f>IF(LEN(BF2)&gt;0,"-","")</f>
        <v>-</v>
      </c>
      <c r="BI3" s="6" t="str">
        <f>IF(LEN(BF2)&gt;0,"-","")</f>
        <v>-</v>
      </c>
      <c r="BJ3" s="68" t="str">
        <f>IF(LEN(BJ2)&gt;0,"H","")</f>
        <v>H</v>
      </c>
      <c r="BK3" s="68" t="str">
        <f>IF(LEN(BJ2)&gt;0,"A","")</f>
        <v>A</v>
      </c>
      <c r="BL3" s="69" t="s">
        <v>276</v>
      </c>
      <c r="BN3" s="68" t="str">
        <f>IF(LEN(BN2)&gt;0,"-","")</f>
        <v>-</v>
      </c>
      <c r="BO3" s="72" t="str">
        <f>IF(LEN(BN2)&gt;0,"Home          -          Away","")</f>
        <v>Home          -          Away</v>
      </c>
      <c r="BP3" s="68" t="str">
        <f>IF(LEN(BN2)&gt;0,"-","")</f>
        <v>-</v>
      </c>
      <c r="BQ3" s="6" t="str">
        <f>IF(LEN(BN2)&gt;0,"-","")</f>
        <v>-</v>
      </c>
      <c r="BR3" s="68" t="str">
        <f>IF(LEN(BR2)&gt;0,"H","")</f>
        <v>H</v>
      </c>
      <c r="BS3" s="68" t="str">
        <f>IF(LEN(BR2)&gt;0,"A","")</f>
        <v>A</v>
      </c>
      <c r="BT3" s="69" t="s">
        <v>276</v>
      </c>
      <c r="BV3" s="68" t="str">
        <f>IF(LEN(BV2)&gt;0,"-","")</f>
        <v>-</v>
      </c>
      <c r="BW3" s="72" t="str">
        <f>IF(LEN(BV2)&gt;0,"Home          -          Away","")</f>
        <v>Home          -          Away</v>
      </c>
      <c r="BX3" s="68" t="str">
        <f>IF(LEN(BV2)&gt;0,"-","")</f>
        <v>-</v>
      </c>
      <c r="BY3" s="6" t="str">
        <f>IF(LEN(BV2)&gt;0,"-","")</f>
        <v>-</v>
      </c>
      <c r="BZ3" s="68" t="str">
        <f>IF(LEN(BZ2)&gt;0,"H","")</f>
        <v>H</v>
      </c>
      <c r="CA3" s="68" t="str">
        <f>IF(LEN(BZ2)&gt;0,"A","")</f>
        <v>A</v>
      </c>
      <c r="CB3" s="69" t="s">
        <v>276</v>
      </c>
      <c r="CD3" s="68" t="str">
        <f>IF(LEN(CD2)&gt;0,"-","")</f>
        <v>-</v>
      </c>
      <c r="CE3" s="72" t="str">
        <f>IF(LEN(CD2)&gt;0,"Home          -          Away","")</f>
        <v>Home          -          Away</v>
      </c>
      <c r="CF3" s="68" t="str">
        <f>IF(LEN(CD2)&gt;0,"-","")</f>
        <v>-</v>
      </c>
      <c r="CG3" s="6" t="str">
        <f>IF(LEN(CD2)&gt;0,"-","")</f>
        <v>-</v>
      </c>
      <c r="CH3" s="68" t="str">
        <f>IF(LEN(CH2)&gt;0,"H","")</f>
        <v>H</v>
      </c>
      <c r="CI3" s="68" t="str">
        <f>IF(LEN(CH2)&gt;0,"A","")</f>
        <v>A</v>
      </c>
      <c r="CJ3" s="69" t="s">
        <v>276</v>
      </c>
      <c r="CL3" s="68" t="str">
        <f>IF(LEN(CL2)&gt;0,"-","")</f>
        <v>-</v>
      </c>
      <c r="CM3" s="72" t="str">
        <f>IF(LEN(CL2)&gt;0,"Home          -          Away","")</f>
        <v>Home          -          Away</v>
      </c>
      <c r="CN3" s="68" t="str">
        <f>IF(LEN(CL2)&gt;0,"-","")</f>
        <v>-</v>
      </c>
      <c r="CO3" s="6" t="str">
        <f>IF(LEN(CL2)&gt;0,"-","")</f>
        <v>-</v>
      </c>
      <c r="CP3" s="68" t="str">
        <f>IF(LEN(CP2)&gt;0,"H","")</f>
        <v>H</v>
      </c>
      <c r="CQ3" s="68" t="str">
        <f>IF(LEN(CP2)&gt;0,"A","")</f>
        <v>A</v>
      </c>
      <c r="CR3" s="69" t="s">
        <v>276</v>
      </c>
      <c r="CT3" s="68" t="str">
        <f>IF(LEN(CT2)&gt;0,"-","")</f>
        <v>-</v>
      </c>
      <c r="CU3" s="72" t="str">
        <f>IF(LEN(CT2)&gt;0,"Home          -          Away","")</f>
        <v>Home          -          Away</v>
      </c>
      <c r="CV3" s="68" t="str">
        <f>IF(LEN(CT2)&gt;0,"-","")</f>
        <v>-</v>
      </c>
      <c r="CW3" s="6" t="str">
        <f>IF(LEN(CT2)&gt;0,"-","")</f>
        <v>-</v>
      </c>
      <c r="CX3" s="68" t="str">
        <f>IF(LEN(CX2)&gt;0,"H","")</f>
        <v>H</v>
      </c>
      <c r="CY3" s="68" t="str">
        <f>IF(LEN(CX2)&gt;0,"A","")</f>
        <v>A</v>
      </c>
      <c r="CZ3" s="69" t="s">
        <v>276</v>
      </c>
      <c r="DB3" s="68" t="str">
        <f>IF(LEN(DB2)&gt;0,"-","")</f>
        <v>-</v>
      </c>
      <c r="DC3" s="72" t="str">
        <f>IF(LEN(DB2)&gt;0,"Home          -          Away","")</f>
        <v>Home          -          Away</v>
      </c>
      <c r="DD3" s="68" t="str">
        <f>IF(LEN(DB2)&gt;0,"-","")</f>
        <v>-</v>
      </c>
      <c r="DE3" s="6" t="str">
        <f>IF(LEN(DB2)&gt;0,"-","")</f>
        <v>-</v>
      </c>
      <c r="DF3" s="68" t="str">
        <f>IF(LEN(DF2)&gt;0,"H","")</f>
        <v>H</v>
      </c>
      <c r="DG3" s="68" t="str">
        <f>IF(LEN(DF2)&gt;0,"A","")</f>
        <v>A</v>
      </c>
      <c r="DH3" s="69" t="s">
        <v>276</v>
      </c>
      <c r="DJ3" s="68" t="str">
        <f>IF(LEN(DJ2)&gt;0,"-","")</f>
        <v>-</v>
      </c>
      <c r="DK3" s="72" t="str">
        <f>IF(LEN(DJ2)&gt;0,"Home          -          Away","")</f>
        <v>Home          -          Away</v>
      </c>
      <c r="DL3" s="68" t="str">
        <f>IF(LEN(DJ2)&gt;0,"-","")</f>
        <v>-</v>
      </c>
      <c r="DM3" s="6" t="str">
        <f>IF(LEN(DJ2)&gt;0,"-","")</f>
        <v>-</v>
      </c>
      <c r="DN3" s="68" t="str">
        <f>IF(LEN(DN2)&gt;0,"H","")</f>
        <v>H</v>
      </c>
      <c r="DO3" s="68" t="str">
        <f>IF(LEN(DN2)&gt;0,"A","")</f>
        <v>A</v>
      </c>
      <c r="DP3" s="69" t="s">
        <v>276</v>
      </c>
      <c r="DR3" s="68" t="str">
        <f>IF(LEN(DR2)&gt;0,"-","")</f>
        <v>-</v>
      </c>
      <c r="DS3" s="72" t="str">
        <f>IF(LEN(DR2)&gt;0,"Home          -          Away","")</f>
        <v>Home          -          Away</v>
      </c>
      <c r="DT3" s="68" t="str">
        <f>IF(LEN(DR2)&gt;0,"-","")</f>
        <v>-</v>
      </c>
      <c r="DU3" s="6" t="str">
        <f>IF(LEN(DR2)&gt;0,"-","")</f>
        <v>-</v>
      </c>
      <c r="DV3" s="68" t="str">
        <f>IF(LEN(DV2)&gt;0,"H","")</f>
        <v>H</v>
      </c>
      <c r="DW3" s="68" t="str">
        <f>IF(LEN(DV2)&gt;0,"A","")</f>
        <v>A</v>
      </c>
      <c r="DX3" s="69" t="s">
        <v>276</v>
      </c>
      <c r="DZ3" s="68" t="str">
        <f>IF(LEN(DZ2)&gt;0,"-","")</f>
        <v>-</v>
      </c>
      <c r="EA3" s="72" t="str">
        <f>IF(LEN(DZ2)&gt;0,"Home          -          Away","")</f>
        <v>Home          -          Away</v>
      </c>
      <c r="EB3" s="68" t="str">
        <f>IF(LEN(DZ2)&gt;0,"-","")</f>
        <v>-</v>
      </c>
      <c r="EC3" s="6" t="str">
        <f>IF(LEN(DZ2)&gt;0,"-","")</f>
        <v>-</v>
      </c>
      <c r="ED3" s="68" t="str">
        <f>IF(LEN(ED2)&gt;0,"H","")</f>
        <v>H</v>
      </c>
      <c r="EE3" s="68" t="str">
        <f>IF(LEN(ED2)&gt;0,"A","")</f>
        <v>A</v>
      </c>
      <c r="EF3" s="69" t="s">
        <v>276</v>
      </c>
      <c r="EH3" s="68" t="str">
        <f>IF(LEN(EH2)&gt;0,"-","")</f>
        <v>-</v>
      </c>
      <c r="EI3" s="72" t="str">
        <f>IF(LEN(EH2)&gt;0,"Home          -          Away","")</f>
        <v>Home          -          Away</v>
      </c>
      <c r="EJ3" s="68" t="str">
        <f>IF(LEN(EH2)&gt;0,"-","")</f>
        <v>-</v>
      </c>
      <c r="EK3" s="6" t="str">
        <f>IF(LEN(EH2)&gt;0,"-","")</f>
        <v>-</v>
      </c>
      <c r="EL3" s="68" t="str">
        <f>IF(LEN(EL2)&gt;0,"H","")</f>
        <v>H</v>
      </c>
      <c r="EM3" s="68" t="str">
        <f>IF(LEN(EL2)&gt;0,"A","")</f>
        <v>A</v>
      </c>
      <c r="EN3" s="69" t="s">
        <v>276</v>
      </c>
      <c r="EP3" s="68" t="str">
        <f>IF(LEN(EP2)&gt;0,"-","")</f>
        <v>-</v>
      </c>
      <c r="EQ3" s="72" t="str">
        <f>IF(LEN(EP2)&gt;0,"Home          -          Away","")</f>
        <v>Home          -          Away</v>
      </c>
      <c r="ER3" s="68" t="str">
        <f>IF(LEN(EP2)&gt;0,"-","")</f>
        <v>-</v>
      </c>
      <c r="ES3" s="6" t="str">
        <f>IF(LEN(EP2)&gt;0,"-","")</f>
        <v>-</v>
      </c>
      <c r="ET3" s="68" t="str">
        <f>IF(LEN(ET2)&gt;0,"H","")</f>
        <v>H</v>
      </c>
      <c r="EU3" s="68" t="str">
        <f>IF(LEN(ET2)&gt;0,"A","")</f>
        <v>A</v>
      </c>
      <c r="EV3" s="69" t="s">
        <v>276</v>
      </c>
      <c r="EX3" s="68" t="str">
        <f>IF(LEN(EX2)&gt;0,"-","")</f>
        <v>-</v>
      </c>
      <c r="EY3" s="72" t="str">
        <f>IF(LEN(EX2)&gt;0,"Home          -          Away","")</f>
        <v>Home          -          Away</v>
      </c>
      <c r="EZ3" s="68" t="str">
        <f>IF(LEN(EX2)&gt;0,"-","")</f>
        <v>-</v>
      </c>
      <c r="FA3" s="6" t="str">
        <f>IF(LEN(EX2)&gt;0,"-","")</f>
        <v>-</v>
      </c>
      <c r="FB3" s="68" t="str">
        <f>IF(LEN(FB2)&gt;0,"H","")</f>
        <v>H</v>
      </c>
      <c r="FC3" s="68" t="str">
        <f>IF(LEN(FB2)&gt;0,"A","")</f>
        <v>A</v>
      </c>
      <c r="FD3" s="69" t="s">
        <v>276</v>
      </c>
      <c r="FF3" s="68" t="str">
        <f>IF(LEN(FF2)&gt;0,"-","")</f>
        <v>-</v>
      </c>
      <c r="FG3" s="72" t="str">
        <f>IF(LEN(FF2)&gt;0,"Home          -          Away","")</f>
        <v>Home          -          Away</v>
      </c>
      <c r="FH3" s="68" t="str">
        <f>IF(LEN(FF2)&gt;0,"-","")</f>
        <v>-</v>
      </c>
      <c r="FI3" s="6" t="str">
        <f>IF(LEN(FF2)&gt;0,"-","")</f>
        <v>-</v>
      </c>
      <c r="FJ3" s="68" t="str">
        <f>IF(LEN(FJ2)&gt;0,"H","")</f>
        <v>H</v>
      </c>
      <c r="FK3" s="68" t="str">
        <f>IF(LEN(FJ2)&gt;0,"A","")</f>
        <v>A</v>
      </c>
      <c r="FL3" s="69" t="s">
        <v>276</v>
      </c>
      <c r="FN3" s="68" t="str">
        <f>IF(LEN(FN2)&gt;0,"-","")</f>
        <v>-</v>
      </c>
      <c r="FO3" s="72" t="str">
        <f>IF(LEN(FN2)&gt;0,"Home          -          Away","")</f>
        <v>Home          -          Away</v>
      </c>
      <c r="FP3" s="68" t="str">
        <f>IF(LEN(FN2)&gt;0,"-","")</f>
        <v>-</v>
      </c>
      <c r="FQ3" s="6" t="str">
        <f>IF(LEN(FN2)&gt;0,"-","")</f>
        <v>-</v>
      </c>
      <c r="FR3" s="68" t="str">
        <f>IF(LEN(FR2)&gt;0,"H","")</f>
        <v>H</v>
      </c>
      <c r="FS3" s="68" t="str">
        <f>IF(LEN(FR2)&gt;0,"A","")</f>
        <v>A</v>
      </c>
      <c r="FT3" s="69" t="s">
        <v>276</v>
      </c>
      <c r="FV3" s="68" t="str">
        <f>IF(LEN(FV2)&gt;0,"-","")</f>
        <v>-</v>
      </c>
      <c r="FW3" s="72" t="str">
        <f>IF(LEN(FV2)&gt;0,"Home          -          Away","")</f>
        <v>Home          -          Away</v>
      </c>
      <c r="FX3" s="68" t="str">
        <f>IF(LEN(FV2)&gt;0,"-","")</f>
        <v>-</v>
      </c>
      <c r="FY3" s="6" t="str">
        <f>IF(LEN(FV2)&gt;0,"-","")</f>
        <v>-</v>
      </c>
      <c r="FZ3" s="68" t="str">
        <f>IF(LEN(FZ2)&gt;0,"H","")</f>
        <v>H</v>
      </c>
      <c r="GA3" s="68" t="str">
        <f>IF(LEN(FZ2)&gt;0,"A","")</f>
        <v>A</v>
      </c>
      <c r="GB3" s="69" t="s">
        <v>276</v>
      </c>
      <c r="GD3" s="68" t="str">
        <f>IF(LEN(GD2)&gt;0,"-","")</f>
        <v>-</v>
      </c>
      <c r="GE3" s="72" t="str">
        <f>IF(LEN(GD2)&gt;0,"Home          -          Away","")</f>
        <v>Home          -          Away</v>
      </c>
      <c r="GF3" s="68" t="str">
        <f>IF(LEN(GD2)&gt;0,"-","")</f>
        <v>-</v>
      </c>
      <c r="GG3" s="6" t="str">
        <f>IF(LEN(GD2)&gt;0,"-","")</f>
        <v>-</v>
      </c>
      <c r="GH3" s="68" t="str">
        <f>IF(LEN(GH2)&gt;0,"H","")</f>
        <v>H</v>
      </c>
      <c r="GI3" s="68" t="str">
        <f>IF(LEN(GH2)&gt;0,"A","")</f>
        <v>A</v>
      </c>
      <c r="GJ3" s="69" t="s">
        <v>276</v>
      </c>
      <c r="GL3" s="68" t="str">
        <f>IF(LEN(GL2)&gt;0,"-","")</f>
        <v>-</v>
      </c>
      <c r="GM3" s="72" t="str">
        <f>IF(LEN(GL2)&gt;0,"Home          -          Away","")</f>
        <v>Home          -          Away</v>
      </c>
      <c r="GN3" s="68" t="str">
        <f>IF(LEN(GL2)&gt;0,"-","")</f>
        <v>-</v>
      </c>
      <c r="GO3" s="6" t="str">
        <f>IF(LEN(GL2)&gt;0,"-","")</f>
        <v>-</v>
      </c>
      <c r="GP3" s="68" t="str">
        <f>IF(LEN(GP2)&gt;0,"H","")</f>
        <v>H</v>
      </c>
      <c r="GQ3" s="68" t="str">
        <f>IF(LEN(GP2)&gt;0,"A","")</f>
        <v>A</v>
      </c>
      <c r="GR3" s="69" t="s">
        <v>276</v>
      </c>
      <c r="GT3" s="68" t="str">
        <f>IF(LEN(GT2)&gt;0,"-","")</f>
        <v>-</v>
      </c>
      <c r="GU3" s="72" t="str">
        <f>IF(LEN(GT2)&gt;0,"Home          -          Away","")</f>
        <v>Home          -          Away</v>
      </c>
      <c r="GV3" s="68" t="str">
        <f>IF(LEN(GT2)&gt;0,"-","")</f>
        <v>-</v>
      </c>
      <c r="GW3" s="6" t="str">
        <f>IF(LEN(GT2)&gt;0,"-","")</f>
        <v>-</v>
      </c>
      <c r="GX3" s="68" t="str">
        <f>IF(LEN(GX2)&gt;0,"H","")</f>
        <v>H</v>
      </c>
      <c r="GY3" s="68" t="str">
        <f>IF(LEN(GX2)&gt;0,"A","")</f>
        <v>A</v>
      </c>
      <c r="GZ3" s="69" t="s">
        <v>276</v>
      </c>
      <c r="HB3" s="68" t="str">
        <f>IF(LEN(HB2)&gt;0,"-","")</f>
        <v>-</v>
      </c>
      <c r="HC3" s="72" t="str">
        <f>IF(LEN(HB2)&gt;0,"Home          -          Away","")</f>
        <v>Home          -          Away</v>
      </c>
      <c r="HD3" s="68" t="str">
        <f>IF(LEN(HB2)&gt;0,"-","")</f>
        <v>-</v>
      </c>
      <c r="HE3" s="6" t="str">
        <f>IF(LEN(HB2)&gt;0,"-","")</f>
        <v>-</v>
      </c>
      <c r="HF3" s="68" t="str">
        <f>IF(LEN(HF2)&gt;0,"H","")</f>
        <v>H</v>
      </c>
      <c r="HG3" s="68" t="str">
        <f>IF(LEN(HF2)&gt;0,"A","")</f>
        <v>A</v>
      </c>
      <c r="HH3" s="69" t="s">
        <v>276</v>
      </c>
      <c r="HJ3" s="68" t="str">
        <f>IF(LEN(HJ2)&gt;0,"-","")</f>
        <v>-</v>
      </c>
      <c r="HK3" s="72" t="str">
        <f>IF(LEN(HJ2)&gt;0,"Home          -          Away","")</f>
        <v>Home          -          Away</v>
      </c>
      <c r="HL3" s="68" t="str">
        <f>IF(LEN(HJ2)&gt;0,"-","")</f>
        <v>-</v>
      </c>
      <c r="HM3" s="6" t="str">
        <f>IF(LEN(HJ2)&gt;0,"-","")</f>
        <v>-</v>
      </c>
      <c r="HN3" s="68" t="str">
        <f>IF(LEN(HN2)&gt;0,"H","")</f>
        <v>H</v>
      </c>
      <c r="HO3" s="68" t="str">
        <f>IF(LEN(HN2)&gt;0,"A","")</f>
        <v>A</v>
      </c>
      <c r="HP3" s="69" t="s">
        <v>276</v>
      </c>
      <c r="HR3" s="68" t="str">
        <f>IF(LEN(HR2)&gt;0,"-","")</f>
        <v>-</v>
      </c>
      <c r="HS3" s="72" t="str">
        <f>IF(LEN(HR2)&gt;0,"Home          -          Away","")</f>
        <v>Home          -          Away</v>
      </c>
      <c r="HT3" s="68" t="str">
        <f>IF(LEN(HR2)&gt;0,"-","")</f>
        <v>-</v>
      </c>
      <c r="HU3" s="6" t="str">
        <f>IF(LEN(HR2)&gt;0,"-","")</f>
        <v>-</v>
      </c>
      <c r="HV3" s="68" t="str">
        <f>IF(LEN(HV2)&gt;0,"H","")</f>
        <v>H</v>
      </c>
      <c r="HW3" s="68" t="str">
        <f>IF(LEN(HV2)&gt;0,"A","")</f>
        <v>A</v>
      </c>
      <c r="HX3" s="69" t="s">
        <v>276</v>
      </c>
      <c r="HZ3" s="68" t="str">
        <f>IF(LEN(HZ2)&gt;0,"-","")</f>
        <v>-</v>
      </c>
      <c r="IA3" s="72" t="str">
        <f>IF(LEN(HZ2)&gt;0,"Home          -          Away","")</f>
        <v>Home          -          Away</v>
      </c>
      <c r="IB3" s="68" t="str">
        <f>IF(LEN(HZ2)&gt;0,"-","")</f>
        <v>-</v>
      </c>
      <c r="IC3" s="6" t="str">
        <f>IF(LEN(HZ2)&gt;0,"-","")</f>
        <v>-</v>
      </c>
      <c r="ID3" s="68" t="str">
        <f>IF(LEN(ID2)&gt;0,"H","")</f>
        <v>H</v>
      </c>
      <c r="IE3" s="68" t="str">
        <f>IF(LEN(ID2)&gt;0,"A","")</f>
        <v>A</v>
      </c>
      <c r="IF3" s="69" t="s">
        <v>276</v>
      </c>
      <c r="IH3" s="68" t="str">
        <f>IF(LEN(IH2)&gt;0,"-","")</f>
        <v>-</v>
      </c>
      <c r="II3" s="72" t="str">
        <f>IF(LEN(IH2)&gt;0,"Home          -          Away","")</f>
        <v>Home          -          Away</v>
      </c>
      <c r="IJ3" s="68" t="str">
        <f>IF(LEN(IH2)&gt;0,"-","")</f>
        <v>-</v>
      </c>
      <c r="IK3" s="6" t="str">
        <f>IF(LEN(IH2)&gt;0,"-","")</f>
        <v>-</v>
      </c>
      <c r="IL3" s="68" t="str">
        <f>IF(LEN(IL2)&gt;0,"H","")</f>
        <v>H</v>
      </c>
      <c r="IM3" s="68" t="str">
        <f>IF(LEN(IL2)&gt;0,"A","")</f>
        <v>A</v>
      </c>
      <c r="IN3" s="69" t="s">
        <v>276</v>
      </c>
      <c r="IP3" s="68" t="str">
        <f>IF(LEN(IP2)&gt;0,"-","")</f>
        <v>-</v>
      </c>
      <c r="IQ3" s="72" t="str">
        <f>IF(LEN(IP2)&gt;0,"Home          -          Away","")</f>
        <v>Home          -          Away</v>
      </c>
      <c r="IR3" s="68" t="str">
        <f>IF(LEN(IP2)&gt;0,"-","")</f>
        <v>-</v>
      </c>
      <c r="IS3" s="6" t="str">
        <f>IF(LEN(IP2)&gt;0,"-","")</f>
        <v>-</v>
      </c>
      <c r="IT3" s="68" t="str">
        <f>IF(LEN(IT2)&gt;0,"H","")</f>
        <v>H</v>
      </c>
      <c r="IU3" s="68" t="str">
        <f>IF(LEN(IT2)&gt;0,"A","")</f>
        <v>A</v>
      </c>
      <c r="IV3" s="69" t="s">
        <v>276</v>
      </c>
      <c r="IX3" s="68" t="str">
        <f>IF(LEN(IX2)&gt;0,"-","")</f>
        <v>-</v>
      </c>
      <c r="IY3" s="72" t="str">
        <f>IF(LEN(IX2)&gt;0,"Home          -          Away","")</f>
        <v>Home          -          Away</v>
      </c>
      <c r="IZ3" s="68" t="str">
        <f>IF(LEN(IX2)&gt;0,"-","")</f>
        <v>-</v>
      </c>
      <c r="JA3" s="6" t="str">
        <f>IF(LEN(IX2)&gt;0,"-","")</f>
        <v>-</v>
      </c>
      <c r="JB3" s="68" t="str">
        <f>IF(LEN(JB2)&gt;0,"H","")</f>
        <v>H</v>
      </c>
      <c r="JC3" s="68" t="str">
        <f>IF(LEN(JB2)&gt;0,"A","")</f>
        <v>A</v>
      </c>
      <c r="JD3" s="69" t="s">
        <v>276</v>
      </c>
      <c r="JF3" s="68" t="str">
        <f>IF(LEN(JF2)&gt;0,"-","")</f>
        <v>-</v>
      </c>
      <c r="JG3" s="72" t="str">
        <f>IF(LEN(JF2)&gt;0,"Home          -          Away","")</f>
        <v>Home          -          Away</v>
      </c>
      <c r="JH3" s="68" t="str">
        <f>IF(LEN(JF2)&gt;0,"-","")</f>
        <v>-</v>
      </c>
      <c r="JI3" s="6" t="str">
        <f>IF(LEN(JF2)&gt;0,"-","")</f>
        <v>-</v>
      </c>
      <c r="JJ3" s="68" t="str">
        <f>IF(LEN(JJ2)&gt;0,"H","")</f>
        <v>H</v>
      </c>
      <c r="JK3" s="68" t="str">
        <f>IF(LEN(JJ2)&gt;0,"A","")</f>
        <v>A</v>
      </c>
      <c r="JL3" s="69" t="s">
        <v>276</v>
      </c>
      <c r="JN3" s="68" t="str">
        <f>IF(LEN(JN2)&gt;0,"-","")</f>
        <v>-</v>
      </c>
      <c r="JO3" s="72" t="str">
        <f>IF(LEN(JN2)&gt;0,"Home          -          Away","")</f>
        <v>Home          -          Away</v>
      </c>
      <c r="JP3" s="68" t="str">
        <f>IF(LEN(JN2)&gt;0,"-","")</f>
        <v>-</v>
      </c>
      <c r="JQ3" s="6" t="str">
        <f>IF(LEN(JN2)&gt;0,"-","")</f>
        <v>-</v>
      </c>
      <c r="JR3" s="68" t="str">
        <f>IF(LEN(JR2)&gt;0,"H","")</f>
        <v>H</v>
      </c>
      <c r="JS3" s="68" t="str">
        <f>IF(LEN(JR2)&gt;0,"A","")</f>
        <v>A</v>
      </c>
      <c r="JT3" s="69" t="s">
        <v>276</v>
      </c>
      <c r="JV3" s="68" t="str">
        <f>IF(LEN(JV2)&gt;0,"-","")</f>
        <v>-</v>
      </c>
      <c r="JW3" s="72" t="str">
        <f>IF(LEN(JV2)&gt;0,"Home          -          Away","")</f>
        <v>Home          -          Away</v>
      </c>
      <c r="JX3" s="68" t="str">
        <f>IF(LEN(JV2)&gt;0,"-","")</f>
        <v>-</v>
      </c>
      <c r="JY3" s="6" t="str">
        <f>IF(LEN(JV2)&gt;0,"-","")</f>
        <v>-</v>
      </c>
      <c r="JZ3" s="68" t="str">
        <f>IF(LEN(JZ2)&gt;0,"H","")</f>
        <v>H</v>
      </c>
      <c r="KA3" s="68" t="str">
        <f>IF(LEN(JZ2)&gt;0,"A","")</f>
        <v>A</v>
      </c>
      <c r="KB3" s="69" t="s">
        <v>276</v>
      </c>
      <c r="KD3" s="68" t="str">
        <f>IF(LEN(KD2)&gt;0,"-","")</f>
        <v>-</v>
      </c>
      <c r="KE3" s="72" t="str">
        <f>IF(LEN(KD2)&gt;0,"Home          -          Away","")</f>
        <v>Home          -          Away</v>
      </c>
      <c r="KF3" s="68" t="str">
        <f>IF(LEN(KD2)&gt;0,"-","")</f>
        <v>-</v>
      </c>
      <c r="KG3" s="6" t="str">
        <f>IF(LEN(KD2)&gt;0,"-","")</f>
        <v>-</v>
      </c>
      <c r="KH3" s="68" t="str">
        <f>IF(LEN(KH2)&gt;0,"H","")</f>
        <v>H</v>
      </c>
      <c r="KI3" s="68" t="str">
        <f>IF(LEN(KH2)&gt;0,"A","")</f>
        <v>A</v>
      </c>
      <c r="KJ3" s="69" t="s">
        <v>276</v>
      </c>
      <c r="KL3" s="68" t="str">
        <f>IF(LEN(KL2)&gt;0,"-","")</f>
        <v>-</v>
      </c>
      <c r="KM3" s="72" t="str">
        <f>IF(LEN(KL2)&gt;0,"Home          -          Away","")</f>
        <v>Home          -          Away</v>
      </c>
      <c r="KN3" s="68" t="str">
        <f>IF(LEN(KL2)&gt;0,"-","")</f>
        <v>-</v>
      </c>
      <c r="KO3" s="6" t="str">
        <f>IF(LEN(KL2)&gt;0,"-","")</f>
        <v>-</v>
      </c>
      <c r="KP3" s="68" t="str">
        <f>IF(LEN(KP2)&gt;0,"H","")</f>
        <v>H</v>
      </c>
      <c r="KQ3" s="68" t="str">
        <f>IF(LEN(KP2)&gt;0,"A","")</f>
        <v>A</v>
      </c>
      <c r="KR3" s="69" t="s">
        <v>276</v>
      </c>
      <c r="KT3" s="68" t="str">
        <f>IF(LEN(KT2)&gt;0,"-","")</f>
        <v>-</v>
      </c>
      <c r="KU3" s="72" t="str">
        <f>IF(LEN(KT2)&gt;0,"Home          -          Away","")</f>
        <v>Home          -          Away</v>
      </c>
      <c r="KV3" s="68" t="str">
        <f>IF(LEN(KT2)&gt;0,"-","")</f>
        <v>-</v>
      </c>
      <c r="KW3" s="6" t="str">
        <f>IF(LEN(KT2)&gt;0,"-","")</f>
        <v>-</v>
      </c>
      <c r="KX3" s="68" t="str">
        <f>IF(LEN(KX2)&gt;0,"H","")</f>
        <v>H</v>
      </c>
      <c r="KY3" s="68" t="str">
        <f>IF(LEN(KX2)&gt;0,"A","")</f>
        <v>A</v>
      </c>
      <c r="KZ3" s="69" t="s">
        <v>276</v>
      </c>
      <c r="LB3" s="68" t="str">
        <f>IF(LEN(LB2)&gt;0,"-","")</f>
        <v>-</v>
      </c>
      <c r="LC3" s="72" t="str">
        <f>IF(LEN(LB2)&gt;0,"Home          -          Away","")</f>
        <v>Home          -          Away</v>
      </c>
      <c r="LD3" s="68" t="str">
        <f>IF(LEN(LB2)&gt;0,"-","")</f>
        <v>-</v>
      </c>
      <c r="LE3" s="6" t="str">
        <f>IF(LEN(LB2)&gt;0,"-","")</f>
        <v>-</v>
      </c>
      <c r="LF3" s="68" t="str">
        <f>IF(LEN(LF2)&gt;0,"H","")</f>
        <v>H</v>
      </c>
      <c r="LG3" s="68" t="str">
        <f>IF(LEN(LF2)&gt;0,"A","")</f>
        <v>A</v>
      </c>
      <c r="LH3" s="69" t="s">
        <v>276</v>
      </c>
      <c r="LJ3" s="68" t="str">
        <f>IF(LEN(LJ2)&gt;0,"-","")</f>
        <v>-</v>
      </c>
      <c r="LK3" s="72" t="str">
        <f>IF(LEN(LJ2)&gt;0,"Home          -          Away","")</f>
        <v>Home          -          Away</v>
      </c>
      <c r="LL3" s="68" t="str">
        <f>IF(LEN(LJ2)&gt;0,"-","")</f>
        <v>-</v>
      </c>
      <c r="LM3" s="6" t="str">
        <f>IF(LEN(LJ2)&gt;0,"-","")</f>
        <v>-</v>
      </c>
      <c r="LN3" s="68" t="str">
        <f>IF(LEN(LN2)&gt;0,"H","")</f>
        <v>H</v>
      </c>
      <c r="LO3" s="68" t="str">
        <f>IF(LEN(LN2)&gt;0,"A","")</f>
        <v>A</v>
      </c>
      <c r="LP3" s="69" t="s">
        <v>276</v>
      </c>
    </row>
    <row r="4" spans="2:328" x14ac:dyDescent="0.25">
      <c r="B4" s="69" t="str">
        <f ca="1">IF(LEN(C$2)&gt;0,   IF(ROW(B4)-3&lt;=$K$38/2,INDIRECT(CONCATENATE("Teams!F",CELL("contents",INDEX(MatchOrdering!$A$4:$CD$33,ROW(B4)-3,MATCH(C$2,MatchOrdering!$A$3:$CD$3,0))))),""),"")</f>
        <v>ANA</v>
      </c>
      <c r="C4" s="73" t="str">
        <f t="shared" ref="C4:C18" ca="1" si="0">IF(LEN(C$2)&gt;0,   IF(LEN(B4) &gt;0,CONCATENATE(B4," vs ",D4),""),"")</f>
        <v>ANA vs PIT</v>
      </c>
      <c r="D4" s="69" t="str">
        <f ca="1">IF(LEN(C$2)&gt;0,   IF(ROW(D4)-3&lt;=$K$38/2,INDIRECT(CONCATENATE("Teams!F",E4)),""),"")</f>
        <v>PIT</v>
      </c>
      <c r="E4" s="6">
        <f ca="1">IF(LEN(C$2)&gt;0,   IF(ROW(E4)-3&lt;=$K$38/2,INDIRECT(CONCATENATE("MatchOrdering!",CHAR(96+C$2),($K$38 + 1) - (ROW(E4)-3) + 2)),""),"")</f>
        <v>29</v>
      </c>
      <c r="F4" s="81"/>
      <c r="G4" s="82"/>
      <c r="H4" s="69" t="str">
        <f ca="1">IF(OR(B4 = "BYESLOT",D4 = "BYESLOT"),"BYE", IF(AND(LEN(F4)&gt;0,LEN(G4)&gt;0),IF(F4=G4,"*TIE*",IF(F4&gt;G4,B4,D4)),""))</f>
        <v/>
      </c>
      <c r="J4" s="69" t="str">
        <f ca="1">IF(LEN(K$2)&gt;0,   IF(ROW(J4)-3&lt;=$K$38/2,INDIRECT(CONCATENATE("Teams!F",CELL("contents",INDEX(MatchOrdering!$A$4:$CD$33,ROW(J4)-3,MATCH(K$2,MatchOrdering!$A$3:$CD$3,0))))),""),"")</f>
        <v>ANA</v>
      </c>
      <c r="K4" s="73" t="str">
        <f t="shared" ref="K4:K18" ca="1" si="1">IF(LEN(K$2)&gt;0,   IF(LEN(J4) &gt;0,CONCATENATE(J4," vs ",L4),""),"")</f>
        <v>ANA vs NYR</v>
      </c>
      <c r="L4" s="69" t="str">
        <f ca="1">IF(LEN(K$2)&gt;0,   IF(ROW(L4)-3&lt;=$K$38/2,INDIRECT(CONCATENATE("Teams!F",M4)),""),"")</f>
        <v>NYR</v>
      </c>
      <c r="M4" s="6">
        <f ca="1">IF(LEN(K$2)&gt;0,   IF(ROW(M4)-3&lt;=$K$38/2,INDIRECT(CONCATENATE("MatchOrdering!",CHAR(96+K$2),($K$38 + 1) - (ROW(M4)-3) + 2)),""),"")</f>
        <v>27</v>
      </c>
      <c r="N4" s="81"/>
      <c r="O4" s="82"/>
      <c r="P4" s="69" t="str">
        <f t="shared" ref="P4:P18" ca="1" si="2">IF(OR(J4 = "BYESLOT",L4 = "BYESLOT"),"BYE", IF(AND(LEN(N4)&gt;0,LEN(O4)&gt;0),IF(N4=O4,"*TIE*",IF(N4&gt;O4,J4,L4)),""))</f>
        <v/>
      </c>
      <c r="R4" s="69" t="str">
        <f ca="1">IF(LEN(R$2)&gt;0,   IF(ROW(R4)-3&lt;=$K$38/2,INDIRECT(CONCATENATE("Teams!F",CELL("contents",INDEX(MatchOrdering!$A$4:$CD$33,ROW(R4)-3,MATCH(R$2,MatchOrdering!$A$3:$CD$3,0))))),""),"")</f>
        <v>ANA</v>
      </c>
      <c r="S4" s="73" t="str">
        <f t="shared" ref="S4:S18" ca="1" si="3">IF(LEN(R$2)&gt;0,   IF(LEN(R4) &gt;0,CONCATENATE(R4," vs ",T4),""),"")</f>
        <v>ANA vs NJD</v>
      </c>
      <c r="T4" s="69" t="str">
        <f ca="1">IF(LEN(R$2)&gt;0,   IF(ROW(T4)-3&lt;=$K$38/2,INDIRECT(CONCATENATE("Teams!F",U4)),""),"")</f>
        <v>NJD</v>
      </c>
      <c r="U4" s="6">
        <f ca="1">IF(LEN(R$2)&gt;0,   IF(ROW(U4)-3&lt;=$K$38/2,INDIRECT(CONCATENATE("MatchOrdering!",CHAR(96+R$2),($K$38 + 1) - (ROW(U4)-3) + 2)),""),"")</f>
        <v>25</v>
      </c>
      <c r="V4" s="81"/>
      <c r="W4" s="82"/>
      <c r="X4" s="69" t="str">
        <f t="shared" ref="X4:X18" ca="1" si="4">IF(OR(R4 = "BYESLOT",T4 = "BYESLOT"),"BYE", IF(AND(LEN(V4)&gt;0,LEN(W4)&gt;0),IF(V4=W4,"*TIE*",IF(V4&gt;W4,R4,T4)),""))</f>
        <v/>
      </c>
      <c r="Z4" s="69" t="str">
        <f ca="1">IF(LEN(Z$2)&gt;0,   IF(ROW(Z4)-3&lt;=$K$38/2,INDIRECT(CONCATENATE("Teams!F",CELL("contents",INDEX(MatchOrdering!$A$4:$CD$33,ROW(Z4)-3,MATCH(Z$2,MatchOrdering!$A$3:$CD$3,0))))),""),"")</f>
        <v>ANA</v>
      </c>
      <c r="AA4" s="73" t="str">
        <f t="shared" ref="AA4:AA18" ca="1" si="5">IF(LEN(Z$2)&gt;0,   IF(LEN(Z4) &gt;0,CONCATENATE(Z4," vs ",AB4),""),"")</f>
        <v>ANA vs CAR</v>
      </c>
      <c r="AB4" s="69" t="str">
        <f ca="1">IF(LEN(Z$2)&gt;0,   IF(ROW(AB4)-3&lt;=$K$38/2,INDIRECT(CONCATENATE("Teams!F",AC4)),""),"")</f>
        <v>CAR</v>
      </c>
      <c r="AC4" s="6">
        <f ca="1">IF(LEN(Z$2)&gt;0,   IF(ROW(AC4)-3&lt;=$K$38/2,INDIRECT(CONCATENATE("MatchOrdering!",CHAR(96+Z$2),($K$38 + 1) - (ROW(AC4)-3) + 2)),""),"")</f>
        <v>23</v>
      </c>
      <c r="AD4" s="81"/>
      <c r="AE4" s="82"/>
      <c r="AF4" s="69" t="str">
        <f t="shared" ref="AF4:AF18" ca="1" si="6">IF(OR(Z4 = "BYESLOT",AB4 = "BYESLOT"),"BYE", IF(AND(LEN(AD4)&gt;0,LEN(AE4)&gt;0),IF(AD4=AE4,"*TIE*",IF(AD4&gt;AE4,Z4,AB4)),""))</f>
        <v/>
      </c>
      <c r="AH4" s="69" t="str">
        <f ca="1">IF(LEN(AH$2)&gt;0,   IF(ROW(AH4)-3&lt;=$K$38/2,INDIRECT(CONCATENATE("Teams!F",CELL("contents",INDEX(MatchOrdering!$A$4:$CD$33,ROW(AH4)-3,MATCH(AH$2,MatchOrdering!$A$3:$CD$3,0))))),""),"")</f>
        <v>ANA</v>
      </c>
      <c r="AI4" s="73" t="str">
        <f t="shared" ref="AI4:AI18" ca="1" si="7">IF(LEN(AH$2)&gt;0,   IF(LEN(AH4) &gt;0,CONCATENATE(AH4," vs ",AJ4),""),"")</f>
        <v>ANA vs TB</v>
      </c>
      <c r="AJ4" s="69" t="str">
        <f ca="1">IF(LEN(AH$2)&gt;0,   IF(ROW(AJ4)-3&lt;=$K$38/2,INDIRECT(CONCATENATE("Teams!F",AK4)),""),"")</f>
        <v>TB</v>
      </c>
      <c r="AK4" s="6">
        <f ca="1">IF(LEN(AH$2)&gt;0,   IF(ROW(AK4)-3&lt;=$K$38/2,INDIRECT(CONCATENATE("MatchOrdering!",CHAR(96+AH$2),($K$38 + 1) - (ROW(AK4)-3) + 2)),""),"")</f>
        <v>21</v>
      </c>
      <c r="AL4" s="81"/>
      <c r="AM4" s="82"/>
      <c r="AN4" s="69" t="str">
        <f t="shared" ref="AN4:AN18" ca="1" si="8">IF(OR(AH4 = "BYESLOT",AJ4 = "BYESLOT"),"BYE", IF(AND(LEN(AL4)&gt;0,LEN(AM4)&gt;0),IF(AL4=AM4,"*TIE*",IF(AL4&gt;AM4,AH4,AJ4)),""))</f>
        <v/>
      </c>
      <c r="AP4" s="69" t="str">
        <f ca="1">IF(LEN(AP$2)&gt;0,   IF(ROW(AP4)-3&lt;=$K$38/2,INDIRECT(CONCATENATE("Teams!F",CELL("contents",INDEX(MatchOrdering!$A$4:$CD$33,ROW(AP4)-3,MATCH(AP$2,MatchOrdering!$A$3:$CD$3,0))))),""),"")</f>
        <v>ANA</v>
      </c>
      <c r="AQ4" s="73" t="str">
        <f t="shared" ref="AQ4:AQ18" ca="1" si="9">IF(LEN(AP$2)&gt;0,   IF(LEN(AP4) &gt;0,CONCATENATE(AP4," vs ",AR4),""),"")</f>
        <v>ANA vs MON</v>
      </c>
      <c r="AR4" s="69" t="str">
        <f ca="1">IF(LEN(AP$2)&gt;0,   IF(ROW(AR4)-3&lt;=$K$38/2,INDIRECT(CONCATENATE("Teams!F",AS4)),""),"")</f>
        <v>MON</v>
      </c>
      <c r="AS4" s="6">
        <f ca="1">IF(LEN(AP$2)&gt;0,   IF(ROW(AS4)-3&lt;=$K$38/2,INDIRECT(CONCATENATE("MatchOrdering!",CHAR(96+AP$2),($K$38 + 1) - (ROW(AS4)-3) + 2)),""),"")</f>
        <v>19</v>
      </c>
      <c r="AT4" s="81"/>
      <c r="AU4" s="82"/>
      <c r="AV4" s="69" t="str">
        <f t="shared" ref="AV4:AV18" ca="1" si="10">IF(OR(AP4 = "BYESLOT",AR4 = "BYESLOT"),"BYE", IF(AND(LEN(AT4)&gt;0,LEN(AU4)&gt;0),IF(AT4=AU4,"*TIE*",IF(AT4&gt;AU4,AP4,AR4)),""))</f>
        <v/>
      </c>
      <c r="AX4" s="69" t="str">
        <f ca="1">IF(LEN(AX$2)&gt;0,   IF(ROW(AX4)-3&lt;=$K$38/2,INDIRECT(CONCATENATE("Teams!F",CELL("contents",INDEX(MatchOrdering!$A$4:$CD$33,ROW(AX4)-3,MATCH(AX$2,MatchOrdering!$A$3:$CD$3,0))))),""),"")</f>
        <v>ANA</v>
      </c>
      <c r="AY4" s="73" t="str">
        <f t="shared" ref="AY4:AY18" ca="1" si="11">IF(LEN(AX$2)&gt;0,   IF(LEN(AX4) &gt;0,CONCATENATE(AX4," vs ",AZ4),""),"")</f>
        <v>ANA vs DET</v>
      </c>
      <c r="AZ4" s="69" t="str">
        <f ca="1">IF(LEN(AX$2)&gt;0,   IF(ROW(AZ4)-3&lt;=$K$38/2,INDIRECT(CONCATENATE("Teams!F",BA4)),""),"")</f>
        <v>DET</v>
      </c>
      <c r="BA4" s="6">
        <f ca="1">IF(LEN(AX$2)&gt;0,   IF(ROW(BA4)-3&lt;=$K$38/2,INDIRECT(CONCATENATE("MatchOrdering!",CHAR(96+AX$2),($K$38 + 1) - (ROW(BA4)-3) + 2)),""),"")</f>
        <v>17</v>
      </c>
      <c r="BB4" s="81"/>
      <c r="BC4" s="82"/>
      <c r="BD4" s="69" t="str">
        <f t="shared" ref="BD4:BD18" ca="1" si="12">IF(OR(AX4 = "BYESLOT",AZ4 = "BYESLOT"),"BYE", IF(AND(LEN(BB4)&gt;0,LEN(BC4)&gt;0),IF(BB4=BC4,"*TIE*",IF(BB4&gt;BC4,AX4,AZ4)),""))</f>
        <v/>
      </c>
      <c r="BF4" s="69" t="str">
        <f ca="1">IF(LEN(BF$2)&gt;0,   IF(ROW(BF4)-3&lt;=$K$38/2,INDIRECT(CONCATENATE("Teams!F",CELL("contents",INDEX(MatchOrdering!$A$4:$CD$33,ROW(BF4)-3,MATCH(BF$2,MatchOrdering!$A$3:$CD$3,0))))),""),"")</f>
        <v>ANA</v>
      </c>
      <c r="BG4" s="73" t="str">
        <f t="shared" ref="BG4:BG18" ca="1" si="13">IF(LEN(BF$2)&gt;0,   IF(LEN(BF4) &gt;0,CONCATENATE(BF4," vs ",BH4),""),"")</f>
        <v>ANA vs BOS</v>
      </c>
      <c r="BH4" s="69" t="str">
        <f ca="1">IF(LEN(BF$2)&gt;0,   IF(ROW(BH4)-3&lt;=$K$38/2,INDIRECT(CONCATENATE("Teams!F",BI4)),""),"")</f>
        <v>BOS</v>
      </c>
      <c r="BI4" s="6">
        <f ca="1">IF(LEN(BF$2)&gt;0,   IF(ROW(BI4)-3&lt;=$K$38/2,INDIRECT(CONCATENATE("MatchOrdering!",CHAR(96+BF$2),($K$38 + 1) - (ROW(BI4)-3) + 2)),""),"")</f>
        <v>15</v>
      </c>
      <c r="BJ4" s="81"/>
      <c r="BK4" s="82"/>
      <c r="BL4" s="69" t="str">
        <f t="shared" ref="BL4:BL18" ca="1" si="14">IF(OR(BF4 = "BYESLOT",BH4 = "BYESLOT"),"BYE", IF(AND(LEN(BJ4)&gt;0,LEN(BK4)&gt;0),IF(BJ4=BK4,"*TIE*",IF(BJ4&gt;BK4,BF4,BH4)),""))</f>
        <v/>
      </c>
      <c r="BN4" s="69" t="str">
        <f ca="1">IF(LEN(BN$2)&gt;0,   IF(ROW(BN4)-3&lt;=$K$38/2,INDIRECT(CONCATENATE("Teams!F",CELL("contents",INDEX(MatchOrdering!$A$4:$CD$33,ROW(BN4)-3,MATCH(BN$2,MatchOrdering!$A$3:$CD$3,0))))),""),"")</f>
        <v>ANA</v>
      </c>
      <c r="BO4" s="73" t="str">
        <f ca="1">IF(LEN(BN$2)&gt;0,   IF(LEN(BN4) &gt;0,CONCATENATE(BN4," vs ",BP4),""),"")</f>
        <v>ANA vs STL</v>
      </c>
      <c r="BP4" s="69" t="str">
        <f ca="1">IF(LEN(BN$2)&gt;0,   IF(ROW(BO4)-3&lt;=$K$38/2,INDIRECT(CONCATENATE("Teams!F",BQ4)),""),"")</f>
        <v>STL</v>
      </c>
      <c r="BQ4" s="6">
        <f ca="1">IF(LEN(BN$2)&gt;0,   IF(ROW(BQ4)-3&lt;=$K$38/2,INDIRECT(CONCATENATE("MatchOrdering!",CHAR(96+BN$2),($K$38 + 1) - (ROW(BQ4)-3) + 2)),""),"")</f>
        <v>13</v>
      </c>
      <c r="BR4" s="81"/>
      <c r="BS4" s="82"/>
      <c r="BT4" s="69" t="str">
        <f ca="1">IF(OR(BN4 = "BYESLOT",BP4 = "BYESLOT"),"BYE", IF(AND(LEN(BR4)&gt;0,LEN(BS4)&gt;0),IF(BR4=BS4,"*TIE*",IF(BR4&gt;BS4,BN4,BP4)),""))</f>
        <v/>
      </c>
      <c r="BV4" s="69" t="str">
        <f ca="1">IF(LEN(BV$2)&gt;0,   IF(ROW(BV4)-3&lt;=$K$38/2,INDIRECT(CONCATENATE("Teams!F",CELL("contents",INDEX(MatchOrdering!$A$4:$CD$33,ROW(BV4)-3,MATCH(BV$2,MatchOrdering!$A$3:$CD$3,0))))),""),"")</f>
        <v>ANA</v>
      </c>
      <c r="BW4" s="73" t="str">
        <f t="shared" ref="BW4:BW18" ca="1" si="15">IF(LEN(BV$2)&gt;0,   IF(LEN(BV4) &gt;0,CONCATENATE(BV4," vs ",BX4),""),"")</f>
        <v>ANA vs MIN</v>
      </c>
      <c r="BX4" s="69" t="str">
        <f ca="1">IF(LEN(BV$2)&gt;0,   IF(ROW(BX4)-3&lt;=$K$38/2,INDIRECT(CONCATENATE("Teams!F",BY4)),""),"")</f>
        <v>MIN</v>
      </c>
      <c r="BY4" s="6">
        <f ca="1">IF(LEN(BV$2)&gt;0,   IF(ROW(BY4)-3&lt;=$K$38/2,INDIRECT(CONCATENATE("MatchOrdering!",CHAR(96+BV$2),($K$38 + 1) - (ROW(BY4)-3) + 2)),""),"")</f>
        <v>11</v>
      </c>
      <c r="BZ4" s="81"/>
      <c r="CA4" s="82"/>
      <c r="CB4" s="69" t="str">
        <f t="shared" ref="CB4:CB18" ca="1" si="16">IF(OR(BV4 = "BYESLOT",BX4 = "BYESLOT"),"BYE", IF(AND(LEN(BZ4)&gt;0,LEN(CA4)&gt;0),IF(BZ4=CA4,"*TIE*",IF(BZ4&gt;CA4,BV4,BX4)),""))</f>
        <v/>
      </c>
      <c r="CD4" s="69" t="str">
        <f ca="1">IF(LEN(CD$2)&gt;0,   IF(ROW(CD4)-3&lt;=$K$38/2,INDIRECT(CONCATENATE("Teams!F",CELL("contents",INDEX(MatchOrdering!$A$4:$CD$33,ROW(CD4)-3,MATCH(CD$2,MatchOrdering!$A$3:$CD$3,0))))),""),"")</f>
        <v>ANA</v>
      </c>
      <c r="CE4" s="73" t="str">
        <f t="shared" ref="CE4:CE18" ca="1" si="17">IF(LEN(CD$2)&gt;0,   IF(LEN(CD4) &gt;0,CONCATENATE(CD4," vs ",CF4),""),"")</f>
        <v>ANA vs COL</v>
      </c>
      <c r="CF4" s="69" t="str">
        <f ca="1">IF(LEN(CD$2)&gt;0,   IF(ROW(CF4)-3&lt;=$K$38/2,INDIRECT(CONCATENATE("Teams!F",CG4)),""),"")</f>
        <v>COL</v>
      </c>
      <c r="CG4" s="6">
        <f ca="1">IF(LEN(CD$2)&gt;0,   IF(ROW(CG4)-3&lt;=$K$38/2,INDIRECT(CONCATENATE("MatchOrdering!",CHAR(96+CD$2),($K$38 + 1) - (ROW(CG4)-3) + 2)),""),"")</f>
        <v>9</v>
      </c>
      <c r="CH4" s="81"/>
      <c r="CI4" s="82"/>
      <c r="CJ4" s="69" t="str">
        <f t="shared" ref="CJ4:CJ18" ca="1" si="18">IF(OR(CD4 = "BYESLOT",CF4 = "BYESLOT"),"BYE", IF(AND(LEN(CH4)&gt;0,LEN(CI4)&gt;0),IF(CH4=CI4,"*TIE*",IF(CH4&gt;CI4,CD4,CF4)),""))</f>
        <v/>
      </c>
      <c r="CL4" s="69" t="str">
        <f ca="1">IF(LEN(CL$2)&gt;0,   IF(ROW(CL4)-3&lt;=$K$38/2,INDIRECT(CONCATENATE("Teams!F",CELL("contents",INDEX(MatchOrdering!$A$4:$CD$33,ROW(CL4)-3,MATCH(CL$2,MatchOrdering!$A$3:$CD$3,0))))),""),"")</f>
        <v>ANA</v>
      </c>
      <c r="CM4" s="73" t="str">
        <f t="shared" ref="CM4:CM18" ca="1" si="19">IF(LEN(CL$2)&gt;0,   IF(LEN(CL4) &gt;0,CONCATENATE(CL4," vs ",CN4),""),"")</f>
        <v>ANA vs VAN</v>
      </c>
      <c r="CN4" s="69" t="str">
        <f ca="1">IF(LEN(CL$2)&gt;0,   IF(ROW(CN4)-3&lt;=$K$38/2,INDIRECT(CONCATENATE("Teams!F",CO4)),""),"")</f>
        <v>VAN</v>
      </c>
      <c r="CO4" s="6">
        <f ca="1">IF(LEN(CL$2)&gt;0,   IF(ROW(CO4)-3&lt;=$K$38/2,INDIRECT(CONCATENATE("MatchOrdering!",CHAR(96+CL$2),($K$38 + 1) - (ROW(CO4)-3) + 2)),""),"")</f>
        <v>7</v>
      </c>
      <c r="CP4" s="81"/>
      <c r="CQ4" s="82"/>
      <c r="CR4" s="69" t="str">
        <f t="shared" ref="CR4:CR18" ca="1" si="20">IF(OR(CL4 = "BYESLOT",CN4 = "BYESLOT"),"BYE", IF(AND(LEN(CP4)&gt;0,LEN(CQ4)&gt;0),IF(CP4=CQ4,"*TIE*",IF(CP4&gt;CQ4,CL4,CN4)),""))</f>
        <v/>
      </c>
      <c r="CT4" s="69" t="str">
        <f ca="1">IF(LEN(CT$2)&gt;0,   IF(ROW(CT4)-3&lt;=$K$38/2,INDIRECT(CONCATENATE("Teams!F",CELL("contents",INDEX(MatchOrdering!$A$4:$CD$33,ROW(CT4)-3,MATCH(CT$2,MatchOrdering!$A$3:$CD$3,0))))),""),"")</f>
        <v>ANA</v>
      </c>
      <c r="CU4" s="73" t="str">
        <f t="shared" ref="CU4:CU18" ca="1" si="21">IF(LEN(CT$2)&gt;0,   IF(LEN(CT4) &gt;0,CONCATENATE(CT4," vs ",CV4),""),"")</f>
        <v>ANA vs ARI</v>
      </c>
      <c r="CV4" s="69" t="str">
        <f ca="1">IF(LEN(CT$2)&gt;0,   IF(ROW(CV4)-3&lt;=$K$38/2,INDIRECT(CONCATENATE("Teams!F",CW4)),""),"")</f>
        <v>ARI</v>
      </c>
      <c r="CW4" s="6">
        <f ca="1">IF(LEN(CT$2)&gt;0,   IF(ROW(CW4)-3&lt;=$K$38/2,INDIRECT(CONCATENATE("MatchOrdering!",CHAR(96+CT$2),($K$38 + 1) - (ROW(CW4)-3) + 2)),""),"")</f>
        <v>5</v>
      </c>
      <c r="CX4" s="81"/>
      <c r="CY4" s="82"/>
      <c r="CZ4" s="69" t="str">
        <f t="shared" ref="CZ4:CZ18" ca="1" si="22">IF(OR(CT4 = "BYESLOT",CV4 = "BYESLOT"),"BYE", IF(AND(LEN(CX4)&gt;0,LEN(CY4)&gt;0),IF(CX4=CY4,"*TIE*",IF(CX4&gt;CY4,CT4,CV4)),""))</f>
        <v/>
      </c>
      <c r="DB4" s="69" t="str">
        <f ca="1">IF(LEN(DB$2)&gt;0,   IF(ROW(DB4)-3&lt;=$K$38/2,INDIRECT(CONCATENATE("Teams!F",CELL("contents",INDEX(MatchOrdering!$A$4:$CD$33,ROW(DB4)-3,MATCH(DB$2,MatchOrdering!$A$3:$CD$3,0))))),""),"")</f>
        <v>ANA</v>
      </c>
      <c r="DC4" s="73" t="str">
        <f t="shared" ref="DC4:DC18" ca="1" si="23">IF(LEN(DB$2)&gt;0,   IF(LEN(DB4) &gt;0,CONCATENATE(DB4," vs ",DD4),""),"")</f>
        <v>ANA vs EDM</v>
      </c>
      <c r="DD4" s="69" t="str">
        <f ca="1">IF(LEN(DB$2)&gt;0,   IF(ROW(DD4)-3&lt;=$K$38/2,INDIRECT(CONCATENATE("Teams!F",DE4)),""),"")</f>
        <v>EDM</v>
      </c>
      <c r="DE4" s="6">
        <f ca="1">IF(LEN(DB$2)&gt;0,   IF(ROW(DE4)-3&lt;=$K$38/2,INDIRECT(CONCATENATE("MatchOrdering!A",CHAR(96+DB$2-26),($K$38 + 1) - (ROW(DE4)-3) + 2)),""),"")</f>
        <v>3</v>
      </c>
      <c r="DF4" s="81"/>
      <c r="DG4" s="82"/>
      <c r="DH4" s="69" t="str">
        <f t="shared" ref="DH4:DH18" ca="1" si="24">IF(OR(DB4 = "BYESLOT",DD4 = "BYESLOT"),"BYE", IF(AND(LEN(DF4)&gt;0,LEN(DG4)&gt;0),IF(DF4=DG4,"*TIE*",IF(DF4&gt;DG4,DB4,DD4)),""))</f>
        <v/>
      </c>
      <c r="DJ4" s="69" t="str">
        <f ca="1">IF(LEN(DJ$2)&gt;0,   IF(ROW(DJ4)-3&lt;=$K$38/2,INDIRECT(CONCATENATE("Teams!F",CELL("contents",INDEX(MatchOrdering!$A$4:$CD$33,ROW(DJ4)-3,MATCH(DJ$2,MatchOrdering!$A$3:$CD$3,0))))),""),"")</f>
        <v>ANA</v>
      </c>
      <c r="DK4" s="73" t="str">
        <f t="shared" ref="DK4:DK18" ca="1" si="25">IF(LEN(DJ$2)&gt;0,   IF(LEN(DJ4) &gt;0,CONCATENATE(DJ4," vs ",DL4),""),"")</f>
        <v>ANA vs WAS</v>
      </c>
      <c r="DL4" s="69" t="str">
        <f ca="1">IF(LEN(DJ$2)&gt;0,   IF(ROW(DL4)-3&lt;=$K$38/2,INDIRECT(CONCATENATE("Teams!F",DM4)),""),"")</f>
        <v>WAS</v>
      </c>
      <c r="DM4" s="6">
        <f ca="1">IF(LEN(DJ$2)&gt;0,   IF(ROW(DM4)-3&lt;=$K$38/2,INDIRECT(CONCATENATE("MatchOrdering!A",CHAR(96+DJ$2-26),($K$38 + 1) - (ROW(DM4)-3) + 2)),""),"")</f>
        <v>30</v>
      </c>
      <c r="DN4" s="81"/>
      <c r="DO4" s="82"/>
      <c r="DP4" s="69" t="str">
        <f t="shared" ref="DP4:DP18" ca="1" si="26">IF(OR(DJ4 = "BYESLOT",DL4 = "BYESLOT"),"BYE", IF(AND(LEN(DN4)&gt;0,LEN(DO4)&gt;0),IF(DN4=DO4,"*TIE*",IF(DN4&gt;DO4,DJ4,DL4)),""))</f>
        <v/>
      </c>
      <c r="DR4" s="69" t="str">
        <f ca="1">IF(LEN(DR$2)&gt;0,   IF(ROW(DR4)-3&lt;=$K$38/2,INDIRECT(CONCATENATE("Teams!F",CELL("contents",INDEX(MatchOrdering!$A$4:$CD$33,ROW(DR4)-3,MATCH(DR$2,MatchOrdering!$A$3:$CD$3,0))))),""),"")</f>
        <v>ANA</v>
      </c>
      <c r="DS4" s="73" t="str">
        <f t="shared" ref="DS4:DS18" ca="1" si="27">IF(LEN(DR$2)&gt;0,   IF(LEN(DR4) &gt;0,CONCATENATE(DR4," vs ",DT4),""),"")</f>
        <v>ANA vs PHI</v>
      </c>
      <c r="DT4" s="69" t="str">
        <f ca="1">IF(LEN(DR$2)&gt;0,   IF(ROW(DT4)-3&lt;=$K$38/2,INDIRECT(CONCATENATE("Teams!F",DU4)),""),"")</f>
        <v>PHI</v>
      </c>
      <c r="DU4" s="6">
        <f ca="1">IF(LEN(DR$2)&gt;0,   IF(ROW(DU4)-3&lt;=$K$38/2,INDIRECT(CONCATENATE("MatchOrdering!A",CHAR(96+DR$2-26),($K$38 + 1) - (ROW(DU4)-3) + 2)),""),"")</f>
        <v>28</v>
      </c>
      <c r="DV4" s="81"/>
      <c r="DW4" s="82"/>
      <c r="DX4" s="69" t="str">
        <f t="shared" ref="DX4:DX18" ca="1" si="28">IF(OR(DR4 = "BYESLOT",DT4 = "BYESLOT"),"BYE", IF(AND(LEN(DV4)&gt;0,LEN(DW4)&gt;0),IF(DV4=DW4,"*TIE*",IF(DV4&gt;DW4,DR4,DT4)),""))</f>
        <v/>
      </c>
      <c r="DZ4" s="69" t="str">
        <f ca="1">IF(LEN(DZ$2)&gt;0,   IF(ROW(DZ4)-3&lt;=$K$38/2,INDIRECT(CONCATENATE("Teams!F",CELL("contents",INDEX(MatchOrdering!$A$4:$CD$33,ROW(DZ4)-3,MATCH(DZ$2,MatchOrdering!$A$3:$CD$3,0))))),""),"")</f>
        <v>ANA</v>
      </c>
      <c r="EA4" s="73" t="str">
        <f t="shared" ref="EA4:EA18" ca="1" si="29">IF(LEN(DZ$2)&gt;0,   IF(LEN(DZ4) &gt;0,CONCATENATE(DZ4," vs ",EB4),""),"")</f>
        <v>ANA vs NYI</v>
      </c>
      <c r="EB4" s="69" t="str">
        <f ca="1">IF(LEN(DZ$2)&gt;0,   IF(ROW(EB4)-3&lt;=$K$38/2,INDIRECT(CONCATENATE("Teams!F",EC4)),""),"")</f>
        <v>NYI</v>
      </c>
      <c r="EC4" s="6">
        <f ca="1">IF(LEN(DZ$2)&gt;0,   IF(ROW(EC4)-3&lt;=$K$38/2,INDIRECT(CONCATENATE("MatchOrdering!A",CHAR(96+DZ$2-26),($K$38 + 1) - (ROW(EC4)-3) + 2)),""),"")</f>
        <v>26</v>
      </c>
      <c r="ED4" s="81"/>
      <c r="EE4" s="82"/>
      <c r="EF4" s="69" t="str">
        <f t="shared" ref="EF4:EF18" ca="1" si="30">IF(OR(DZ4 = "BYESLOT",EB4 = "BYESLOT"),"BYE", IF(AND(LEN(ED4)&gt;0,LEN(EE4)&gt;0),IF(ED4=EE4,"*TIE*",IF(ED4&gt;EE4,DZ4,EB4)),""))</f>
        <v/>
      </c>
      <c r="EH4" s="69" t="str">
        <f ca="1">IF(LEN(EH$2)&gt;0,   IF(ROW(EH4)-3&lt;=$K$38/2,INDIRECT(CONCATENATE("Teams!F",CELL("contents",INDEX(MatchOrdering!$A$4:$CD$33,ROW(EH4)-3,MATCH(EH$2,MatchOrdering!$A$3:$CD$3,0))))),""),"")</f>
        <v>ANA</v>
      </c>
      <c r="EI4" s="73" t="str">
        <f t="shared" ref="EI4:EI18" ca="1" si="31">IF(LEN(EH$2)&gt;0,   IF(LEN(EH4) &gt;0,CONCATENATE(EH4," vs ",EJ4),""),"")</f>
        <v>ANA vs CBJ</v>
      </c>
      <c r="EJ4" s="69" t="str">
        <f ca="1">IF(LEN(EH$2)&gt;0,   IF(ROW(EJ4)-3&lt;=$K$38/2,INDIRECT(CONCATENATE("Teams!F",EK4)),""),"")</f>
        <v>CBJ</v>
      </c>
      <c r="EK4" s="6">
        <f ca="1">IF(LEN(EH$2)&gt;0,   IF(ROW(EK4)-3&lt;=$K$38/2,INDIRECT(CONCATENATE("MatchOrdering!A",CHAR(96+EH$2-26),($K$38 + 1) - (ROW(EK4)-3) + 2)),""),"")</f>
        <v>24</v>
      </c>
      <c r="EL4" s="81"/>
      <c r="EM4" s="82"/>
      <c r="EN4" s="69" t="str">
        <f t="shared" ref="EN4:EN18" ca="1" si="32">IF(OR(EH4 = "BYESLOT",EJ4 = "BYESLOT"),"BYE", IF(AND(LEN(EL4)&gt;0,LEN(EM4)&gt;0),IF(EL4=EM4,"*TIE*",IF(EL4&gt;EM4,EH4,EJ4)),""))</f>
        <v/>
      </c>
      <c r="EP4" s="69" t="str">
        <f ca="1">IF(LEN(EP$2)&gt;0,   IF(ROW(EP4)-3&lt;=$K$38/2,INDIRECT(CONCATENATE("Teams!F",CELL("contents",INDEX(MatchOrdering!$A$4:$CD$33,ROW(EP4)-3,MATCH(EP$2,MatchOrdering!$A$3:$CD$3,0))))),""),"")</f>
        <v>ANA</v>
      </c>
      <c r="EQ4" s="73" t="str">
        <f t="shared" ref="EQ4:EQ18" ca="1" si="33">IF(LEN(EP$2)&gt;0,   IF(LEN(EP4) &gt;0,CONCATENATE(EP4," vs ",ER4),""),"")</f>
        <v>ANA vs TOR</v>
      </c>
      <c r="ER4" s="69" t="str">
        <f ca="1">IF(LEN(EP$2)&gt;0,   IF(ROW(ER4)-3&lt;=$K$38/2,INDIRECT(CONCATENATE("Teams!F",ES4)),""),"")</f>
        <v>TOR</v>
      </c>
      <c r="ES4" s="6">
        <f ca="1">IF(LEN(EP$2)&gt;0,   IF(ROW(ES4)-3&lt;=$K$38/2,INDIRECT(CONCATENATE("MatchOrdering!A",CHAR(96+EP$2-26),($K$38 + 1) - (ROW(ES4)-3) + 2)),""),"")</f>
        <v>22</v>
      </c>
      <c r="ET4" s="81"/>
      <c r="EU4" s="82"/>
      <c r="EV4" s="69" t="str">
        <f t="shared" ref="EV4:EV18" ca="1" si="34">IF(OR(EP4 = "BYESLOT",ER4 = "BYESLOT"),"BYE", IF(AND(LEN(ET4)&gt;0,LEN(EU4)&gt;0),IF(ET4=EU4,"*TIE*",IF(ET4&gt;EU4,EP4,ER4)),""))</f>
        <v/>
      </c>
      <c r="EX4" s="69" t="str">
        <f ca="1">IF(LEN(EX$2)&gt;0,   IF(ROW(EX4)-3&lt;=$K$38/2,INDIRECT(CONCATENATE("Teams!F",CELL("contents",INDEX(MatchOrdering!$A$4:$CD$33,ROW(EX4)-3,MATCH(EX$2,MatchOrdering!$A$3:$CD$3,0))))),""),"")</f>
        <v>ANA</v>
      </c>
      <c r="EY4" s="73" t="str">
        <f t="shared" ref="EY4:EY18" ca="1" si="35">IF(LEN(EX$2)&gt;0,   IF(LEN(EX4) &gt;0,CONCATENATE(EX4," vs ",EZ4),""),"")</f>
        <v>ANA vs OTT</v>
      </c>
      <c r="EZ4" s="69" t="str">
        <f ca="1">IF(LEN(EX$2)&gt;0,   IF(ROW(EZ4)-3&lt;=$K$38/2,INDIRECT(CONCATENATE("Teams!F",FA4)),""),"")</f>
        <v>OTT</v>
      </c>
      <c r="FA4" s="6">
        <f ca="1">IF(LEN(EX$2)&gt;0,   IF(ROW(FA4)-3&lt;=$K$38/2,INDIRECT(CONCATENATE("MatchOrdering!A",CHAR(96+EX$2-26),($K$38 + 1) - (ROW(FA4)-3) + 2)),""),"")</f>
        <v>20</v>
      </c>
      <c r="FB4" s="81"/>
      <c r="FC4" s="82"/>
      <c r="FD4" s="69" t="str">
        <f t="shared" ref="FD4:FD18" ca="1" si="36">IF(OR(EX4 = "BYESLOT",EZ4 = "BYESLOT"),"BYE", IF(AND(LEN(FB4)&gt;0,LEN(FC4)&gt;0),IF(FB4=FC4,"*TIE*",IF(FB4&gt;FC4,EX4,EZ4)),""))</f>
        <v/>
      </c>
      <c r="FF4" s="69" t="str">
        <f ca="1">IF(LEN(FF$2)&gt;0,   IF(ROW(FF4)-3&lt;=$K$38/2,INDIRECT(CONCATENATE("Teams!F",CELL("contents",INDEX(MatchOrdering!$A$4:$CD$33,ROW(FF4)-3,MATCH(FF$2,MatchOrdering!$A$3:$CD$3,0))))),""),"")</f>
        <v>ANA</v>
      </c>
      <c r="FG4" s="73" t="str">
        <f t="shared" ref="FG4:FG18" ca="1" si="37">IF(LEN(FF$2)&gt;0,   IF(LEN(FF4) &gt;0,CONCATENATE(FF4," vs ",FH4),""),"")</f>
        <v>ANA vs FLA</v>
      </c>
      <c r="FH4" s="69" t="str">
        <f ca="1">IF(LEN(FF$2)&gt;0,   IF(ROW(FH4)-3&lt;=$K$38/2,INDIRECT(CONCATENATE("Teams!F",FI4)),""),"")</f>
        <v>FLA</v>
      </c>
      <c r="FI4" s="6">
        <f ca="1">IF(LEN(FF$2)&gt;0,   IF(ROW(FI4)-3&lt;=$K$38/2,INDIRECT(CONCATENATE("MatchOrdering!A",CHAR(96+FF$2-26),($K$38 + 1) - (ROW(FI4)-3) + 2)),""),"")</f>
        <v>18</v>
      </c>
      <c r="FJ4" s="81"/>
      <c r="FK4" s="82"/>
      <c r="FL4" s="69" t="str">
        <f t="shared" ref="FL4:FL18" ca="1" si="38">IF(OR(FF4 = "BYESLOT",FH4 = "BYESLOT"),"BYE", IF(AND(LEN(FJ4)&gt;0,LEN(FK4)&gt;0),IF(FJ4=FK4,"*TIE*",IF(FJ4&gt;FK4,FF4,FH4)),""))</f>
        <v/>
      </c>
      <c r="FN4" s="69" t="str">
        <f ca="1">IF(LEN(FN$2)&gt;0,   IF(ROW(FN4)-3&lt;=$K$38/2,INDIRECT(CONCATENATE("Teams!F",CELL("contents",INDEX(MatchOrdering!$A$4:$CD$33,ROW(FN4)-3,MATCH(FN$2,MatchOrdering!$A$3:$CD$3,0))))),""),"")</f>
        <v>ANA</v>
      </c>
      <c r="FO4" s="73" t="str">
        <f t="shared" ref="FO4:FO18" ca="1" si="39">IF(LEN(FN$2)&gt;0,   IF(LEN(FN4) &gt;0,CONCATENATE(FN4," vs ",FP4),""),"")</f>
        <v>ANA vs BUF</v>
      </c>
      <c r="FP4" s="69" t="str">
        <f ca="1">IF(LEN(FN$2)&gt;0,   IF(ROW(FP4)-3&lt;=$K$38/2,INDIRECT(CONCATENATE("Teams!F",FQ4)),""),"")</f>
        <v>BUF</v>
      </c>
      <c r="FQ4" s="6">
        <f ca="1">IF(LEN(FN$2)&gt;0,   IF(ROW(FQ4)-3&lt;=$K$38/2,INDIRECT(CONCATENATE("MatchOrdering!A",CHAR(96+FN$2-26),($K$38 + 1) - (ROW(FQ4)-3) + 2)),""),"")</f>
        <v>16</v>
      </c>
      <c r="FR4" s="81"/>
      <c r="FS4" s="82"/>
      <c r="FT4" s="69" t="str">
        <f t="shared" ref="FT4:FT18" ca="1" si="40">IF(OR(FN4 = "BYESLOT",FP4 = "BYESLOT"),"BYE", IF(AND(LEN(FR4)&gt;0,LEN(FS4)&gt;0),IF(FR4=FS4,"*TIE*",IF(FR4&gt;FS4,FN4,FP4)),""))</f>
        <v/>
      </c>
      <c r="FV4" s="69" t="str">
        <f ca="1">IF(LEN(FV$2)&gt;0,   IF(ROW(FV4)-3&lt;=$K$38/2,INDIRECT(CONCATENATE("Teams!F",CELL("contents",INDEX(MatchOrdering!$A$4:$CD$33,ROW(FV4)-3,MATCH(FV$2,MatchOrdering!$A$3:$CD$3,0))))),""),"")</f>
        <v>ANA</v>
      </c>
      <c r="FW4" s="73" t="str">
        <f t="shared" ref="FW4:FW18" ca="1" si="41">IF(LEN(FV$2)&gt;0,   IF(LEN(FV4) &gt;0,CONCATENATE(FV4," vs ",FX4),""),"")</f>
        <v>ANA vs WIN</v>
      </c>
      <c r="FX4" s="69" t="str">
        <f ca="1">IF(LEN(FV$2)&gt;0,   IF(ROW(FX4)-3&lt;=$K$38/2,INDIRECT(CONCATENATE("Teams!F",FY4)),""),"")</f>
        <v>WIN</v>
      </c>
      <c r="FY4" s="6">
        <f ca="1">IF(LEN(FV$2)&gt;0,   IF(ROW(FY4)-3&lt;=$K$38/2,INDIRECT(CONCATENATE("MatchOrdering!A",CHAR(96+FV$2-26),($K$38 + 1) - (ROW(FY4)-3) + 2)),""),"")</f>
        <v>14</v>
      </c>
      <c r="FZ4" s="81"/>
      <c r="GA4" s="82"/>
      <c r="GB4" s="69" t="str">
        <f t="shared" ref="GB4:GB18" ca="1" si="42">IF(OR(FV4 = "BYESLOT",FX4 = "BYESLOT"),"BYE", IF(AND(LEN(FZ4)&gt;0,LEN(GA4)&gt;0),IF(FZ4=GA4,"*TIE*",IF(FZ4&gt;GA4,FV4,FX4)),""))</f>
        <v/>
      </c>
      <c r="GD4" s="69" t="str">
        <f ca="1">IF(LEN(GD$2)&gt;0,   IF(ROW(GD4)-3&lt;=$K$38/2,INDIRECT(CONCATENATE("Teams!F",CELL("contents",INDEX(MatchOrdering!$A$4:$CD$33,ROW(GD4)-3,MATCH(GD$2,MatchOrdering!$A$3:$CD$3,0))))),""),"")</f>
        <v>ANA</v>
      </c>
      <c r="GE4" s="73" t="str">
        <f t="shared" ref="GE4:GE18" ca="1" si="43">IF(LEN(GD$2)&gt;0,   IF(LEN(GD4) &gt;0,CONCATENATE(GD4," vs ",GF4),""),"")</f>
        <v>ANA vs NAS</v>
      </c>
      <c r="GF4" s="69" t="str">
        <f ca="1">IF(LEN(GD$2)&gt;0,   IF(ROW(GF4)-3&lt;=$K$38/2,INDIRECT(CONCATENATE("Teams!F",GG4)),""),"")</f>
        <v>NAS</v>
      </c>
      <c r="GG4" s="6">
        <f ca="1">IF(LEN(GD$2)&gt;0,   IF(ROW(GG4)-3&lt;=$K$38/2,INDIRECT(CONCATENATE("MatchOrdering!A",CHAR(96+GD$2-26),($K$38 + 1) - (ROW(GG4)-3) + 2)),""),"")</f>
        <v>12</v>
      </c>
      <c r="GH4" s="81"/>
      <c r="GI4" s="82"/>
      <c r="GJ4" s="69" t="str">
        <f t="shared" ref="GJ4:GJ18" ca="1" si="44">IF(OR(GD4 = "BYESLOT",GF4 = "BYESLOT"),"BYE", IF(AND(LEN(GH4)&gt;0,LEN(GI4)&gt;0),IF(GH4=GI4,"*TIE*",IF(GH4&gt;GI4,GD4,GF4)),""))</f>
        <v/>
      </c>
      <c r="GL4" s="69" t="str">
        <f ca="1">IF(LEN(GL$2)&gt;0,   IF(ROW(GL4)-3&lt;=$K$38/2,INDIRECT(CONCATENATE("Teams!F",CELL("contents",INDEX(MatchOrdering!$A$4:$CD$33,ROW(GL4)-3,MATCH(GL$2,MatchOrdering!$A$3:$CD$3,0))))),""),"")</f>
        <v>ANA</v>
      </c>
      <c r="GM4" s="73" t="str">
        <f t="shared" ref="GM4:GM18" ca="1" si="45">IF(LEN(GL$2)&gt;0,   IF(LEN(GL4) &gt;0,CONCATENATE(GL4," vs ",GN4),""),"")</f>
        <v>ANA vs DAL</v>
      </c>
      <c r="GN4" s="69" t="str">
        <f ca="1">IF(LEN(GL$2)&gt;0,   IF(ROW(GN4)-3&lt;=$K$38/2,INDIRECT(CONCATENATE("Teams!F",GO4)),""),"")</f>
        <v>DAL</v>
      </c>
      <c r="GO4" s="6">
        <f ca="1">IF(LEN(GL$2)&gt;0,   IF(ROW(GO4)-3&lt;=$K$38/2,INDIRECT(CONCATENATE("MatchOrdering!A",CHAR(96+GL$2-26),($K$38 + 1) - (ROW(GO4)-3) + 2)),""),"")</f>
        <v>10</v>
      </c>
      <c r="GP4" s="81"/>
      <c r="GQ4" s="82"/>
      <c r="GR4" s="69" t="str">
        <f t="shared" ref="GR4:GR18" ca="1" si="46">IF(OR(GL4 = "BYESLOT",GN4 = "BYESLOT"),"BYE", IF(AND(LEN(GP4)&gt;0,LEN(GQ4)&gt;0),IF(GP4=GQ4,"*TIE*",IF(GP4&gt;GQ4,GL4,GN4)),""))</f>
        <v/>
      </c>
      <c r="GT4" s="69" t="str">
        <f ca="1">IF(LEN(GT$2)&gt;0,   IF(ROW(GT4)-3&lt;=$K$38/2,INDIRECT(CONCATENATE("Teams!F",CELL("contents",INDEX(MatchOrdering!$A$4:$CD$33,ROW(GT4)-3,MATCH(GT$2,MatchOrdering!$A$3:$CD$3,0))))),""),"")</f>
        <v>ANA</v>
      </c>
      <c r="GU4" s="73" t="str">
        <f t="shared" ref="GU4:GU18" ca="1" si="47">IF(LEN(GT$2)&gt;0,   IF(LEN(GT4) &gt;0,CONCATENATE(GT4," vs ",GV4),""),"")</f>
        <v>ANA vs CHI</v>
      </c>
      <c r="GV4" s="69" t="str">
        <f ca="1">IF(LEN(GT$2)&gt;0,   IF(ROW(GV4)-3&lt;=$K$38/2,INDIRECT(CONCATENATE("Teams!F",GW4)),""),"")</f>
        <v>CHI</v>
      </c>
      <c r="GW4" s="6">
        <f ca="1">IF(LEN(GT$2)&gt;0,   IF(ROW(GW4)-3&lt;=$K$38/2,INDIRECT(CONCATENATE("MatchOrdering!A",CHAR(96+GT$2-26),($K$38 + 1) - (ROW(GW4)-3) + 2)),""),"")</f>
        <v>8</v>
      </c>
      <c r="GX4" s="81"/>
      <c r="GY4" s="82"/>
      <c r="GZ4" s="69" t="str">
        <f t="shared" ref="GZ4:GZ18" ca="1" si="48">IF(OR(GT4 = "BYESLOT",GV4 = "BYESLOT"),"BYE", IF(AND(LEN(GX4)&gt;0,LEN(GY4)&gt;0),IF(GX4=GY4,"*TIE*",IF(GX4&gt;GY4,GT4,GV4)),""))</f>
        <v/>
      </c>
      <c r="HB4" s="69" t="str">
        <f ca="1">IF(LEN(HB$2)&gt;0,   IF(ROW(HB4)-3&lt;=$K$38/2,INDIRECT(CONCATENATE("Teams!F",CELL("contents",INDEX(MatchOrdering!$A$4:$CD$33,ROW(HB4)-3,MATCH(HB$2,MatchOrdering!$A$3:$CD$3,0))))),""),"")</f>
        <v>ANA</v>
      </c>
      <c r="HC4" s="73" t="str">
        <f t="shared" ref="HC4:HC18" ca="1" si="49">IF(LEN(HB$2)&gt;0,   IF(LEN(HB4) &gt;0,CONCATENATE(HB4," vs ",HD4),""),"")</f>
        <v>ANA vs SJS</v>
      </c>
      <c r="HD4" s="69" t="str">
        <f ca="1">IF(LEN(HB$2)&gt;0,   IF(ROW(HD4)-3&lt;=$K$38/2,INDIRECT(CONCATENATE("Teams!F",HE4)),""),"")</f>
        <v>SJS</v>
      </c>
      <c r="HE4" s="6">
        <f ca="1">IF(LEN(HB$2)&gt;0,   IF(ROW(HE4)-3&lt;=$K$38/2,INDIRECT(CONCATENATE("MatchOrdering!B",CHAR(96+HB$2-52),($K$38 + 1) - (ROW(HE4)-3) + 2)),""),"")</f>
        <v>6</v>
      </c>
      <c r="HF4" s="81"/>
      <c r="HG4" s="82"/>
      <c r="HH4" s="69" t="str">
        <f t="shared" ref="HH4:HH18" ca="1" si="50">IF(OR(HB4 = "BYESLOT",HD4 = "BYESLOT"),"BYE", IF(AND(LEN(HF4)&gt;0,LEN(HG4)&gt;0),IF(HF4=HG4,"*TIE*",IF(HF4&gt;HG4,HB4,HD4)),""))</f>
        <v/>
      </c>
      <c r="HJ4" s="69" t="str">
        <f ca="1">IF(LEN(HJ$2)&gt;0,   IF(ROW(HJ4)-3&lt;=$K$38/2,INDIRECT(CONCATENATE("Teams!F",CELL("contents",INDEX(MatchOrdering!$A$4:$CD$33,ROW(HJ4)-3,MATCH(HJ$2,MatchOrdering!$A$3:$CD$3,0))))),""),"")</f>
        <v>ANA</v>
      </c>
      <c r="HK4" s="73" t="str">
        <f t="shared" ref="HK4:HK18" ca="1" si="51">IF(LEN(HJ$2)&gt;0,   IF(LEN(HJ4) &gt;0,CONCATENATE(HJ4," vs ",HL4),""),"")</f>
        <v>ANA vs LAK</v>
      </c>
      <c r="HL4" s="69" t="str">
        <f ca="1">IF(LEN(HJ$2)&gt;0,   IF(ROW(HL4)-3&lt;=$K$38/2,INDIRECT(CONCATENATE("Teams!F",HM4)),""),"")</f>
        <v>LAK</v>
      </c>
      <c r="HM4" s="6">
        <f ca="1">IF(LEN(HJ$2)&gt;0,   IF(ROW(HM4)-3&lt;=$K$38/2,INDIRECT(CONCATENATE("MatchOrdering!B",CHAR(96+HJ$2-52),($K$38 + 1) - (ROW(HM4)-3) + 2)),""),"")</f>
        <v>4</v>
      </c>
      <c r="HN4" s="81"/>
      <c r="HO4" s="82"/>
      <c r="HP4" s="69" t="str">
        <f t="shared" ref="HP4:HP18" ca="1" si="52">IF(OR(HJ4 = "BYESLOT",HL4 = "BYESLOT"),"BYE", IF(AND(LEN(HN4)&gt;0,LEN(HO4)&gt;0),IF(HN4=HO4,"*TIE*",IF(HN4&gt;HO4,HJ4,HL4)),""))</f>
        <v/>
      </c>
      <c r="HR4" s="69" t="str">
        <f ca="1">IF(LEN(HR$2)&gt;0,   IF(ROW(HR4)-3&lt;=$K$38/2,INDIRECT(CONCATENATE("Teams!F",CELL("contents",INDEX(MatchOrdering!$A$4:$CD$33,ROW(HR4)-3,MATCH(HR$2,MatchOrdering!$A$3:$CD$3,0))))),""),"")</f>
        <v>ANA</v>
      </c>
      <c r="HS4" s="73" t="str">
        <f t="shared" ref="HS4:HS18" ca="1" si="53">IF(LEN(HR$2)&gt;0,   IF(LEN(HR4) &gt;0,CONCATENATE(HR4," vs ",HT4),""),"")</f>
        <v>ANA vs CGY</v>
      </c>
      <c r="HT4" s="69" t="str">
        <f ca="1">IF(LEN(HR$2)&gt;0,   IF(ROW(HT4)-3&lt;=$K$38/2,INDIRECT(CONCATENATE("Teams!F",HU4)),""),"")</f>
        <v>CGY</v>
      </c>
      <c r="HU4" s="6">
        <f ca="1">IF(LEN(HR$2)&gt;0,   IF(ROW(HU4)-3&lt;=$K$38/2,INDIRECT(CONCATENATE("MatchOrdering!B",CHAR(96+HR$2-52),($K$38 + 1) - (ROW(HU4)-3) + 2)),""),"")</f>
        <v>2</v>
      </c>
      <c r="HV4" s="81"/>
      <c r="HW4" s="82"/>
      <c r="HX4" s="69" t="str">
        <f t="shared" ref="HX4:HX18" ca="1" si="54">IF(OR(HR4 = "BYESLOT",HT4 = "BYESLOT"),"BYE", IF(AND(LEN(HV4)&gt;0,LEN(HW4)&gt;0),IF(HV4=HW4,"*TIE*",IF(HV4&gt;HW4,HR4,HT4)),""))</f>
        <v/>
      </c>
      <c r="HZ4" s="69" t="str">
        <f ca="1">IF(LEN(HZ$2)&gt;0,   IF(ROW(HZ4)-3&lt;=$K$38/2,INDIRECT(CONCATENATE("Teams!F",CELL("contents",INDEX(MatchOrdering!$A$4:$CD$33,ROW(HZ4)-3,MATCH(HZ$2,MatchOrdering!$A$3:$CD$3,0))))),""),"")</f>
        <v>ANA</v>
      </c>
      <c r="IA4" s="73" t="str">
        <f t="shared" ref="IA4:IA18" ca="1" si="55">IF(LEN(HZ$2)&gt;0,   IF(LEN(HZ4) &gt;0,CONCATENATE(HZ4," vs ",IB4),""),"")</f>
        <v>ANA vs PIT</v>
      </c>
      <c r="IB4" s="69" t="str">
        <f ca="1">IF(LEN(HZ$2)&gt;0,   IF(ROW(IB4)-3&lt;=$K$38/2,INDIRECT(CONCATENATE("Teams!F",IC4)),""),"")</f>
        <v>PIT</v>
      </c>
      <c r="IC4" s="6">
        <f ca="1">IF(LEN(HZ$2)&gt;0,   IF(ROW(IC4)-3&lt;=$K$38/2,INDIRECT(CONCATENATE("MatchOrdering!B",CHAR(96+HZ$2-52),($K$38 + 1) - (ROW(IC4)-3) + 2)),""),"")</f>
        <v>29</v>
      </c>
      <c r="ID4" s="81"/>
      <c r="IE4" s="82"/>
      <c r="IF4" s="69" t="str">
        <f t="shared" ref="IF4:IF18" ca="1" si="56">IF(OR(HZ4 = "BYESLOT",IB4 = "BYESLOT"),"BYE", IF(AND(LEN(ID4)&gt;0,LEN(IE4)&gt;0),IF(ID4=IE4,"*TIE*",IF(ID4&gt;IE4,HZ4,IB4)),""))</f>
        <v/>
      </c>
      <c r="IH4" s="69" t="str">
        <f ca="1">IF(LEN(IH$2)&gt;0,   IF(ROW(IH4)-3&lt;=$K$38/2,INDIRECT(CONCATENATE("Teams!F",CELL("contents",INDEX(MatchOrdering!$A$4:$CD$33,ROW(IH4)-3,MATCH(IH$2,MatchOrdering!$A$3:$CD$3,0))))),""),"")</f>
        <v>ANA</v>
      </c>
      <c r="II4" s="73" t="str">
        <f t="shared" ref="II4:II18" ca="1" si="57">IF(LEN(IH$2)&gt;0,   IF(LEN(IH4) &gt;0,CONCATENATE(IH4," vs ",IJ4),""),"")</f>
        <v>ANA vs NYR</v>
      </c>
      <c r="IJ4" s="69" t="str">
        <f ca="1">IF(LEN(IH$2)&gt;0,   IF(ROW(IJ4)-3&lt;=$K$38/2,INDIRECT(CONCATENATE("Teams!F",IK4)),""),"")</f>
        <v>NYR</v>
      </c>
      <c r="IK4" s="6">
        <f ca="1">IF(LEN(IH$2)&gt;0,   IF(ROW(IK4)-3&lt;=$K$38/2,INDIRECT(CONCATENATE("MatchOrdering!B",CHAR(96+IH$2-52),($K$38 + 1) - (ROW(IK4)-3) + 2)),""),"")</f>
        <v>27</v>
      </c>
      <c r="IL4" s="81"/>
      <c r="IM4" s="82"/>
      <c r="IN4" s="69" t="str">
        <f t="shared" ref="IN4:IN18" ca="1" si="58">IF(OR(IH4 = "BYESLOT",IJ4 = "BYESLOT"),"BYE", IF(AND(LEN(IL4)&gt;0,LEN(IM4)&gt;0),IF(IL4=IM4,"*TIE*",IF(IL4&gt;IM4,IH4,IJ4)),""))</f>
        <v/>
      </c>
      <c r="IP4" s="69" t="str">
        <f ca="1">IF(LEN(IP$2)&gt;0,   IF(ROW(IP4)-3&lt;=$K$38/2,INDIRECT(CONCATENATE("Teams!F",CELL("contents",INDEX(MatchOrdering!$A$4:$CD$33,ROW(IP4)-3,MATCH(IP$2,MatchOrdering!$A$3:$CD$3,0))))),""),"")</f>
        <v>ANA</v>
      </c>
      <c r="IQ4" s="73" t="str">
        <f t="shared" ref="IQ4:IQ18" ca="1" si="59">IF(LEN(IP$2)&gt;0,   IF(LEN(IP4) &gt;0,CONCATENATE(IP4," vs ",IR4),""),"")</f>
        <v>ANA vs NJD</v>
      </c>
      <c r="IR4" s="69" t="str">
        <f ca="1">IF(LEN(IP$2)&gt;0,   IF(ROW(IR4)-3&lt;=$K$38/2,INDIRECT(CONCATENATE("Teams!F",IS4)),""),"")</f>
        <v>NJD</v>
      </c>
      <c r="IS4" s="6">
        <f ca="1">IF(LEN(IP$2)&gt;0,   IF(ROW(IS4)-3&lt;=$K$38/2,INDIRECT(CONCATENATE("MatchOrdering!B",CHAR(96+IP$2-52),($K$38 + 1) - (ROW(IS4)-3) + 2)),""),"")</f>
        <v>25</v>
      </c>
      <c r="IT4" s="81"/>
      <c r="IU4" s="82"/>
      <c r="IV4" s="69" t="str">
        <f t="shared" ref="IV4:IV18" ca="1" si="60">IF(OR(IP4 = "BYESLOT",IR4 = "BYESLOT"),"BYE", IF(AND(LEN(IT4)&gt;0,LEN(IU4)&gt;0),IF(IT4=IU4,"*TIE*",IF(IT4&gt;IU4,IP4,IR4)),""))</f>
        <v/>
      </c>
      <c r="IX4" s="69" t="str">
        <f ca="1">IF(LEN(IX$2)&gt;0,   IF(ROW(IX4)-3&lt;=$K$38/2,INDIRECT(CONCATENATE("Teams!F",CELL("contents",INDEX(MatchOrdering!$A$4:$CD$33,ROW(IX4)-3,MATCH(IX$2,MatchOrdering!$A$3:$CD$3,0))))),""),"")</f>
        <v>ANA</v>
      </c>
      <c r="IY4" s="73" t="str">
        <f t="shared" ref="IY4:IY18" ca="1" si="61">IF(LEN(IX$2)&gt;0,   IF(LEN(IX4) &gt;0,CONCATENATE(IX4," vs ",IZ4),""),"")</f>
        <v>ANA vs CAR</v>
      </c>
      <c r="IZ4" s="69" t="str">
        <f ca="1">IF(LEN(IX$2)&gt;0,   IF(ROW(IZ4)-3&lt;=$K$38/2,INDIRECT(CONCATENATE("Teams!F",JA4)),""),"")</f>
        <v>CAR</v>
      </c>
      <c r="JA4" s="6">
        <f ca="1">IF(LEN(IX$2)&gt;0,   IF(ROW(JA4)-3&lt;=$K$38/2,INDIRECT(CONCATENATE("MatchOrdering!B",CHAR(96+IX$2-52),($K$38 + 1) - (ROW(JA4)-3) + 2)),""),"")</f>
        <v>23</v>
      </c>
      <c r="JB4" s="81"/>
      <c r="JC4" s="82"/>
      <c r="JD4" s="69" t="str">
        <f t="shared" ref="JD4:JD18" ca="1" si="62">IF(OR(IX4 = "BYESLOT",IZ4 = "BYESLOT"),"BYE", IF(AND(LEN(JB4)&gt;0,LEN(JC4)&gt;0),IF(JB4=JC4,"*TIE*",IF(JB4&gt;JC4,IX4,IZ4)),""))</f>
        <v/>
      </c>
      <c r="JF4" s="69" t="str">
        <f ca="1">IF(LEN(JF$2)&gt;0,   IF(ROW(JF4)-3&lt;=$K$38/2,INDIRECT(CONCATENATE("Teams!F",CELL("contents",INDEX(MatchOrdering!$A$4:$CD$33,ROW(JF4)-3,MATCH(JF$2,MatchOrdering!$A$3:$CD$3,0))))),""),"")</f>
        <v>ANA</v>
      </c>
      <c r="JG4" s="73" t="str">
        <f t="shared" ref="JG4:JG18" ca="1" si="63">IF(LEN(JF$2)&gt;0,   IF(LEN(JF4) &gt;0,CONCATENATE(JF4," vs ",JH4),""),"")</f>
        <v>ANA vs TB</v>
      </c>
      <c r="JH4" s="69" t="str">
        <f ca="1">IF(LEN(JF$2)&gt;0,   IF(ROW(JH4)-3&lt;=$K$38/2,INDIRECT(CONCATENATE("Teams!F",JI4)),""),"")</f>
        <v>TB</v>
      </c>
      <c r="JI4" s="6">
        <f ca="1">IF(LEN(JF$2)&gt;0,   IF(ROW(JI4)-3&lt;=$K$38/2,INDIRECT(CONCATENATE("MatchOrdering!B",CHAR(96+JF$2-52),($K$38 + 1) - (ROW(JI4)-3) + 2)),""),"")</f>
        <v>21</v>
      </c>
      <c r="JJ4" s="81"/>
      <c r="JK4" s="82"/>
      <c r="JL4" s="69" t="str">
        <f t="shared" ref="JL4:JL18" ca="1" si="64">IF(OR(JF4 = "BYESLOT",JH4 = "BYESLOT"),"BYE", IF(AND(LEN(JJ4)&gt;0,LEN(JK4)&gt;0),IF(JJ4=JK4,"*TIE*",IF(JJ4&gt;JK4,JF4,JH4)),""))</f>
        <v/>
      </c>
      <c r="JN4" s="69" t="str">
        <f ca="1">IF(LEN(JN$2)&gt;0,   IF(ROW(JN4)-3&lt;=$K$38/2,INDIRECT(CONCATENATE("Teams!F",CELL("contents",INDEX(MatchOrdering!$A$4:$CD$33,ROW(JN4)-3,MATCH(JN$2,MatchOrdering!$A$3:$CD$3,0))))),""),"")</f>
        <v>ANA</v>
      </c>
      <c r="JO4" s="73" t="str">
        <f t="shared" ref="JO4:JO18" ca="1" si="65">IF(LEN(JN$2)&gt;0,   IF(LEN(JN4) &gt;0,CONCATENATE(JN4," vs ",JP4),""),"")</f>
        <v>ANA vs MON</v>
      </c>
      <c r="JP4" s="69" t="str">
        <f ca="1">IF(LEN(JN$2)&gt;0,   IF(ROW(JP4)-3&lt;=$K$38/2,INDIRECT(CONCATENATE("Teams!F",JQ4)),""),"")</f>
        <v>MON</v>
      </c>
      <c r="JQ4" s="6">
        <f ca="1">IF(LEN(JN$2)&gt;0,   IF(ROW(JQ4)-3&lt;=$K$38/2,INDIRECT(CONCATENATE("MatchOrdering!B",CHAR(96+JN$2-52),($K$38 + 1) - (ROW(JQ4)-3) + 2)),""),"")</f>
        <v>19</v>
      </c>
      <c r="JR4" s="81"/>
      <c r="JS4" s="82"/>
      <c r="JT4" s="69" t="str">
        <f t="shared" ref="JT4:JT18" ca="1" si="66">IF(OR(JN4 = "BYESLOT",JP4 = "BYESLOT"),"BYE", IF(AND(LEN(JR4)&gt;0,LEN(JS4)&gt;0),IF(JR4=JS4,"*TIE*",IF(JR4&gt;JS4,JN4,JP4)),""))</f>
        <v/>
      </c>
      <c r="JV4" s="69" t="str">
        <f ca="1">IF(LEN(JV$2)&gt;0,   IF(ROW(JV4)-3&lt;=$K$38/2,INDIRECT(CONCATENATE("Teams!F",CELL("contents",INDEX(MatchOrdering!$A$4:$CD$33,ROW(JV4)-3,MATCH(JV$2,MatchOrdering!$A$3:$CD$3,0))))),""),"")</f>
        <v>ANA</v>
      </c>
      <c r="JW4" s="73" t="str">
        <f t="shared" ref="JW4:JW18" ca="1" si="67">IF(LEN(JV$2)&gt;0,   IF(LEN(JV4) &gt;0,CONCATENATE(JV4," vs ",JX4),""),"")</f>
        <v>ANA vs DET</v>
      </c>
      <c r="JX4" s="69" t="str">
        <f ca="1">IF(LEN(JV$2)&gt;0,   IF(ROW(JX4)-3&lt;=$K$38/2,INDIRECT(CONCATENATE("Teams!F",JY4)),""),"")</f>
        <v>DET</v>
      </c>
      <c r="JY4" s="6">
        <f ca="1">IF(LEN(JV$2)&gt;0,   IF(ROW(JY4)-3&lt;=$K$38/2,INDIRECT(CONCATENATE("MatchOrdering!B",CHAR(96+JV$2-52),($K$38 + 1) - (ROW(JY4)-3) + 2)),""),"")</f>
        <v>17</v>
      </c>
      <c r="JZ4" s="81"/>
      <c r="KA4" s="82"/>
      <c r="KB4" s="69" t="str">
        <f t="shared" ref="KB4:KB18" ca="1" si="68">IF(OR(JV4 = "BYESLOT",JX4 = "BYESLOT"),"BYE", IF(AND(LEN(JZ4)&gt;0,LEN(KA4)&gt;0),IF(JZ4=KA4,"*TIE*",IF(JZ4&gt;KA4,JV4,JX4)),""))</f>
        <v/>
      </c>
      <c r="KD4" s="69" t="str">
        <f ca="1">IF(LEN(KD$2)&gt;0,   IF(ROW(KD4)-3&lt;=$K$38/2,INDIRECT(CONCATENATE("Teams!F",CELL("contents",INDEX(MatchOrdering!$A$4:$CD$33,ROW(KD4)-3,MATCH(KD$2,MatchOrdering!$A$3:$CD$3,0))))),""),"")</f>
        <v>ANA</v>
      </c>
      <c r="KE4" s="73" t="str">
        <f t="shared" ref="KE4:KE18" ca="1" si="69">IF(LEN(KD$2)&gt;0,   IF(LEN(KD4) &gt;0,CONCATENATE(KD4," vs ",KF4),""),"")</f>
        <v>ANA vs BOS</v>
      </c>
      <c r="KF4" s="69" t="str">
        <f ca="1">IF(LEN(KD$2)&gt;0,   IF(ROW(KF4)-3&lt;=$K$38/2,INDIRECT(CONCATENATE("Teams!F",KG4)),""),"")</f>
        <v>BOS</v>
      </c>
      <c r="KG4" s="6">
        <f ca="1">IF(LEN(KD$2)&gt;0,   IF(ROW(KG4)-3&lt;=$K$38/2,INDIRECT(CONCATENATE("MatchOrdering!B",CHAR(96+KD$2-52),($K$38 + 1) - (ROW(KG4)-3) + 2)),""),"")</f>
        <v>15</v>
      </c>
      <c r="KH4" s="81"/>
      <c r="KI4" s="82"/>
      <c r="KJ4" s="69" t="str">
        <f t="shared" ref="KJ4:KJ18" ca="1" si="70">IF(OR(KD4 = "BYESLOT",KF4 = "BYESLOT"),"BYE", IF(AND(LEN(KH4)&gt;0,LEN(KI4)&gt;0),IF(KH4=KI4,"*TIE*",IF(KH4&gt;KI4,KD4,KF4)),""))</f>
        <v/>
      </c>
      <c r="KL4" s="69" t="str">
        <f ca="1">IF(LEN(KL$2)&gt;0,   IF(ROW(KL4)-3&lt;=$K$38/2,INDIRECT(CONCATENATE("Teams!F",CELL("contents",INDEX(MatchOrdering!$A$4:$CD$33,ROW(KL4)-3,MATCH(KL$2,MatchOrdering!$A$3:$CD$3,0))))),""),"")</f>
        <v>ANA</v>
      </c>
      <c r="KM4" s="73" t="str">
        <f t="shared" ref="KM4:KM18" ca="1" si="71">IF(LEN(KL$2)&gt;0,   IF(LEN(KL4) &gt;0,CONCATENATE(KL4," vs ",KN4),""),"")</f>
        <v>ANA vs STL</v>
      </c>
      <c r="KN4" s="69" t="str">
        <f ca="1">IF(LEN(KL$2)&gt;0,   IF(ROW(KN4)-3&lt;=$K$38/2,INDIRECT(CONCATENATE("Teams!F",KO4)),""),"")</f>
        <v>STL</v>
      </c>
      <c r="KO4" s="6">
        <f ca="1">IF(LEN(KL$2)&gt;0,   IF(ROW(KO4)-3&lt;=$K$38/2,INDIRECT(CONCATENATE("MatchOrdering!B",CHAR(96+KL$2-52),($K$38 + 1) - (ROW(KO4)-3) + 2)),""),"")</f>
        <v>13</v>
      </c>
      <c r="KP4" s="81"/>
      <c r="KQ4" s="82"/>
      <c r="KR4" s="69" t="str">
        <f t="shared" ref="KR4:KR18" ca="1" si="72">IF(OR(KL4 = "BYESLOT",KN4 = "BYESLOT"),"BYE", IF(AND(LEN(KP4)&gt;0,LEN(KQ4)&gt;0),IF(KP4=KQ4,"*TIE*",IF(KP4&gt;KQ4,KL4,KN4)),""))</f>
        <v/>
      </c>
      <c r="KT4" s="69" t="str">
        <f ca="1">IF(LEN(KT$2)&gt;0,   IF(ROW(KT4)-3&lt;=$K$38/2,INDIRECT(CONCATENATE("Teams!F",CELL("contents",INDEX(MatchOrdering!$A$4:$CD$33,ROW(KT4)-3,MATCH(KT$2,MatchOrdering!$A$3:$CD$3,0))))),""),"")</f>
        <v>ANA</v>
      </c>
      <c r="KU4" s="73" t="str">
        <f t="shared" ref="KU4:KU18" ca="1" si="73">IF(LEN(KT$2)&gt;0,   IF(LEN(KT4) &gt;0,CONCATENATE(KT4," vs ",KV4),""),"")</f>
        <v>ANA vs MIN</v>
      </c>
      <c r="KV4" s="69" t="str">
        <f ca="1">IF(LEN(KT$2)&gt;0,   IF(ROW(KV4)-3&lt;=$K$38/2,INDIRECT(CONCATENATE("Teams!F",KW4)),""),"")</f>
        <v>MIN</v>
      </c>
      <c r="KW4" s="6">
        <f ca="1">IF(LEN(KT$2)&gt;0,   IF(ROW(KW4)-3&lt;=$K$38/2,INDIRECT(CONCATENATE("MatchOrdering!B",CHAR(96+KT$2-52),($K$38 + 1) - (ROW(KW4)-3) + 2)),""),"")</f>
        <v>11</v>
      </c>
      <c r="KX4" s="81"/>
      <c r="KY4" s="82"/>
      <c r="KZ4" s="69" t="str">
        <f t="shared" ref="KZ4:KZ18" ca="1" si="74">IF(OR(KT4 = "BYESLOT",KV4 = "BYESLOT"),"BYE", IF(AND(LEN(KX4)&gt;0,LEN(KY4)&gt;0),IF(KX4=KY4,"*TIE*",IF(KX4&gt;KY4,KT4,KV4)),""))</f>
        <v/>
      </c>
      <c r="LB4" s="69" t="str">
        <f ca="1">IF(LEN(LB$2)&gt;0,   IF(ROW(LB4)-3&lt;=$K$38/2,INDIRECT(CONCATENATE("Teams!F",CELL("contents",INDEX(MatchOrdering!$A$4:$CD$33,ROW(LB4)-3,MATCH(LB$2,MatchOrdering!$A$3:$CD$3,0))))),""),"")</f>
        <v>ANA</v>
      </c>
      <c r="LC4" s="73" t="str">
        <f t="shared" ref="LC4:LC18" ca="1" si="75">IF(LEN(LB$2)&gt;0,   IF(LEN(LB4) &gt;0,CONCATENATE(LB4," vs ",LD4),""),"")</f>
        <v>ANA vs COL</v>
      </c>
      <c r="LD4" s="69" t="str">
        <f ca="1">IF(LEN(LB$2)&gt;0,   IF(ROW(LD4)-3&lt;=$K$38/2,INDIRECT(CONCATENATE("Teams!F",LE4)),""),"")</f>
        <v>COL</v>
      </c>
      <c r="LE4" s="6">
        <f ca="1">IF(LEN(LB$2)&gt;0,   IF(ROW(LE4)-3&lt;=$K$38/2,INDIRECT(CONCATENATE("MatchOrdering!C",CHAR(96+LB$2-78),($K$38 + 1) - (ROW(LE4)-3) + 2)),""),"")</f>
        <v>9</v>
      </c>
      <c r="LF4" s="81"/>
      <c r="LG4" s="82"/>
      <c r="LH4" s="69" t="str">
        <f t="shared" ref="LH4:LH18" ca="1" si="76">IF(OR(LB4 = "BYESLOT",LD4 = "BYESLOT"),"BYE", IF(AND(LEN(LF4)&gt;0,LEN(LG4)&gt;0),IF(LF4=LG4,"*TIE*",IF(LF4&gt;LG4,LB4,LD4)),""))</f>
        <v/>
      </c>
      <c r="LJ4" s="69" t="str">
        <f ca="1">IF(LEN(LJ$2)&gt;0,   IF(ROW(LJ4)-3&lt;=$K$38/2,INDIRECT(CONCATENATE("Teams!F",CELL("contents",INDEX(MatchOrdering!$A$4:$CD$33,ROW(LJ4)-3,MATCH(LJ$2,MatchOrdering!$A$3:$CD$3,0))))),""),"")</f>
        <v>ANA</v>
      </c>
      <c r="LK4" s="73" t="str">
        <f t="shared" ref="LK4:LK18" ca="1" si="77">IF(LEN(LJ$2)&gt;0,   IF(LEN(LJ4) &gt;0,CONCATENATE(LJ4," vs ",LL4),""),"")</f>
        <v>ANA vs VAN</v>
      </c>
      <c r="LL4" s="69" t="str">
        <f ca="1">IF(LEN(LJ$2)&gt;0,   IF(ROW(LL4)-3&lt;=$K$38/2,INDIRECT(CONCATENATE("Teams!F",LM4)),""),"")</f>
        <v>VAN</v>
      </c>
      <c r="LM4" s="6">
        <f ca="1">IF(LEN(LJ$2)&gt;0,   IF(ROW(LM4)-3&lt;=$K$38/2,INDIRECT(CONCATENATE("MatchOrdering!C",CHAR(96+LJ$2-78),($K$38 + 1) - (ROW(LM4)-3) + 2)),""),"")</f>
        <v>7</v>
      </c>
      <c r="LN4" s="81"/>
      <c r="LO4" s="82"/>
      <c r="LP4" s="69" t="str">
        <f t="shared" ref="LP4:LP18" ca="1" si="78">IF(OR(LJ4 = "BYESLOT",LL4 = "BYESLOT"),"BYE", IF(AND(LEN(LN4)&gt;0,LEN(LO4)&gt;0),IF(LN4=LO4,"*TIE*",IF(LN4&gt;LO4,LJ4,LL4)),""))</f>
        <v/>
      </c>
    </row>
    <row r="5" spans="2:328" x14ac:dyDescent="0.25">
      <c r="B5" s="69" t="str">
        <f ca="1">IF(LEN(C$2)&gt;0,   IF(ROW(B5)-3&lt;=$K$38/2,INDIRECT(CONCATENATE("Teams!F",CELL("contents",INDEX(MatchOrdering!$A$4:$CD$33,ROW(B5)-3,MATCH(C$2,MatchOrdering!$A$3:$CD$3,0))))),""),"")</f>
        <v>CGY</v>
      </c>
      <c r="C5" s="73" t="str">
        <f t="shared" ca="1" si="0"/>
        <v>CGY vs PHI</v>
      </c>
      <c r="D5" s="69" t="str">
        <f ca="1">IF(LEN(C$2)&gt;0,   IF(ROW(D5)-3&lt;=$K$38/2,INDIRECT(CONCATENATE("Teams!F",E5)),""),"")</f>
        <v>PHI</v>
      </c>
      <c r="E5" s="6">
        <f ca="1">IF(LEN(C$2)&gt;0,   IF(ROW(E5)-3&lt;=$K$38/2,INDIRECT(CONCATENATE("MatchOrdering!",CHAR(96+C$2),($K$38 + 1) - (ROW(E5)-3) + 2)),""),"")</f>
        <v>28</v>
      </c>
      <c r="F5" s="83"/>
      <c r="G5" s="84"/>
      <c r="H5" s="69" t="str">
        <f t="shared" ref="H5:H18" ca="1" si="79">IF(OR(B5 = "BYESLOT",D5 = "BYESLOT"),"BYE", IF(AND(LEN(F5)&gt;0,LEN(G5)&gt;0),IF(F5=G5,"*TIE*",IF(F5&gt;G5,B5,D5)),""))</f>
        <v/>
      </c>
      <c r="J5" s="69" t="str">
        <f ca="1">IF(LEN(K$2)&gt;0,   IF(ROW(J5)-3&lt;=$K$38/2,INDIRECT(CONCATENATE("Teams!F",CELL("contents",INDEX(MatchOrdering!$A$4:$CD$33,ROW(J5)-3,MATCH(K$2,MatchOrdering!$A$3:$CD$3,0))))),""),"")</f>
        <v>PIT</v>
      </c>
      <c r="K5" s="73" t="str">
        <f t="shared" ca="1" si="1"/>
        <v>PIT vs NYI</v>
      </c>
      <c r="L5" s="69" t="str">
        <f ca="1">IF(LEN(K$2)&gt;0,   IF(ROW(L5)-3&lt;=$K$38/2,INDIRECT(CONCATENATE("Teams!F",M5)),""),"")</f>
        <v>NYI</v>
      </c>
      <c r="M5" s="6">
        <f ca="1">IF(LEN(K$2)&gt;0,   IF(ROW(M5)-3&lt;=$K$38/2,INDIRECT(CONCATENATE("MatchOrdering!",CHAR(96+K$2),($K$38 + 1) - (ROW(M5)-3) + 2)),""),"")</f>
        <v>26</v>
      </c>
      <c r="N5" s="83"/>
      <c r="O5" s="84"/>
      <c r="P5" s="69" t="str">
        <f t="shared" ca="1" si="2"/>
        <v/>
      </c>
      <c r="R5" s="69" t="str">
        <f ca="1">IF(LEN(R$2)&gt;0,   IF(ROW(R5)-3&lt;=$K$38/2,INDIRECT(CONCATENATE("Teams!F",CELL("contents",INDEX(MatchOrdering!$A$4:$CD$33,ROW(R5)-3,MATCH(R$2,MatchOrdering!$A$3:$CD$3,0))))),""),"")</f>
        <v>NYR</v>
      </c>
      <c r="S5" s="73" t="str">
        <f t="shared" ca="1" si="3"/>
        <v>NYR vs CBJ</v>
      </c>
      <c r="T5" s="69" t="str">
        <f ca="1">IF(LEN(R$2)&gt;0,   IF(ROW(T5)-3&lt;=$K$38/2,INDIRECT(CONCATENATE("Teams!F",U5)),""),"")</f>
        <v>CBJ</v>
      </c>
      <c r="U5" s="6">
        <f ca="1">IF(LEN(R$2)&gt;0,   IF(ROW(U5)-3&lt;=$K$38/2,INDIRECT(CONCATENATE("MatchOrdering!",CHAR(96+R$2),($K$38 + 1) - (ROW(U5)-3) + 2)),""),"")</f>
        <v>24</v>
      </c>
      <c r="V5" s="83"/>
      <c r="W5" s="84"/>
      <c r="X5" s="69" t="str">
        <f t="shared" ca="1" si="4"/>
        <v/>
      </c>
      <c r="Z5" s="69" t="str">
        <f ca="1">IF(LEN(Z$2)&gt;0,   IF(ROW(Z5)-3&lt;=$K$38/2,INDIRECT(CONCATENATE("Teams!F",CELL("contents",INDEX(MatchOrdering!$A$4:$CD$33,ROW(Z5)-3,MATCH(Z$2,MatchOrdering!$A$3:$CD$3,0))))),""),"")</f>
        <v>NJD</v>
      </c>
      <c r="AA5" s="73" t="str">
        <f t="shared" ca="1" si="5"/>
        <v>NJD vs TOR</v>
      </c>
      <c r="AB5" s="69" t="str">
        <f ca="1">IF(LEN(Z$2)&gt;0,   IF(ROW(AB5)-3&lt;=$K$38/2,INDIRECT(CONCATENATE("Teams!F",AC5)),""),"")</f>
        <v>TOR</v>
      </c>
      <c r="AC5" s="6">
        <f ca="1">IF(LEN(Z$2)&gt;0,   IF(ROW(AC5)-3&lt;=$K$38/2,INDIRECT(CONCATENATE("MatchOrdering!",CHAR(96+Z$2),($K$38 + 1) - (ROW(AC5)-3) + 2)),""),"")</f>
        <v>22</v>
      </c>
      <c r="AD5" s="83"/>
      <c r="AE5" s="84"/>
      <c r="AF5" s="69" t="str">
        <f t="shared" ca="1" si="6"/>
        <v/>
      </c>
      <c r="AH5" s="69" t="str">
        <f ca="1">IF(LEN(AH$2)&gt;0,   IF(ROW(AH5)-3&lt;=$K$38/2,INDIRECT(CONCATENATE("Teams!F",CELL("contents",INDEX(MatchOrdering!$A$4:$CD$33,ROW(AH5)-3,MATCH(AH$2,MatchOrdering!$A$3:$CD$3,0))))),""),"")</f>
        <v>CAR</v>
      </c>
      <c r="AI5" s="73" t="str">
        <f t="shared" ca="1" si="7"/>
        <v>CAR vs OTT</v>
      </c>
      <c r="AJ5" s="69" t="str">
        <f ca="1">IF(LEN(AH$2)&gt;0,   IF(ROW(AJ5)-3&lt;=$K$38/2,INDIRECT(CONCATENATE("Teams!F",AK5)),""),"")</f>
        <v>OTT</v>
      </c>
      <c r="AK5" s="6">
        <f ca="1">IF(LEN(AH$2)&gt;0,   IF(ROW(AK5)-3&lt;=$K$38/2,INDIRECT(CONCATENATE("MatchOrdering!",CHAR(96+AH$2),($K$38 + 1) - (ROW(AK5)-3) + 2)),""),"")</f>
        <v>20</v>
      </c>
      <c r="AL5" s="83"/>
      <c r="AM5" s="84"/>
      <c r="AN5" s="69" t="str">
        <f t="shared" ca="1" si="8"/>
        <v/>
      </c>
      <c r="AP5" s="69" t="str">
        <f ca="1">IF(LEN(AP$2)&gt;0,   IF(ROW(AP5)-3&lt;=$K$38/2,INDIRECT(CONCATENATE("Teams!F",CELL("contents",INDEX(MatchOrdering!$A$4:$CD$33,ROW(AP5)-3,MATCH(AP$2,MatchOrdering!$A$3:$CD$3,0))))),""),"")</f>
        <v>TB</v>
      </c>
      <c r="AQ5" s="73" t="str">
        <f t="shared" ca="1" si="9"/>
        <v>TB vs FLA</v>
      </c>
      <c r="AR5" s="69" t="str">
        <f ca="1">IF(LEN(AP$2)&gt;0,   IF(ROW(AR5)-3&lt;=$K$38/2,INDIRECT(CONCATENATE("Teams!F",AS5)),""),"")</f>
        <v>FLA</v>
      </c>
      <c r="AS5" s="6">
        <f ca="1">IF(LEN(AP$2)&gt;0,   IF(ROW(AS5)-3&lt;=$K$38/2,INDIRECT(CONCATENATE("MatchOrdering!",CHAR(96+AP$2),($K$38 + 1) - (ROW(AS5)-3) + 2)),""),"")</f>
        <v>18</v>
      </c>
      <c r="AT5" s="83"/>
      <c r="AU5" s="84"/>
      <c r="AV5" s="69" t="str">
        <f t="shared" ca="1" si="10"/>
        <v/>
      </c>
      <c r="AX5" s="69" t="str">
        <f ca="1">IF(LEN(AX$2)&gt;0,   IF(ROW(AX5)-3&lt;=$K$38/2,INDIRECT(CONCATENATE("Teams!F",CELL("contents",INDEX(MatchOrdering!$A$4:$CD$33,ROW(AX5)-3,MATCH(AX$2,MatchOrdering!$A$3:$CD$3,0))))),""),"")</f>
        <v>MON</v>
      </c>
      <c r="AY5" s="73" t="str">
        <f t="shared" ca="1" si="11"/>
        <v>MON vs BUF</v>
      </c>
      <c r="AZ5" s="69" t="str">
        <f ca="1">IF(LEN(AX$2)&gt;0,   IF(ROW(AZ5)-3&lt;=$K$38/2,INDIRECT(CONCATENATE("Teams!F",BA5)),""),"")</f>
        <v>BUF</v>
      </c>
      <c r="BA5" s="6">
        <f ca="1">IF(LEN(AX$2)&gt;0,   IF(ROW(BA5)-3&lt;=$K$38/2,INDIRECT(CONCATENATE("MatchOrdering!",CHAR(96+AX$2),($K$38 + 1) - (ROW(BA5)-3) + 2)),""),"")</f>
        <v>16</v>
      </c>
      <c r="BB5" s="83"/>
      <c r="BC5" s="84"/>
      <c r="BD5" s="69" t="str">
        <f t="shared" ca="1" si="12"/>
        <v/>
      </c>
      <c r="BF5" s="69" t="str">
        <f ca="1">IF(LEN(BF$2)&gt;0,   IF(ROW(BF5)-3&lt;=$K$38/2,INDIRECT(CONCATENATE("Teams!F",CELL("contents",INDEX(MatchOrdering!$A$4:$CD$33,ROW(BF5)-3,MATCH(BF$2,MatchOrdering!$A$3:$CD$3,0))))),""),"")</f>
        <v>DET</v>
      </c>
      <c r="BG5" s="73" t="str">
        <f t="shared" ca="1" si="13"/>
        <v>DET vs WIN</v>
      </c>
      <c r="BH5" s="69" t="str">
        <f ca="1">IF(LEN(BF$2)&gt;0,   IF(ROW(BH5)-3&lt;=$K$38/2,INDIRECT(CONCATENATE("Teams!F",BI5)),""),"")</f>
        <v>WIN</v>
      </c>
      <c r="BI5" s="6">
        <f ca="1">IF(LEN(BF$2)&gt;0,   IF(ROW(BI5)-3&lt;=$K$38/2,INDIRECT(CONCATENATE("MatchOrdering!",CHAR(96+BF$2),($K$38 + 1) - (ROW(BI5)-3) + 2)),""),"")</f>
        <v>14</v>
      </c>
      <c r="BJ5" s="83"/>
      <c r="BK5" s="84"/>
      <c r="BL5" s="69" t="str">
        <f t="shared" ca="1" si="14"/>
        <v/>
      </c>
      <c r="BN5" s="69" t="str">
        <f ca="1">IF(LEN(BN$2)&gt;0,   IF(ROW(BN5)-3&lt;=$K$38/2,INDIRECT(CONCATENATE("Teams!F",CELL("contents",INDEX(MatchOrdering!$A$4:$CD$33,ROW(BN5)-3,MATCH(BN$2,MatchOrdering!$A$3:$CD$3,0))))),""),"")</f>
        <v>BOS</v>
      </c>
      <c r="BO5" s="73" t="str">
        <f t="shared" ref="BO5:BO18" ca="1" si="80">IF(LEN(BN$2)&gt;0,   IF(LEN(BN5) &gt;0,CONCATENATE(BN5," vs ",BP5),""),"")</f>
        <v>BOS vs NAS</v>
      </c>
      <c r="BP5" s="69" t="str">
        <f ca="1">IF(LEN(BN$2)&gt;0,   IF(ROW(BP5)-3&lt;=$K$38/2,INDIRECT(CONCATENATE("Teams!F",BQ5)),""),"")</f>
        <v>NAS</v>
      </c>
      <c r="BQ5" s="6">
        <f ca="1">IF(LEN(BN$2)&gt;0,   IF(ROW(BQ5)-3&lt;=$K$38/2,INDIRECT(CONCATENATE("MatchOrdering!",CHAR(96+BN$2),($K$38 + 1) - (ROW(BQ5)-3) + 2)),""),"")</f>
        <v>12</v>
      </c>
      <c r="BR5" s="83"/>
      <c r="BS5" s="84"/>
      <c r="BT5" s="69" t="str">
        <f t="shared" ref="BT5:BT18" ca="1" si="81">IF(OR(BN5 = "BYESLOT",BP5 = "BYESLOT"),"BYE", IF(AND(LEN(BR5)&gt;0,LEN(BS5)&gt;0),IF(BR5=BS5,"*TIE*",IF(BR5&gt;BS5,BN5,BP5)),""))</f>
        <v/>
      </c>
      <c r="BV5" s="69" t="str">
        <f ca="1">IF(LEN(BV$2)&gt;0,   IF(ROW(BV5)-3&lt;=$K$38/2,INDIRECT(CONCATENATE("Teams!F",CELL("contents",INDEX(MatchOrdering!$A$4:$CD$33,ROW(BV5)-3,MATCH(BV$2,MatchOrdering!$A$3:$CD$3,0))))),""),"")</f>
        <v>STL</v>
      </c>
      <c r="BW5" s="73" t="str">
        <f t="shared" ca="1" si="15"/>
        <v>STL vs DAL</v>
      </c>
      <c r="BX5" s="69" t="str">
        <f ca="1">IF(LEN(BV$2)&gt;0,   IF(ROW(BX5)-3&lt;=$K$38/2,INDIRECT(CONCATENATE("Teams!F",BY5)),""),"")</f>
        <v>DAL</v>
      </c>
      <c r="BY5" s="6">
        <f ca="1">IF(LEN(BV$2)&gt;0,   IF(ROW(BY5)-3&lt;=$K$38/2,INDIRECT(CONCATENATE("MatchOrdering!",CHAR(96+BV$2),($K$38 + 1) - (ROW(BY5)-3) + 2)),""),"")</f>
        <v>10</v>
      </c>
      <c r="BZ5" s="83"/>
      <c r="CA5" s="84"/>
      <c r="CB5" s="69" t="str">
        <f t="shared" ca="1" si="16"/>
        <v/>
      </c>
      <c r="CD5" s="69" t="str">
        <f ca="1">IF(LEN(CD$2)&gt;0,   IF(ROW(CD5)-3&lt;=$K$38/2,INDIRECT(CONCATENATE("Teams!F",CELL("contents",INDEX(MatchOrdering!$A$4:$CD$33,ROW(CD5)-3,MATCH(CD$2,MatchOrdering!$A$3:$CD$3,0))))),""),"")</f>
        <v>MIN</v>
      </c>
      <c r="CE5" s="73" t="str">
        <f t="shared" ca="1" si="17"/>
        <v>MIN vs CHI</v>
      </c>
      <c r="CF5" s="69" t="str">
        <f ca="1">IF(LEN(CD$2)&gt;0,   IF(ROW(CF5)-3&lt;=$K$38/2,INDIRECT(CONCATENATE("Teams!F",CG5)),""),"")</f>
        <v>CHI</v>
      </c>
      <c r="CG5" s="6">
        <f ca="1">IF(LEN(CD$2)&gt;0,   IF(ROW(CG5)-3&lt;=$K$38/2,INDIRECT(CONCATENATE("MatchOrdering!",CHAR(96+CD$2),($K$38 + 1) - (ROW(CG5)-3) + 2)),""),"")</f>
        <v>8</v>
      </c>
      <c r="CH5" s="83"/>
      <c r="CI5" s="84"/>
      <c r="CJ5" s="69" t="str">
        <f t="shared" ca="1" si="18"/>
        <v/>
      </c>
      <c r="CL5" s="69" t="str">
        <f ca="1">IF(LEN(CL$2)&gt;0,   IF(ROW(CL5)-3&lt;=$K$38/2,INDIRECT(CONCATENATE("Teams!F",CELL("contents",INDEX(MatchOrdering!$A$4:$CD$33,ROW(CL5)-3,MATCH(CL$2,MatchOrdering!$A$3:$CD$3,0))))),""),"")</f>
        <v>COL</v>
      </c>
      <c r="CM5" s="73" t="str">
        <f t="shared" ca="1" si="19"/>
        <v>COL vs SJS</v>
      </c>
      <c r="CN5" s="69" t="str">
        <f ca="1">IF(LEN(CL$2)&gt;0,   IF(ROW(CN5)-3&lt;=$K$38/2,INDIRECT(CONCATENATE("Teams!F",CO5)),""),"")</f>
        <v>SJS</v>
      </c>
      <c r="CO5" s="6">
        <f ca="1">IF(LEN(CL$2)&gt;0,   IF(ROW(CO5)-3&lt;=$K$38/2,INDIRECT(CONCATENATE("MatchOrdering!",CHAR(96+CL$2),($K$38 + 1) - (ROW(CO5)-3) + 2)),""),"")</f>
        <v>6</v>
      </c>
      <c r="CP5" s="83"/>
      <c r="CQ5" s="84"/>
      <c r="CR5" s="69" t="str">
        <f t="shared" ca="1" si="20"/>
        <v/>
      </c>
      <c r="CT5" s="69" t="str">
        <f ca="1">IF(LEN(CT$2)&gt;0,   IF(ROW(CT5)-3&lt;=$K$38/2,INDIRECT(CONCATENATE("Teams!F",CELL("contents",INDEX(MatchOrdering!$A$4:$CD$33,ROW(CT5)-3,MATCH(CT$2,MatchOrdering!$A$3:$CD$3,0))))),""),"")</f>
        <v>VAN</v>
      </c>
      <c r="CU5" s="73" t="str">
        <f t="shared" ca="1" si="21"/>
        <v>VAN vs LAK</v>
      </c>
      <c r="CV5" s="69" t="str">
        <f ca="1">IF(LEN(CT$2)&gt;0,   IF(ROW(CV5)-3&lt;=$K$38/2,INDIRECT(CONCATENATE("Teams!F",CW5)),""),"")</f>
        <v>LAK</v>
      </c>
      <c r="CW5" s="6">
        <f ca="1">IF(LEN(CT$2)&gt;0,   IF(ROW(CW5)-3&lt;=$K$38/2,INDIRECT(CONCATENATE("MatchOrdering!",CHAR(96+CT$2),($K$38 + 1) - (ROW(CW5)-3) + 2)),""),"")</f>
        <v>4</v>
      </c>
      <c r="CX5" s="83"/>
      <c r="CY5" s="84"/>
      <c r="CZ5" s="69" t="str">
        <f t="shared" ca="1" si="22"/>
        <v/>
      </c>
      <c r="DB5" s="69" t="str">
        <f ca="1">IF(LEN(DB$2)&gt;0,   IF(ROW(DB5)-3&lt;=$K$38/2,INDIRECT(CONCATENATE("Teams!F",CELL("contents",INDEX(MatchOrdering!$A$4:$CD$33,ROW(DB5)-3,MATCH(DB$2,MatchOrdering!$A$3:$CD$3,0))))),""),"")</f>
        <v>ARI</v>
      </c>
      <c r="DC5" s="73" t="str">
        <f t="shared" ca="1" si="23"/>
        <v>ARI vs CGY</v>
      </c>
      <c r="DD5" s="69" t="str">
        <f ca="1">IF(LEN(DB$2)&gt;0,   IF(ROW(DD5)-3&lt;=$K$38/2,INDIRECT(CONCATENATE("Teams!F",DE5)),""),"")</f>
        <v>CGY</v>
      </c>
      <c r="DE5" s="6">
        <f ca="1">IF(LEN(DB$2)&gt;0,   IF(ROW(DE5)-3&lt;=$K$38/2,INDIRECT(CONCATENATE("MatchOrdering!A",CHAR(96+DB$2-26),($K$38 + 1) - (ROW(DE5)-3) + 2)),""),"")</f>
        <v>2</v>
      </c>
      <c r="DF5" s="83"/>
      <c r="DG5" s="84"/>
      <c r="DH5" s="69" t="str">
        <f t="shared" ca="1" si="24"/>
        <v/>
      </c>
      <c r="DJ5" s="69" t="str">
        <f ca="1">IF(LEN(DJ$2)&gt;0,   IF(ROW(DJ5)-3&lt;=$K$38/2,INDIRECT(CONCATENATE("Teams!F",CELL("contents",INDEX(MatchOrdering!$A$4:$CD$33,ROW(DJ5)-3,MATCH(DJ$2,MatchOrdering!$A$3:$CD$3,0))))),""),"")</f>
        <v>EDM</v>
      </c>
      <c r="DK5" s="73" t="str">
        <f t="shared" ca="1" si="25"/>
        <v>EDM vs PIT</v>
      </c>
      <c r="DL5" s="69" t="str">
        <f ca="1">IF(LEN(DJ$2)&gt;0,   IF(ROW(DL5)-3&lt;=$K$38/2,INDIRECT(CONCATENATE("Teams!F",DM5)),""),"")</f>
        <v>PIT</v>
      </c>
      <c r="DM5" s="6">
        <f ca="1">IF(LEN(DJ$2)&gt;0,   IF(ROW(DM5)-3&lt;=$K$38/2,INDIRECT(CONCATENATE("MatchOrdering!A",CHAR(96+DJ$2-26),($K$38 + 1) - (ROW(DM5)-3) + 2)),""),"")</f>
        <v>29</v>
      </c>
      <c r="DN5" s="83"/>
      <c r="DO5" s="84"/>
      <c r="DP5" s="69" t="str">
        <f t="shared" ca="1" si="26"/>
        <v/>
      </c>
      <c r="DR5" s="69" t="str">
        <f ca="1">IF(LEN(DR$2)&gt;0,   IF(ROW(DR5)-3&lt;=$K$38/2,INDIRECT(CONCATENATE("Teams!F",CELL("contents",INDEX(MatchOrdering!$A$4:$CD$33,ROW(DR5)-3,MATCH(DR$2,MatchOrdering!$A$3:$CD$3,0))))),""),"")</f>
        <v>WAS</v>
      </c>
      <c r="DS5" s="73" t="str">
        <f t="shared" ca="1" si="27"/>
        <v>WAS vs NYR</v>
      </c>
      <c r="DT5" s="69" t="str">
        <f ca="1">IF(LEN(DR$2)&gt;0,   IF(ROW(DT5)-3&lt;=$K$38/2,INDIRECT(CONCATENATE("Teams!F",DU5)),""),"")</f>
        <v>NYR</v>
      </c>
      <c r="DU5" s="6">
        <f ca="1">IF(LEN(DR$2)&gt;0,   IF(ROW(DU5)-3&lt;=$K$38/2,INDIRECT(CONCATENATE("MatchOrdering!A",CHAR(96+DR$2-26),($K$38 + 1) - (ROW(DU5)-3) + 2)),""),"")</f>
        <v>27</v>
      </c>
      <c r="DV5" s="83"/>
      <c r="DW5" s="84"/>
      <c r="DX5" s="69" t="str">
        <f t="shared" ca="1" si="28"/>
        <v/>
      </c>
      <c r="DZ5" s="69" t="str">
        <f ca="1">IF(LEN(DZ$2)&gt;0,   IF(ROW(DZ5)-3&lt;=$K$38/2,INDIRECT(CONCATENATE("Teams!F",CELL("contents",INDEX(MatchOrdering!$A$4:$CD$33,ROW(DZ5)-3,MATCH(DZ$2,MatchOrdering!$A$3:$CD$3,0))))),""),"")</f>
        <v>PHI</v>
      </c>
      <c r="EA5" s="73" t="str">
        <f t="shared" ca="1" si="29"/>
        <v>PHI vs NJD</v>
      </c>
      <c r="EB5" s="69" t="str">
        <f ca="1">IF(LEN(DZ$2)&gt;0,   IF(ROW(EB5)-3&lt;=$K$38/2,INDIRECT(CONCATENATE("Teams!F",EC5)),""),"")</f>
        <v>NJD</v>
      </c>
      <c r="EC5" s="6">
        <f ca="1">IF(LEN(DZ$2)&gt;0,   IF(ROW(EC5)-3&lt;=$K$38/2,INDIRECT(CONCATENATE("MatchOrdering!A",CHAR(96+DZ$2-26),($K$38 + 1) - (ROW(EC5)-3) + 2)),""),"")</f>
        <v>25</v>
      </c>
      <c r="ED5" s="83"/>
      <c r="EE5" s="84"/>
      <c r="EF5" s="69" t="str">
        <f t="shared" ca="1" si="30"/>
        <v/>
      </c>
      <c r="EH5" s="69" t="str">
        <f ca="1">IF(LEN(EH$2)&gt;0,   IF(ROW(EH5)-3&lt;=$K$38/2,INDIRECT(CONCATENATE("Teams!F",CELL("contents",INDEX(MatchOrdering!$A$4:$CD$33,ROW(EH5)-3,MATCH(EH$2,MatchOrdering!$A$3:$CD$3,0))))),""),"")</f>
        <v>NYI</v>
      </c>
      <c r="EI5" s="73" t="str">
        <f t="shared" ca="1" si="31"/>
        <v>NYI vs CAR</v>
      </c>
      <c r="EJ5" s="69" t="str">
        <f ca="1">IF(LEN(EH$2)&gt;0,   IF(ROW(EJ5)-3&lt;=$K$38/2,INDIRECT(CONCATENATE("Teams!F",EK5)),""),"")</f>
        <v>CAR</v>
      </c>
      <c r="EK5" s="6">
        <f ca="1">IF(LEN(EH$2)&gt;0,   IF(ROW(EK5)-3&lt;=$K$38/2,INDIRECT(CONCATENATE("MatchOrdering!A",CHAR(96+EH$2-26),($K$38 + 1) - (ROW(EK5)-3) + 2)),""),"")</f>
        <v>23</v>
      </c>
      <c r="EL5" s="83"/>
      <c r="EM5" s="84"/>
      <c r="EN5" s="69" t="str">
        <f t="shared" ca="1" si="32"/>
        <v/>
      </c>
      <c r="EP5" s="69" t="str">
        <f ca="1">IF(LEN(EP$2)&gt;0,   IF(ROW(EP5)-3&lt;=$K$38/2,INDIRECT(CONCATENATE("Teams!F",CELL("contents",INDEX(MatchOrdering!$A$4:$CD$33,ROW(EP5)-3,MATCH(EP$2,MatchOrdering!$A$3:$CD$3,0))))),""),"")</f>
        <v>CBJ</v>
      </c>
      <c r="EQ5" s="73" t="str">
        <f t="shared" ca="1" si="33"/>
        <v>CBJ vs TB</v>
      </c>
      <c r="ER5" s="69" t="str">
        <f ca="1">IF(LEN(EP$2)&gt;0,   IF(ROW(ER5)-3&lt;=$K$38/2,INDIRECT(CONCATENATE("Teams!F",ES5)),""),"")</f>
        <v>TB</v>
      </c>
      <c r="ES5" s="6">
        <f ca="1">IF(LEN(EP$2)&gt;0,   IF(ROW(ES5)-3&lt;=$K$38/2,INDIRECT(CONCATENATE("MatchOrdering!A",CHAR(96+EP$2-26),($K$38 + 1) - (ROW(ES5)-3) + 2)),""),"")</f>
        <v>21</v>
      </c>
      <c r="ET5" s="83"/>
      <c r="EU5" s="84"/>
      <c r="EV5" s="69" t="str">
        <f t="shared" ca="1" si="34"/>
        <v/>
      </c>
      <c r="EX5" s="69" t="str">
        <f ca="1">IF(LEN(EX$2)&gt;0,   IF(ROW(EX5)-3&lt;=$K$38/2,INDIRECT(CONCATENATE("Teams!F",CELL("contents",INDEX(MatchOrdering!$A$4:$CD$33,ROW(EX5)-3,MATCH(EX$2,MatchOrdering!$A$3:$CD$3,0))))),""),"")</f>
        <v>TOR</v>
      </c>
      <c r="EY5" s="73" t="str">
        <f t="shared" ca="1" si="35"/>
        <v>TOR vs MON</v>
      </c>
      <c r="EZ5" s="69" t="str">
        <f ca="1">IF(LEN(EX$2)&gt;0,   IF(ROW(EZ5)-3&lt;=$K$38/2,INDIRECT(CONCATENATE("Teams!F",FA5)),""),"")</f>
        <v>MON</v>
      </c>
      <c r="FA5" s="6">
        <f ca="1">IF(LEN(EX$2)&gt;0,   IF(ROW(FA5)-3&lt;=$K$38/2,INDIRECT(CONCATENATE("MatchOrdering!A",CHAR(96+EX$2-26),($K$38 + 1) - (ROW(FA5)-3) + 2)),""),"")</f>
        <v>19</v>
      </c>
      <c r="FB5" s="83"/>
      <c r="FC5" s="84"/>
      <c r="FD5" s="69" t="str">
        <f t="shared" ca="1" si="36"/>
        <v/>
      </c>
      <c r="FF5" s="69" t="str">
        <f ca="1">IF(LEN(FF$2)&gt;0,   IF(ROW(FF5)-3&lt;=$K$38/2,INDIRECT(CONCATENATE("Teams!F",CELL("contents",INDEX(MatchOrdering!$A$4:$CD$33,ROW(FF5)-3,MATCH(FF$2,MatchOrdering!$A$3:$CD$3,0))))),""),"")</f>
        <v>OTT</v>
      </c>
      <c r="FG5" s="73" t="str">
        <f t="shared" ca="1" si="37"/>
        <v>OTT vs DET</v>
      </c>
      <c r="FH5" s="69" t="str">
        <f ca="1">IF(LEN(FF$2)&gt;0,   IF(ROW(FH5)-3&lt;=$K$38/2,INDIRECT(CONCATENATE("Teams!F",FI5)),""),"")</f>
        <v>DET</v>
      </c>
      <c r="FI5" s="6">
        <f ca="1">IF(LEN(FF$2)&gt;0,   IF(ROW(FI5)-3&lt;=$K$38/2,INDIRECT(CONCATENATE("MatchOrdering!A",CHAR(96+FF$2-26),($K$38 + 1) - (ROW(FI5)-3) + 2)),""),"")</f>
        <v>17</v>
      </c>
      <c r="FJ5" s="83"/>
      <c r="FK5" s="84"/>
      <c r="FL5" s="69" t="str">
        <f t="shared" ca="1" si="38"/>
        <v/>
      </c>
      <c r="FN5" s="69" t="str">
        <f ca="1">IF(LEN(FN$2)&gt;0,   IF(ROW(FN5)-3&lt;=$K$38/2,INDIRECT(CONCATENATE("Teams!F",CELL("contents",INDEX(MatchOrdering!$A$4:$CD$33,ROW(FN5)-3,MATCH(FN$2,MatchOrdering!$A$3:$CD$3,0))))),""),"")</f>
        <v>FLA</v>
      </c>
      <c r="FO5" s="73" t="str">
        <f t="shared" ca="1" si="39"/>
        <v>FLA vs BOS</v>
      </c>
      <c r="FP5" s="69" t="str">
        <f ca="1">IF(LEN(FN$2)&gt;0,   IF(ROW(FP5)-3&lt;=$K$38/2,INDIRECT(CONCATENATE("Teams!F",FQ5)),""),"")</f>
        <v>BOS</v>
      </c>
      <c r="FQ5" s="6">
        <f ca="1">IF(LEN(FN$2)&gt;0,   IF(ROW(FQ5)-3&lt;=$K$38/2,INDIRECT(CONCATENATE("MatchOrdering!A",CHAR(96+FN$2-26),($K$38 + 1) - (ROW(FQ5)-3) + 2)),""),"")</f>
        <v>15</v>
      </c>
      <c r="FR5" s="83"/>
      <c r="FS5" s="84"/>
      <c r="FT5" s="69" t="str">
        <f t="shared" ca="1" si="40"/>
        <v/>
      </c>
      <c r="FV5" s="69" t="str">
        <f ca="1">IF(LEN(FV$2)&gt;0,   IF(ROW(FV5)-3&lt;=$K$38/2,INDIRECT(CONCATENATE("Teams!F",CELL("contents",INDEX(MatchOrdering!$A$4:$CD$33,ROW(FV5)-3,MATCH(FV$2,MatchOrdering!$A$3:$CD$3,0))))),""),"")</f>
        <v>BUF</v>
      </c>
      <c r="FW5" s="73" t="str">
        <f t="shared" ca="1" si="41"/>
        <v>BUF vs STL</v>
      </c>
      <c r="FX5" s="69" t="str">
        <f ca="1">IF(LEN(FV$2)&gt;0,   IF(ROW(FX5)-3&lt;=$K$38/2,INDIRECT(CONCATENATE("Teams!F",FY5)),""),"")</f>
        <v>STL</v>
      </c>
      <c r="FY5" s="6">
        <f ca="1">IF(LEN(FV$2)&gt;0,   IF(ROW(FY5)-3&lt;=$K$38/2,INDIRECT(CONCATENATE("MatchOrdering!A",CHAR(96+FV$2-26),($K$38 + 1) - (ROW(FY5)-3) + 2)),""),"")</f>
        <v>13</v>
      </c>
      <c r="FZ5" s="83"/>
      <c r="GA5" s="84"/>
      <c r="GB5" s="69" t="str">
        <f t="shared" ca="1" si="42"/>
        <v/>
      </c>
      <c r="GD5" s="69" t="str">
        <f ca="1">IF(LEN(GD$2)&gt;0,   IF(ROW(GD5)-3&lt;=$K$38/2,INDIRECT(CONCATENATE("Teams!F",CELL("contents",INDEX(MatchOrdering!$A$4:$CD$33,ROW(GD5)-3,MATCH(GD$2,MatchOrdering!$A$3:$CD$3,0))))),""),"")</f>
        <v>WIN</v>
      </c>
      <c r="GE5" s="73" t="str">
        <f t="shared" ca="1" si="43"/>
        <v>WIN vs MIN</v>
      </c>
      <c r="GF5" s="69" t="str">
        <f ca="1">IF(LEN(GD$2)&gt;0,   IF(ROW(GF5)-3&lt;=$K$38/2,INDIRECT(CONCATENATE("Teams!F",GG5)),""),"")</f>
        <v>MIN</v>
      </c>
      <c r="GG5" s="6">
        <f ca="1">IF(LEN(GD$2)&gt;0,   IF(ROW(GG5)-3&lt;=$K$38/2,INDIRECT(CONCATENATE("MatchOrdering!A",CHAR(96+GD$2-26),($K$38 + 1) - (ROW(GG5)-3) + 2)),""),"")</f>
        <v>11</v>
      </c>
      <c r="GH5" s="83"/>
      <c r="GI5" s="84"/>
      <c r="GJ5" s="69" t="str">
        <f t="shared" ca="1" si="44"/>
        <v/>
      </c>
      <c r="GL5" s="69" t="str">
        <f ca="1">IF(LEN(GL$2)&gt;0,   IF(ROW(GL5)-3&lt;=$K$38/2,INDIRECT(CONCATENATE("Teams!F",CELL("contents",INDEX(MatchOrdering!$A$4:$CD$33,ROW(GL5)-3,MATCH(GL$2,MatchOrdering!$A$3:$CD$3,0))))),""),"")</f>
        <v>NAS</v>
      </c>
      <c r="GM5" s="73" t="str">
        <f t="shared" ca="1" si="45"/>
        <v>NAS vs COL</v>
      </c>
      <c r="GN5" s="69" t="str">
        <f ca="1">IF(LEN(GL$2)&gt;0,   IF(ROW(GN5)-3&lt;=$K$38/2,INDIRECT(CONCATENATE("Teams!F",GO5)),""),"")</f>
        <v>COL</v>
      </c>
      <c r="GO5" s="6">
        <f ca="1">IF(LEN(GL$2)&gt;0,   IF(ROW(GO5)-3&lt;=$K$38/2,INDIRECT(CONCATENATE("MatchOrdering!A",CHAR(96+GL$2-26),($K$38 + 1) - (ROW(GO5)-3) + 2)),""),"")</f>
        <v>9</v>
      </c>
      <c r="GP5" s="83"/>
      <c r="GQ5" s="84"/>
      <c r="GR5" s="69" t="str">
        <f t="shared" ca="1" si="46"/>
        <v/>
      </c>
      <c r="GT5" s="69" t="str">
        <f ca="1">IF(LEN(GT$2)&gt;0,   IF(ROW(GT5)-3&lt;=$K$38/2,INDIRECT(CONCATENATE("Teams!F",CELL("contents",INDEX(MatchOrdering!$A$4:$CD$33,ROW(GT5)-3,MATCH(GT$2,MatchOrdering!$A$3:$CD$3,0))))),""),"")</f>
        <v>DAL</v>
      </c>
      <c r="GU5" s="73" t="str">
        <f t="shared" ca="1" si="47"/>
        <v>DAL vs VAN</v>
      </c>
      <c r="GV5" s="69" t="str">
        <f ca="1">IF(LEN(GT$2)&gt;0,   IF(ROW(GV5)-3&lt;=$K$38/2,INDIRECT(CONCATENATE("Teams!F",GW5)),""),"")</f>
        <v>VAN</v>
      </c>
      <c r="GW5" s="6">
        <f ca="1">IF(LEN(GT$2)&gt;0,   IF(ROW(GW5)-3&lt;=$K$38/2,INDIRECT(CONCATENATE("MatchOrdering!A",CHAR(96+GT$2-26),($K$38 + 1) - (ROW(GW5)-3) + 2)),""),"")</f>
        <v>7</v>
      </c>
      <c r="GX5" s="83"/>
      <c r="GY5" s="84"/>
      <c r="GZ5" s="69" t="str">
        <f t="shared" ca="1" si="48"/>
        <v/>
      </c>
      <c r="HB5" s="69" t="str">
        <f ca="1">IF(LEN(HB$2)&gt;0,   IF(ROW(HB5)-3&lt;=$K$38/2,INDIRECT(CONCATENATE("Teams!F",CELL("contents",INDEX(MatchOrdering!$A$4:$CD$33,ROW(HB5)-3,MATCH(HB$2,MatchOrdering!$A$3:$CD$3,0))))),""),"")</f>
        <v>CHI</v>
      </c>
      <c r="HC5" s="73" t="str">
        <f t="shared" ca="1" si="49"/>
        <v>CHI vs ARI</v>
      </c>
      <c r="HD5" s="69" t="str">
        <f ca="1">IF(LEN(HB$2)&gt;0,   IF(ROW(HD5)-3&lt;=$K$38/2,INDIRECT(CONCATENATE("Teams!F",HE5)),""),"")</f>
        <v>ARI</v>
      </c>
      <c r="HE5" s="6">
        <f ca="1">IF(LEN(HB$2)&gt;0,   IF(ROW(HE5)-3&lt;=$K$38/2,INDIRECT(CONCATENATE("MatchOrdering!B",CHAR(96+HB$2-52),($K$38 + 1) - (ROW(HE5)-3) + 2)),""),"")</f>
        <v>5</v>
      </c>
      <c r="HF5" s="83"/>
      <c r="HG5" s="84"/>
      <c r="HH5" s="69" t="str">
        <f t="shared" ca="1" si="50"/>
        <v/>
      </c>
      <c r="HJ5" s="69" t="str">
        <f ca="1">IF(LEN(HJ$2)&gt;0,   IF(ROW(HJ5)-3&lt;=$K$38/2,INDIRECT(CONCATENATE("Teams!F",CELL("contents",INDEX(MatchOrdering!$A$4:$CD$33,ROW(HJ5)-3,MATCH(HJ$2,MatchOrdering!$A$3:$CD$3,0))))),""),"")</f>
        <v>SJS</v>
      </c>
      <c r="HK5" s="73" t="str">
        <f t="shared" ca="1" si="51"/>
        <v>SJS vs EDM</v>
      </c>
      <c r="HL5" s="69" t="str">
        <f ca="1">IF(LEN(HJ$2)&gt;0,   IF(ROW(HL5)-3&lt;=$K$38/2,INDIRECT(CONCATENATE("Teams!F",HM5)),""),"")</f>
        <v>EDM</v>
      </c>
      <c r="HM5" s="6">
        <f ca="1">IF(LEN(HJ$2)&gt;0,   IF(ROW(HM5)-3&lt;=$K$38/2,INDIRECT(CONCATENATE("MatchOrdering!B",CHAR(96+HJ$2-52),($K$38 + 1) - (ROW(HM5)-3) + 2)),""),"")</f>
        <v>3</v>
      </c>
      <c r="HN5" s="83"/>
      <c r="HO5" s="84"/>
      <c r="HP5" s="69" t="str">
        <f t="shared" ca="1" si="52"/>
        <v/>
      </c>
      <c r="HR5" s="69" t="str">
        <f ca="1">IF(LEN(HR$2)&gt;0,   IF(ROW(HR5)-3&lt;=$K$38/2,INDIRECT(CONCATENATE("Teams!F",CELL("contents",INDEX(MatchOrdering!$A$4:$CD$33,ROW(HR5)-3,MATCH(HR$2,MatchOrdering!$A$3:$CD$3,0))))),""),"")</f>
        <v>LAK</v>
      </c>
      <c r="HS5" s="73" t="str">
        <f t="shared" ca="1" si="53"/>
        <v>LAK vs WAS</v>
      </c>
      <c r="HT5" s="69" t="str">
        <f ca="1">IF(LEN(HR$2)&gt;0,   IF(ROW(HT5)-3&lt;=$K$38/2,INDIRECT(CONCATENATE("Teams!F",HU5)),""),"")</f>
        <v>WAS</v>
      </c>
      <c r="HU5" s="6">
        <f ca="1">IF(LEN(HR$2)&gt;0,   IF(ROW(HU5)-3&lt;=$K$38/2,INDIRECT(CONCATENATE("MatchOrdering!B",CHAR(96+HR$2-52),($K$38 + 1) - (ROW(HU5)-3) + 2)),""),"")</f>
        <v>30</v>
      </c>
      <c r="HV5" s="83"/>
      <c r="HW5" s="84"/>
      <c r="HX5" s="69" t="str">
        <f t="shared" ca="1" si="54"/>
        <v/>
      </c>
      <c r="HZ5" s="69" t="str">
        <f ca="1">IF(LEN(HZ$2)&gt;0,   IF(ROW(HZ5)-3&lt;=$K$38/2,INDIRECT(CONCATENATE("Teams!F",CELL("contents",INDEX(MatchOrdering!$A$4:$CD$33,ROW(HZ5)-3,MATCH(HZ$2,MatchOrdering!$A$3:$CD$3,0))))),""),"")</f>
        <v>CGY</v>
      </c>
      <c r="IA5" s="73" t="str">
        <f t="shared" ca="1" si="55"/>
        <v>CGY vs PHI</v>
      </c>
      <c r="IB5" s="69" t="str">
        <f ca="1">IF(LEN(HZ$2)&gt;0,   IF(ROW(IB5)-3&lt;=$K$38/2,INDIRECT(CONCATENATE("Teams!F",IC5)),""),"")</f>
        <v>PHI</v>
      </c>
      <c r="IC5" s="6">
        <f ca="1">IF(LEN(HZ$2)&gt;0,   IF(ROW(IC5)-3&lt;=$K$38/2,INDIRECT(CONCATENATE("MatchOrdering!B",CHAR(96+HZ$2-52),($K$38 + 1) - (ROW(IC5)-3) + 2)),""),"")</f>
        <v>28</v>
      </c>
      <c r="ID5" s="83"/>
      <c r="IE5" s="84"/>
      <c r="IF5" s="69" t="str">
        <f t="shared" ca="1" si="56"/>
        <v/>
      </c>
      <c r="IH5" s="69" t="str">
        <f ca="1">IF(LEN(IH$2)&gt;0,   IF(ROW(IH5)-3&lt;=$K$38/2,INDIRECT(CONCATENATE("Teams!F",CELL("contents",INDEX(MatchOrdering!$A$4:$CD$33,ROW(IH5)-3,MATCH(IH$2,MatchOrdering!$A$3:$CD$3,0))))),""),"")</f>
        <v>PIT</v>
      </c>
      <c r="II5" s="73" t="str">
        <f t="shared" ca="1" si="57"/>
        <v>PIT vs NYI</v>
      </c>
      <c r="IJ5" s="69" t="str">
        <f ca="1">IF(LEN(IH$2)&gt;0,   IF(ROW(IJ5)-3&lt;=$K$38/2,INDIRECT(CONCATENATE("Teams!F",IK5)),""),"")</f>
        <v>NYI</v>
      </c>
      <c r="IK5" s="6">
        <f ca="1">IF(LEN(IH$2)&gt;0,   IF(ROW(IK5)-3&lt;=$K$38/2,INDIRECT(CONCATENATE("MatchOrdering!B",CHAR(96+IH$2-52),($K$38 + 1) - (ROW(IK5)-3) + 2)),""),"")</f>
        <v>26</v>
      </c>
      <c r="IL5" s="83"/>
      <c r="IM5" s="84"/>
      <c r="IN5" s="69" t="str">
        <f t="shared" ca="1" si="58"/>
        <v/>
      </c>
      <c r="IP5" s="69" t="str">
        <f ca="1">IF(LEN(IP$2)&gt;0,   IF(ROW(IP5)-3&lt;=$K$38/2,INDIRECT(CONCATENATE("Teams!F",CELL("contents",INDEX(MatchOrdering!$A$4:$CD$33,ROW(IP5)-3,MATCH(IP$2,MatchOrdering!$A$3:$CD$3,0))))),""),"")</f>
        <v>NYR</v>
      </c>
      <c r="IQ5" s="73" t="str">
        <f t="shared" ca="1" si="59"/>
        <v>NYR vs CBJ</v>
      </c>
      <c r="IR5" s="69" t="str">
        <f ca="1">IF(LEN(IP$2)&gt;0,   IF(ROW(IR5)-3&lt;=$K$38/2,INDIRECT(CONCATENATE("Teams!F",IS5)),""),"")</f>
        <v>CBJ</v>
      </c>
      <c r="IS5" s="6">
        <f ca="1">IF(LEN(IP$2)&gt;0,   IF(ROW(IS5)-3&lt;=$K$38/2,INDIRECT(CONCATENATE("MatchOrdering!B",CHAR(96+IP$2-52),($K$38 + 1) - (ROW(IS5)-3) + 2)),""),"")</f>
        <v>24</v>
      </c>
      <c r="IT5" s="83"/>
      <c r="IU5" s="84"/>
      <c r="IV5" s="69" t="str">
        <f t="shared" ca="1" si="60"/>
        <v/>
      </c>
      <c r="IX5" s="69" t="str">
        <f ca="1">IF(LEN(IX$2)&gt;0,   IF(ROW(IX5)-3&lt;=$K$38/2,INDIRECT(CONCATENATE("Teams!F",CELL("contents",INDEX(MatchOrdering!$A$4:$CD$33,ROW(IX5)-3,MATCH(IX$2,MatchOrdering!$A$3:$CD$3,0))))),""),"")</f>
        <v>NJD</v>
      </c>
      <c r="IY5" s="73" t="str">
        <f t="shared" ca="1" si="61"/>
        <v>NJD vs TOR</v>
      </c>
      <c r="IZ5" s="69" t="str">
        <f ca="1">IF(LEN(IX$2)&gt;0,   IF(ROW(IZ5)-3&lt;=$K$38/2,INDIRECT(CONCATENATE("Teams!F",JA5)),""),"")</f>
        <v>TOR</v>
      </c>
      <c r="JA5" s="6">
        <f ca="1">IF(LEN(IX$2)&gt;0,   IF(ROW(JA5)-3&lt;=$K$38/2,INDIRECT(CONCATENATE("MatchOrdering!B",CHAR(96+IX$2-52),($K$38 + 1) - (ROW(JA5)-3) + 2)),""),"")</f>
        <v>22</v>
      </c>
      <c r="JB5" s="83"/>
      <c r="JC5" s="84"/>
      <c r="JD5" s="69" t="str">
        <f t="shared" ca="1" si="62"/>
        <v/>
      </c>
      <c r="JF5" s="69" t="str">
        <f ca="1">IF(LEN(JF$2)&gt;0,   IF(ROW(JF5)-3&lt;=$K$38/2,INDIRECT(CONCATENATE("Teams!F",CELL("contents",INDEX(MatchOrdering!$A$4:$CD$33,ROW(JF5)-3,MATCH(JF$2,MatchOrdering!$A$3:$CD$3,0))))),""),"")</f>
        <v>CAR</v>
      </c>
      <c r="JG5" s="73" t="str">
        <f t="shared" ca="1" si="63"/>
        <v>CAR vs OTT</v>
      </c>
      <c r="JH5" s="69" t="str">
        <f ca="1">IF(LEN(JF$2)&gt;0,   IF(ROW(JH5)-3&lt;=$K$38/2,INDIRECT(CONCATENATE("Teams!F",JI5)),""),"")</f>
        <v>OTT</v>
      </c>
      <c r="JI5" s="6">
        <f ca="1">IF(LEN(JF$2)&gt;0,   IF(ROW(JI5)-3&lt;=$K$38/2,INDIRECT(CONCATENATE("MatchOrdering!B",CHAR(96+JF$2-52),($K$38 + 1) - (ROW(JI5)-3) + 2)),""),"")</f>
        <v>20</v>
      </c>
      <c r="JJ5" s="83"/>
      <c r="JK5" s="84"/>
      <c r="JL5" s="69" t="str">
        <f t="shared" ca="1" si="64"/>
        <v/>
      </c>
      <c r="JN5" s="69" t="str">
        <f ca="1">IF(LEN(JN$2)&gt;0,   IF(ROW(JN5)-3&lt;=$K$38/2,INDIRECT(CONCATENATE("Teams!F",CELL("contents",INDEX(MatchOrdering!$A$4:$CD$33,ROW(JN5)-3,MATCH(JN$2,MatchOrdering!$A$3:$CD$3,0))))),""),"")</f>
        <v>TB</v>
      </c>
      <c r="JO5" s="73" t="str">
        <f t="shared" ca="1" si="65"/>
        <v>TB vs FLA</v>
      </c>
      <c r="JP5" s="69" t="str">
        <f ca="1">IF(LEN(JN$2)&gt;0,   IF(ROW(JP5)-3&lt;=$K$38/2,INDIRECT(CONCATENATE("Teams!F",JQ5)),""),"")</f>
        <v>FLA</v>
      </c>
      <c r="JQ5" s="6">
        <f ca="1">IF(LEN(JN$2)&gt;0,   IF(ROW(JQ5)-3&lt;=$K$38/2,INDIRECT(CONCATENATE("MatchOrdering!B",CHAR(96+JN$2-52),($K$38 + 1) - (ROW(JQ5)-3) + 2)),""),"")</f>
        <v>18</v>
      </c>
      <c r="JR5" s="83"/>
      <c r="JS5" s="84"/>
      <c r="JT5" s="69" t="str">
        <f t="shared" ca="1" si="66"/>
        <v/>
      </c>
      <c r="JV5" s="69" t="str">
        <f ca="1">IF(LEN(JV$2)&gt;0,   IF(ROW(JV5)-3&lt;=$K$38/2,INDIRECT(CONCATENATE("Teams!F",CELL("contents",INDEX(MatchOrdering!$A$4:$CD$33,ROW(JV5)-3,MATCH(JV$2,MatchOrdering!$A$3:$CD$3,0))))),""),"")</f>
        <v>MON</v>
      </c>
      <c r="JW5" s="73" t="str">
        <f t="shared" ca="1" si="67"/>
        <v>MON vs BUF</v>
      </c>
      <c r="JX5" s="69" t="str">
        <f ca="1">IF(LEN(JV$2)&gt;0,   IF(ROW(JX5)-3&lt;=$K$38/2,INDIRECT(CONCATENATE("Teams!F",JY5)),""),"")</f>
        <v>BUF</v>
      </c>
      <c r="JY5" s="6">
        <f ca="1">IF(LEN(JV$2)&gt;0,   IF(ROW(JY5)-3&lt;=$K$38/2,INDIRECT(CONCATENATE("MatchOrdering!B",CHAR(96+JV$2-52),($K$38 + 1) - (ROW(JY5)-3) + 2)),""),"")</f>
        <v>16</v>
      </c>
      <c r="JZ5" s="83"/>
      <c r="KA5" s="84"/>
      <c r="KB5" s="69" t="str">
        <f t="shared" ca="1" si="68"/>
        <v/>
      </c>
      <c r="KD5" s="69" t="str">
        <f ca="1">IF(LEN(KD$2)&gt;0,   IF(ROW(KD5)-3&lt;=$K$38/2,INDIRECT(CONCATENATE("Teams!F",CELL("contents",INDEX(MatchOrdering!$A$4:$CD$33,ROW(KD5)-3,MATCH(KD$2,MatchOrdering!$A$3:$CD$3,0))))),""),"")</f>
        <v>DET</v>
      </c>
      <c r="KE5" s="73" t="str">
        <f t="shared" ca="1" si="69"/>
        <v>DET vs WIN</v>
      </c>
      <c r="KF5" s="69" t="str">
        <f ca="1">IF(LEN(KD$2)&gt;0,   IF(ROW(KF5)-3&lt;=$K$38/2,INDIRECT(CONCATENATE("Teams!F",KG5)),""),"")</f>
        <v>WIN</v>
      </c>
      <c r="KG5" s="6">
        <f ca="1">IF(LEN(KD$2)&gt;0,   IF(ROW(KG5)-3&lt;=$K$38/2,INDIRECT(CONCATENATE("MatchOrdering!B",CHAR(96+KD$2-52),($K$38 + 1) - (ROW(KG5)-3) + 2)),""),"")</f>
        <v>14</v>
      </c>
      <c r="KH5" s="83"/>
      <c r="KI5" s="84"/>
      <c r="KJ5" s="69" t="str">
        <f t="shared" ca="1" si="70"/>
        <v/>
      </c>
      <c r="KL5" s="69" t="str">
        <f ca="1">IF(LEN(KL$2)&gt;0,   IF(ROW(KL5)-3&lt;=$K$38/2,INDIRECT(CONCATENATE("Teams!F",CELL("contents",INDEX(MatchOrdering!$A$4:$CD$33,ROW(KL5)-3,MATCH(KL$2,MatchOrdering!$A$3:$CD$3,0))))),""),"")</f>
        <v>BOS</v>
      </c>
      <c r="KM5" s="73" t="str">
        <f t="shared" ca="1" si="71"/>
        <v>BOS vs NAS</v>
      </c>
      <c r="KN5" s="69" t="str">
        <f ca="1">IF(LEN(KL$2)&gt;0,   IF(ROW(KN5)-3&lt;=$K$38/2,INDIRECT(CONCATENATE("Teams!F",KO5)),""),"")</f>
        <v>NAS</v>
      </c>
      <c r="KO5" s="6">
        <f ca="1">IF(LEN(KL$2)&gt;0,   IF(ROW(KO5)-3&lt;=$K$38/2,INDIRECT(CONCATENATE("MatchOrdering!B",CHAR(96+KL$2-52),($K$38 + 1) - (ROW(KO5)-3) + 2)),""),"")</f>
        <v>12</v>
      </c>
      <c r="KP5" s="83"/>
      <c r="KQ5" s="84"/>
      <c r="KR5" s="69" t="str">
        <f t="shared" ca="1" si="72"/>
        <v/>
      </c>
      <c r="KT5" s="69" t="str">
        <f ca="1">IF(LEN(KT$2)&gt;0,   IF(ROW(KT5)-3&lt;=$K$38/2,INDIRECT(CONCATENATE("Teams!F",CELL("contents",INDEX(MatchOrdering!$A$4:$CD$33,ROW(KT5)-3,MATCH(KT$2,MatchOrdering!$A$3:$CD$3,0))))),""),"")</f>
        <v>STL</v>
      </c>
      <c r="KU5" s="73" t="str">
        <f t="shared" ca="1" si="73"/>
        <v>STL vs DAL</v>
      </c>
      <c r="KV5" s="69" t="str">
        <f ca="1">IF(LEN(KT$2)&gt;0,   IF(ROW(KV5)-3&lt;=$K$38/2,INDIRECT(CONCATENATE("Teams!F",KW5)),""),"")</f>
        <v>DAL</v>
      </c>
      <c r="KW5" s="6">
        <f ca="1">IF(LEN(KT$2)&gt;0,   IF(ROW(KW5)-3&lt;=$K$38/2,INDIRECT(CONCATENATE("MatchOrdering!B",CHAR(96+KT$2-52),($K$38 + 1) - (ROW(KW5)-3) + 2)),""),"")</f>
        <v>10</v>
      </c>
      <c r="KX5" s="83"/>
      <c r="KY5" s="84"/>
      <c r="KZ5" s="69" t="str">
        <f t="shared" ca="1" si="74"/>
        <v/>
      </c>
      <c r="LB5" s="69" t="str">
        <f ca="1">IF(LEN(LB$2)&gt;0,   IF(ROW(LB5)-3&lt;=$K$38/2,INDIRECT(CONCATENATE("Teams!F",CELL("contents",INDEX(MatchOrdering!$A$4:$CD$33,ROW(LB5)-3,MATCH(LB$2,MatchOrdering!$A$3:$CD$3,0))))),""),"")</f>
        <v>MIN</v>
      </c>
      <c r="LC5" s="73" t="str">
        <f t="shared" ca="1" si="75"/>
        <v>MIN vs CHI</v>
      </c>
      <c r="LD5" s="69" t="str">
        <f ca="1">IF(LEN(LB$2)&gt;0,   IF(ROW(LD5)-3&lt;=$K$38/2,INDIRECT(CONCATENATE("Teams!F",LE5)),""),"")</f>
        <v>CHI</v>
      </c>
      <c r="LE5" s="6">
        <f ca="1">IF(LEN(LB$2)&gt;0,   IF(ROW(LE5)-3&lt;=$K$38/2,INDIRECT(CONCATENATE("MatchOrdering!C",CHAR(96+LB$2-78),($K$38 + 1) - (ROW(LE5)-3) + 2)),""),"")</f>
        <v>8</v>
      </c>
      <c r="LF5" s="83"/>
      <c r="LG5" s="84"/>
      <c r="LH5" s="69" t="str">
        <f t="shared" ca="1" si="76"/>
        <v/>
      </c>
      <c r="LJ5" s="69" t="str">
        <f ca="1">IF(LEN(LJ$2)&gt;0,   IF(ROW(LJ5)-3&lt;=$K$38/2,INDIRECT(CONCATENATE("Teams!F",CELL("contents",INDEX(MatchOrdering!$A$4:$CD$33,ROW(LJ5)-3,MATCH(LJ$2,MatchOrdering!$A$3:$CD$3,0))))),""),"")</f>
        <v>COL</v>
      </c>
      <c r="LK5" s="73" t="str">
        <f t="shared" ca="1" si="77"/>
        <v>COL vs SJS</v>
      </c>
      <c r="LL5" s="69" t="str">
        <f ca="1">IF(LEN(LJ$2)&gt;0,   IF(ROW(LL5)-3&lt;=$K$38/2,INDIRECT(CONCATENATE("Teams!F",LM5)),""),"")</f>
        <v>SJS</v>
      </c>
      <c r="LM5" s="6">
        <f ca="1">IF(LEN(LJ$2)&gt;0,   IF(ROW(LM5)-3&lt;=$K$38/2,INDIRECT(CONCATENATE("MatchOrdering!C",CHAR(96+LJ$2-78),($K$38 + 1) - (ROW(LM5)-3) + 2)),""),"")</f>
        <v>6</v>
      </c>
      <c r="LN5" s="83"/>
      <c r="LO5" s="84"/>
      <c r="LP5" s="69" t="str">
        <f t="shared" ca="1" si="78"/>
        <v/>
      </c>
    </row>
    <row r="6" spans="2:328" x14ac:dyDescent="0.25">
      <c r="B6" s="69" t="str">
        <f ca="1">IF(LEN(C$2)&gt;0,   IF(ROW(B6)-3&lt;=$K$38/2,INDIRECT(CONCATENATE("Teams!F",CELL("contents",INDEX(MatchOrdering!$A$4:$CD$33,ROW(B6)-3,MATCH(C$2,MatchOrdering!$A$3:$CD$3,0))))),""),"")</f>
        <v>EDM</v>
      </c>
      <c r="C6" s="73" t="str">
        <f t="shared" ca="1" si="0"/>
        <v>EDM vs NYR</v>
      </c>
      <c r="D6" s="69" t="str">
        <f ca="1">IF(LEN(C$2)&gt;0,   IF(ROW(D6)-3&lt;=$K$38/2,INDIRECT(CONCATENATE("Teams!F",E6)),""),"")</f>
        <v>NYR</v>
      </c>
      <c r="E6" s="6">
        <f ca="1">IF(LEN(C$2)&gt;0,   IF(ROW(E6)-3&lt;=$K$38/2,INDIRECT(CONCATENATE("MatchOrdering!",CHAR(96+C$2),($K$38 + 1) - (ROW(E6)-3) + 2)),""),"")</f>
        <v>27</v>
      </c>
      <c r="F6" s="83"/>
      <c r="G6" s="84"/>
      <c r="H6" s="69" t="str">
        <f t="shared" ca="1" si="79"/>
        <v/>
      </c>
      <c r="J6" s="69" t="str">
        <f ca="1">IF(LEN(K$2)&gt;0,   IF(ROW(J6)-3&lt;=$K$38/2,INDIRECT(CONCATENATE("Teams!F",CELL("contents",INDEX(MatchOrdering!$A$4:$CD$33,ROW(J6)-3,MATCH(K$2,MatchOrdering!$A$3:$CD$3,0))))),""),"")</f>
        <v>WAS</v>
      </c>
      <c r="K6" s="73" t="str">
        <f t="shared" ca="1" si="1"/>
        <v>WAS vs NJD</v>
      </c>
      <c r="L6" s="69" t="str">
        <f ca="1">IF(LEN(K$2)&gt;0,   IF(ROW(L6)-3&lt;=$K$38/2,INDIRECT(CONCATENATE("Teams!F",M6)),""),"")</f>
        <v>NJD</v>
      </c>
      <c r="M6" s="6">
        <f ca="1">IF(LEN(K$2)&gt;0,   IF(ROW(M6)-3&lt;=$K$38/2,INDIRECT(CONCATENATE("MatchOrdering!",CHAR(96+K$2),($K$38 + 1) - (ROW(M6)-3) + 2)),""),"")</f>
        <v>25</v>
      </c>
      <c r="N6" s="83"/>
      <c r="O6" s="84"/>
      <c r="P6" s="69" t="str">
        <f t="shared" ca="1" si="2"/>
        <v/>
      </c>
      <c r="R6" s="69" t="str">
        <f ca="1">IF(LEN(R$2)&gt;0,   IF(ROW(R6)-3&lt;=$K$38/2,INDIRECT(CONCATENATE("Teams!F",CELL("contents",INDEX(MatchOrdering!$A$4:$CD$33,ROW(R6)-3,MATCH(R$2,MatchOrdering!$A$3:$CD$3,0))))),""),"")</f>
        <v>PHI</v>
      </c>
      <c r="S6" s="73" t="str">
        <f t="shared" ca="1" si="3"/>
        <v>PHI vs CAR</v>
      </c>
      <c r="T6" s="69" t="str">
        <f ca="1">IF(LEN(R$2)&gt;0,   IF(ROW(T6)-3&lt;=$K$38/2,INDIRECT(CONCATENATE("Teams!F",U6)),""),"")</f>
        <v>CAR</v>
      </c>
      <c r="U6" s="6">
        <f ca="1">IF(LEN(R$2)&gt;0,   IF(ROW(U6)-3&lt;=$K$38/2,INDIRECT(CONCATENATE("MatchOrdering!",CHAR(96+R$2),($K$38 + 1) - (ROW(U6)-3) + 2)),""),"")</f>
        <v>23</v>
      </c>
      <c r="V6" s="83"/>
      <c r="W6" s="84"/>
      <c r="X6" s="69" t="str">
        <f t="shared" ca="1" si="4"/>
        <v/>
      </c>
      <c r="Z6" s="69" t="str">
        <f ca="1">IF(LEN(Z$2)&gt;0,   IF(ROW(Z6)-3&lt;=$K$38/2,INDIRECT(CONCATENATE("Teams!F",CELL("contents",INDEX(MatchOrdering!$A$4:$CD$33,ROW(Z6)-3,MATCH(Z$2,MatchOrdering!$A$3:$CD$3,0))))),""),"")</f>
        <v>NYI</v>
      </c>
      <c r="AA6" s="73" t="str">
        <f t="shared" ca="1" si="5"/>
        <v>NYI vs TB</v>
      </c>
      <c r="AB6" s="69" t="str">
        <f ca="1">IF(LEN(Z$2)&gt;0,   IF(ROW(AB6)-3&lt;=$K$38/2,INDIRECT(CONCATENATE("Teams!F",AC6)),""),"")</f>
        <v>TB</v>
      </c>
      <c r="AC6" s="6">
        <f ca="1">IF(LEN(Z$2)&gt;0,   IF(ROW(AC6)-3&lt;=$K$38/2,INDIRECT(CONCATENATE("MatchOrdering!",CHAR(96+Z$2),($K$38 + 1) - (ROW(AC6)-3) + 2)),""),"")</f>
        <v>21</v>
      </c>
      <c r="AD6" s="83"/>
      <c r="AE6" s="84"/>
      <c r="AF6" s="69" t="str">
        <f t="shared" ca="1" si="6"/>
        <v/>
      </c>
      <c r="AH6" s="69" t="str">
        <f ca="1">IF(LEN(AH$2)&gt;0,   IF(ROW(AH6)-3&lt;=$K$38/2,INDIRECT(CONCATENATE("Teams!F",CELL("contents",INDEX(MatchOrdering!$A$4:$CD$33,ROW(AH6)-3,MATCH(AH$2,MatchOrdering!$A$3:$CD$3,0))))),""),"")</f>
        <v>CBJ</v>
      </c>
      <c r="AI6" s="73" t="str">
        <f t="shared" ca="1" si="7"/>
        <v>CBJ vs MON</v>
      </c>
      <c r="AJ6" s="69" t="str">
        <f ca="1">IF(LEN(AH$2)&gt;0,   IF(ROW(AJ6)-3&lt;=$K$38/2,INDIRECT(CONCATENATE("Teams!F",AK6)),""),"")</f>
        <v>MON</v>
      </c>
      <c r="AK6" s="6">
        <f ca="1">IF(LEN(AH$2)&gt;0,   IF(ROW(AK6)-3&lt;=$K$38/2,INDIRECT(CONCATENATE("MatchOrdering!",CHAR(96+AH$2),($K$38 + 1) - (ROW(AK6)-3) + 2)),""),"")</f>
        <v>19</v>
      </c>
      <c r="AL6" s="83"/>
      <c r="AM6" s="84"/>
      <c r="AN6" s="69" t="str">
        <f t="shared" ca="1" si="8"/>
        <v/>
      </c>
      <c r="AP6" s="69" t="str">
        <f ca="1">IF(LEN(AP$2)&gt;0,   IF(ROW(AP6)-3&lt;=$K$38/2,INDIRECT(CONCATENATE("Teams!F",CELL("contents",INDEX(MatchOrdering!$A$4:$CD$33,ROW(AP6)-3,MATCH(AP$2,MatchOrdering!$A$3:$CD$3,0))))),""),"")</f>
        <v>TOR</v>
      </c>
      <c r="AQ6" s="73" t="str">
        <f t="shared" ca="1" si="9"/>
        <v>TOR vs DET</v>
      </c>
      <c r="AR6" s="69" t="str">
        <f ca="1">IF(LEN(AP$2)&gt;0,   IF(ROW(AR6)-3&lt;=$K$38/2,INDIRECT(CONCATENATE("Teams!F",AS6)),""),"")</f>
        <v>DET</v>
      </c>
      <c r="AS6" s="6">
        <f ca="1">IF(LEN(AP$2)&gt;0,   IF(ROW(AS6)-3&lt;=$K$38/2,INDIRECT(CONCATENATE("MatchOrdering!",CHAR(96+AP$2),($K$38 + 1) - (ROW(AS6)-3) + 2)),""),"")</f>
        <v>17</v>
      </c>
      <c r="AT6" s="83"/>
      <c r="AU6" s="84"/>
      <c r="AV6" s="69" t="str">
        <f t="shared" ca="1" si="10"/>
        <v/>
      </c>
      <c r="AX6" s="69" t="str">
        <f ca="1">IF(LEN(AX$2)&gt;0,   IF(ROW(AX6)-3&lt;=$K$38/2,INDIRECT(CONCATENATE("Teams!F",CELL("contents",INDEX(MatchOrdering!$A$4:$CD$33,ROW(AX6)-3,MATCH(AX$2,MatchOrdering!$A$3:$CD$3,0))))),""),"")</f>
        <v>OTT</v>
      </c>
      <c r="AY6" s="73" t="str">
        <f t="shared" ca="1" si="11"/>
        <v>OTT vs BOS</v>
      </c>
      <c r="AZ6" s="69" t="str">
        <f ca="1">IF(LEN(AX$2)&gt;0,   IF(ROW(AZ6)-3&lt;=$K$38/2,INDIRECT(CONCATENATE("Teams!F",BA6)),""),"")</f>
        <v>BOS</v>
      </c>
      <c r="BA6" s="6">
        <f ca="1">IF(LEN(AX$2)&gt;0,   IF(ROW(BA6)-3&lt;=$K$38/2,INDIRECT(CONCATENATE("MatchOrdering!",CHAR(96+AX$2),($K$38 + 1) - (ROW(BA6)-3) + 2)),""),"")</f>
        <v>15</v>
      </c>
      <c r="BB6" s="83"/>
      <c r="BC6" s="84"/>
      <c r="BD6" s="69" t="str">
        <f t="shared" ca="1" si="12"/>
        <v/>
      </c>
      <c r="BF6" s="69" t="str">
        <f ca="1">IF(LEN(BF$2)&gt;0,   IF(ROW(BF6)-3&lt;=$K$38/2,INDIRECT(CONCATENATE("Teams!F",CELL("contents",INDEX(MatchOrdering!$A$4:$CD$33,ROW(BF6)-3,MATCH(BF$2,MatchOrdering!$A$3:$CD$3,0))))),""),"")</f>
        <v>FLA</v>
      </c>
      <c r="BG6" s="73" t="str">
        <f t="shared" ca="1" si="13"/>
        <v>FLA vs STL</v>
      </c>
      <c r="BH6" s="69" t="str">
        <f ca="1">IF(LEN(BF$2)&gt;0,   IF(ROW(BH6)-3&lt;=$K$38/2,INDIRECT(CONCATENATE("Teams!F",BI6)),""),"")</f>
        <v>STL</v>
      </c>
      <c r="BI6" s="6">
        <f ca="1">IF(LEN(BF$2)&gt;0,   IF(ROW(BI6)-3&lt;=$K$38/2,INDIRECT(CONCATENATE("MatchOrdering!",CHAR(96+BF$2),($K$38 + 1) - (ROW(BI6)-3) + 2)),""),"")</f>
        <v>13</v>
      </c>
      <c r="BJ6" s="83"/>
      <c r="BK6" s="84"/>
      <c r="BL6" s="69" t="str">
        <f t="shared" ca="1" si="14"/>
        <v/>
      </c>
      <c r="BN6" s="69" t="str">
        <f ca="1">IF(LEN(BN$2)&gt;0,   IF(ROW(BN6)-3&lt;=$K$38/2,INDIRECT(CONCATENATE("Teams!F",CELL("contents",INDEX(MatchOrdering!$A$4:$CD$33,ROW(BN6)-3,MATCH(BN$2,MatchOrdering!$A$3:$CD$3,0))))),""),"")</f>
        <v>BUF</v>
      </c>
      <c r="BO6" s="73" t="str">
        <f t="shared" ca="1" si="80"/>
        <v>BUF vs MIN</v>
      </c>
      <c r="BP6" s="69" t="str">
        <f ca="1">IF(LEN(BN$2)&gt;0,   IF(ROW(BP6)-3&lt;=$K$38/2,INDIRECT(CONCATENATE("Teams!F",BQ6)),""),"")</f>
        <v>MIN</v>
      </c>
      <c r="BQ6" s="6">
        <f ca="1">IF(LEN(BN$2)&gt;0,   IF(ROW(BQ6)-3&lt;=$K$38/2,INDIRECT(CONCATENATE("MatchOrdering!",CHAR(96+BN$2),($K$38 + 1) - (ROW(BQ6)-3) + 2)),""),"")</f>
        <v>11</v>
      </c>
      <c r="BR6" s="83"/>
      <c r="BS6" s="84"/>
      <c r="BT6" s="69" t="str">
        <f t="shared" ca="1" si="81"/>
        <v/>
      </c>
      <c r="BV6" s="69" t="str">
        <f ca="1">IF(LEN(BV$2)&gt;0,   IF(ROW(BV6)-3&lt;=$K$38/2,INDIRECT(CONCATENATE("Teams!F",CELL("contents",INDEX(MatchOrdering!$A$4:$CD$33,ROW(BV6)-3,MATCH(BV$2,MatchOrdering!$A$3:$CD$3,0))))),""),"")</f>
        <v>WIN</v>
      </c>
      <c r="BW6" s="73" t="str">
        <f t="shared" ca="1" si="15"/>
        <v>WIN vs COL</v>
      </c>
      <c r="BX6" s="69" t="str">
        <f ca="1">IF(LEN(BV$2)&gt;0,   IF(ROW(BX6)-3&lt;=$K$38/2,INDIRECT(CONCATENATE("Teams!F",BY6)),""),"")</f>
        <v>COL</v>
      </c>
      <c r="BY6" s="6">
        <f ca="1">IF(LEN(BV$2)&gt;0,   IF(ROW(BY6)-3&lt;=$K$38/2,INDIRECT(CONCATENATE("MatchOrdering!",CHAR(96+BV$2),($K$38 + 1) - (ROW(BY6)-3) + 2)),""),"")</f>
        <v>9</v>
      </c>
      <c r="BZ6" s="83"/>
      <c r="CA6" s="84"/>
      <c r="CB6" s="69" t="str">
        <f t="shared" ca="1" si="16"/>
        <v/>
      </c>
      <c r="CD6" s="69" t="str">
        <f ca="1">IF(LEN(CD$2)&gt;0,   IF(ROW(CD6)-3&lt;=$K$38/2,INDIRECT(CONCATENATE("Teams!F",CELL("contents",INDEX(MatchOrdering!$A$4:$CD$33,ROW(CD6)-3,MATCH(CD$2,MatchOrdering!$A$3:$CD$3,0))))),""),"")</f>
        <v>NAS</v>
      </c>
      <c r="CE6" s="73" t="str">
        <f t="shared" ca="1" si="17"/>
        <v>NAS vs VAN</v>
      </c>
      <c r="CF6" s="69" t="str">
        <f ca="1">IF(LEN(CD$2)&gt;0,   IF(ROW(CF6)-3&lt;=$K$38/2,INDIRECT(CONCATENATE("Teams!F",CG6)),""),"")</f>
        <v>VAN</v>
      </c>
      <c r="CG6" s="6">
        <f ca="1">IF(LEN(CD$2)&gt;0,   IF(ROW(CG6)-3&lt;=$K$38/2,INDIRECT(CONCATENATE("MatchOrdering!",CHAR(96+CD$2),($K$38 + 1) - (ROW(CG6)-3) + 2)),""),"")</f>
        <v>7</v>
      </c>
      <c r="CH6" s="83"/>
      <c r="CI6" s="84"/>
      <c r="CJ6" s="69" t="str">
        <f t="shared" ca="1" si="18"/>
        <v/>
      </c>
      <c r="CL6" s="69" t="str">
        <f ca="1">IF(LEN(CL$2)&gt;0,   IF(ROW(CL6)-3&lt;=$K$38/2,INDIRECT(CONCATENATE("Teams!F",CELL("contents",INDEX(MatchOrdering!$A$4:$CD$33,ROW(CL6)-3,MATCH(CL$2,MatchOrdering!$A$3:$CD$3,0))))),""),"")</f>
        <v>DAL</v>
      </c>
      <c r="CM6" s="73" t="str">
        <f t="shared" ca="1" si="19"/>
        <v>DAL vs ARI</v>
      </c>
      <c r="CN6" s="69" t="str">
        <f ca="1">IF(LEN(CL$2)&gt;0,   IF(ROW(CN6)-3&lt;=$K$38/2,INDIRECT(CONCATENATE("Teams!F",CO6)),""),"")</f>
        <v>ARI</v>
      </c>
      <c r="CO6" s="6">
        <f ca="1">IF(LEN(CL$2)&gt;0,   IF(ROW(CO6)-3&lt;=$K$38/2,INDIRECT(CONCATENATE("MatchOrdering!",CHAR(96+CL$2),($K$38 + 1) - (ROW(CO6)-3) + 2)),""),"")</f>
        <v>5</v>
      </c>
      <c r="CP6" s="83"/>
      <c r="CQ6" s="84"/>
      <c r="CR6" s="69" t="str">
        <f t="shared" ca="1" si="20"/>
        <v/>
      </c>
      <c r="CT6" s="69" t="str">
        <f ca="1">IF(LEN(CT$2)&gt;0,   IF(ROW(CT6)-3&lt;=$K$38/2,INDIRECT(CONCATENATE("Teams!F",CELL("contents",INDEX(MatchOrdering!$A$4:$CD$33,ROW(CT6)-3,MATCH(CT$2,MatchOrdering!$A$3:$CD$3,0))))),""),"")</f>
        <v>CHI</v>
      </c>
      <c r="CU6" s="73" t="str">
        <f t="shared" ca="1" si="21"/>
        <v>CHI vs EDM</v>
      </c>
      <c r="CV6" s="69" t="str">
        <f ca="1">IF(LEN(CT$2)&gt;0,   IF(ROW(CV6)-3&lt;=$K$38/2,INDIRECT(CONCATENATE("Teams!F",CW6)),""),"")</f>
        <v>EDM</v>
      </c>
      <c r="CW6" s="6">
        <f ca="1">IF(LEN(CT$2)&gt;0,   IF(ROW(CW6)-3&lt;=$K$38/2,INDIRECT(CONCATENATE("MatchOrdering!",CHAR(96+CT$2),($K$38 + 1) - (ROW(CW6)-3) + 2)),""),"")</f>
        <v>3</v>
      </c>
      <c r="CX6" s="83"/>
      <c r="CY6" s="84"/>
      <c r="CZ6" s="69" t="str">
        <f t="shared" ca="1" si="22"/>
        <v/>
      </c>
      <c r="DB6" s="69" t="str">
        <f ca="1">IF(LEN(DB$2)&gt;0,   IF(ROW(DB6)-3&lt;=$K$38/2,INDIRECT(CONCATENATE("Teams!F",CELL("contents",INDEX(MatchOrdering!$A$4:$CD$33,ROW(DB6)-3,MATCH(DB$2,MatchOrdering!$A$3:$CD$3,0))))),""),"")</f>
        <v>SJS</v>
      </c>
      <c r="DC6" s="73" t="str">
        <f t="shared" ca="1" si="23"/>
        <v>SJS vs WAS</v>
      </c>
      <c r="DD6" s="69" t="str">
        <f ca="1">IF(LEN(DB$2)&gt;0,   IF(ROW(DD6)-3&lt;=$K$38/2,INDIRECT(CONCATENATE("Teams!F",DE6)),""),"")</f>
        <v>WAS</v>
      </c>
      <c r="DE6" s="6">
        <f ca="1">IF(LEN(DB$2)&gt;0,   IF(ROW(DE6)-3&lt;=$K$38/2,INDIRECT(CONCATENATE("MatchOrdering!A",CHAR(96+DB$2-26),($K$38 + 1) - (ROW(DE6)-3) + 2)),""),"")</f>
        <v>30</v>
      </c>
      <c r="DF6" s="83"/>
      <c r="DG6" s="84"/>
      <c r="DH6" s="69" t="str">
        <f t="shared" ca="1" si="24"/>
        <v/>
      </c>
      <c r="DJ6" s="69" t="str">
        <f ca="1">IF(LEN(DJ$2)&gt;0,   IF(ROW(DJ6)-3&lt;=$K$38/2,INDIRECT(CONCATENATE("Teams!F",CELL("contents",INDEX(MatchOrdering!$A$4:$CD$33,ROW(DJ6)-3,MATCH(DJ$2,MatchOrdering!$A$3:$CD$3,0))))),""),"")</f>
        <v>LAK</v>
      </c>
      <c r="DK6" s="73" t="str">
        <f t="shared" ca="1" si="25"/>
        <v>LAK vs PHI</v>
      </c>
      <c r="DL6" s="69" t="str">
        <f ca="1">IF(LEN(DJ$2)&gt;0,   IF(ROW(DL6)-3&lt;=$K$38/2,INDIRECT(CONCATENATE("Teams!F",DM6)),""),"")</f>
        <v>PHI</v>
      </c>
      <c r="DM6" s="6">
        <f ca="1">IF(LEN(DJ$2)&gt;0,   IF(ROW(DM6)-3&lt;=$K$38/2,INDIRECT(CONCATENATE("MatchOrdering!A",CHAR(96+DJ$2-26),($K$38 + 1) - (ROW(DM6)-3) + 2)),""),"")</f>
        <v>28</v>
      </c>
      <c r="DN6" s="83"/>
      <c r="DO6" s="84"/>
      <c r="DP6" s="69" t="str">
        <f t="shared" ca="1" si="26"/>
        <v/>
      </c>
      <c r="DR6" s="69" t="str">
        <f ca="1">IF(LEN(DR$2)&gt;0,   IF(ROW(DR6)-3&lt;=$K$38/2,INDIRECT(CONCATENATE("Teams!F",CELL("contents",INDEX(MatchOrdering!$A$4:$CD$33,ROW(DR6)-3,MATCH(DR$2,MatchOrdering!$A$3:$CD$3,0))))),""),"")</f>
        <v>CGY</v>
      </c>
      <c r="DS6" s="73" t="str">
        <f t="shared" ca="1" si="27"/>
        <v>CGY vs NYI</v>
      </c>
      <c r="DT6" s="69" t="str">
        <f ca="1">IF(LEN(DR$2)&gt;0,   IF(ROW(DT6)-3&lt;=$K$38/2,INDIRECT(CONCATENATE("Teams!F",DU6)),""),"")</f>
        <v>NYI</v>
      </c>
      <c r="DU6" s="6">
        <f ca="1">IF(LEN(DR$2)&gt;0,   IF(ROW(DU6)-3&lt;=$K$38/2,INDIRECT(CONCATENATE("MatchOrdering!A",CHAR(96+DR$2-26),($K$38 + 1) - (ROW(DU6)-3) + 2)),""),"")</f>
        <v>26</v>
      </c>
      <c r="DV6" s="83"/>
      <c r="DW6" s="84"/>
      <c r="DX6" s="69" t="str">
        <f t="shared" ca="1" si="28"/>
        <v/>
      </c>
      <c r="DZ6" s="69" t="str">
        <f ca="1">IF(LEN(DZ$2)&gt;0,   IF(ROW(DZ6)-3&lt;=$K$38/2,INDIRECT(CONCATENATE("Teams!F",CELL("contents",INDEX(MatchOrdering!$A$4:$CD$33,ROW(DZ6)-3,MATCH(DZ$2,MatchOrdering!$A$3:$CD$3,0))))),""),"")</f>
        <v>PIT</v>
      </c>
      <c r="EA6" s="73" t="str">
        <f t="shared" ca="1" si="29"/>
        <v>PIT vs CBJ</v>
      </c>
      <c r="EB6" s="69" t="str">
        <f ca="1">IF(LEN(DZ$2)&gt;0,   IF(ROW(EB6)-3&lt;=$K$38/2,INDIRECT(CONCATENATE("Teams!F",EC6)),""),"")</f>
        <v>CBJ</v>
      </c>
      <c r="EC6" s="6">
        <f ca="1">IF(LEN(DZ$2)&gt;0,   IF(ROW(EC6)-3&lt;=$K$38/2,INDIRECT(CONCATENATE("MatchOrdering!A",CHAR(96+DZ$2-26),($K$38 + 1) - (ROW(EC6)-3) + 2)),""),"")</f>
        <v>24</v>
      </c>
      <c r="ED6" s="83"/>
      <c r="EE6" s="84"/>
      <c r="EF6" s="69" t="str">
        <f t="shared" ca="1" si="30"/>
        <v/>
      </c>
      <c r="EH6" s="69" t="str">
        <f ca="1">IF(LEN(EH$2)&gt;0,   IF(ROW(EH6)-3&lt;=$K$38/2,INDIRECT(CONCATENATE("Teams!F",CELL("contents",INDEX(MatchOrdering!$A$4:$CD$33,ROW(EH6)-3,MATCH(EH$2,MatchOrdering!$A$3:$CD$3,0))))),""),"")</f>
        <v>NYR</v>
      </c>
      <c r="EI6" s="73" t="str">
        <f t="shared" ca="1" si="31"/>
        <v>NYR vs TOR</v>
      </c>
      <c r="EJ6" s="69" t="str">
        <f ca="1">IF(LEN(EH$2)&gt;0,   IF(ROW(EJ6)-3&lt;=$K$38/2,INDIRECT(CONCATENATE("Teams!F",EK6)),""),"")</f>
        <v>TOR</v>
      </c>
      <c r="EK6" s="6">
        <f ca="1">IF(LEN(EH$2)&gt;0,   IF(ROW(EK6)-3&lt;=$K$38/2,INDIRECT(CONCATENATE("MatchOrdering!A",CHAR(96+EH$2-26),($K$38 + 1) - (ROW(EK6)-3) + 2)),""),"")</f>
        <v>22</v>
      </c>
      <c r="EL6" s="83"/>
      <c r="EM6" s="84"/>
      <c r="EN6" s="69" t="str">
        <f t="shared" ca="1" si="32"/>
        <v/>
      </c>
      <c r="EP6" s="69" t="str">
        <f ca="1">IF(LEN(EP$2)&gt;0,   IF(ROW(EP6)-3&lt;=$K$38/2,INDIRECT(CONCATENATE("Teams!F",CELL("contents",INDEX(MatchOrdering!$A$4:$CD$33,ROW(EP6)-3,MATCH(EP$2,MatchOrdering!$A$3:$CD$3,0))))),""),"")</f>
        <v>NJD</v>
      </c>
      <c r="EQ6" s="73" t="str">
        <f t="shared" ca="1" si="33"/>
        <v>NJD vs OTT</v>
      </c>
      <c r="ER6" s="69" t="str">
        <f ca="1">IF(LEN(EP$2)&gt;0,   IF(ROW(ER6)-3&lt;=$K$38/2,INDIRECT(CONCATENATE("Teams!F",ES6)),""),"")</f>
        <v>OTT</v>
      </c>
      <c r="ES6" s="6">
        <f ca="1">IF(LEN(EP$2)&gt;0,   IF(ROW(ES6)-3&lt;=$K$38/2,INDIRECT(CONCATENATE("MatchOrdering!A",CHAR(96+EP$2-26),($K$38 + 1) - (ROW(ES6)-3) + 2)),""),"")</f>
        <v>20</v>
      </c>
      <c r="ET6" s="83"/>
      <c r="EU6" s="84"/>
      <c r="EV6" s="69" t="str">
        <f t="shared" ca="1" si="34"/>
        <v/>
      </c>
      <c r="EX6" s="69" t="str">
        <f ca="1">IF(LEN(EX$2)&gt;0,   IF(ROW(EX6)-3&lt;=$K$38/2,INDIRECT(CONCATENATE("Teams!F",CELL("contents",INDEX(MatchOrdering!$A$4:$CD$33,ROW(EX6)-3,MATCH(EX$2,MatchOrdering!$A$3:$CD$3,0))))),""),"")</f>
        <v>CAR</v>
      </c>
      <c r="EY6" s="73" t="str">
        <f t="shared" ca="1" si="35"/>
        <v>CAR vs FLA</v>
      </c>
      <c r="EZ6" s="69" t="str">
        <f ca="1">IF(LEN(EX$2)&gt;0,   IF(ROW(EZ6)-3&lt;=$K$38/2,INDIRECT(CONCATENATE("Teams!F",FA6)),""),"")</f>
        <v>FLA</v>
      </c>
      <c r="FA6" s="6">
        <f ca="1">IF(LEN(EX$2)&gt;0,   IF(ROW(FA6)-3&lt;=$K$38/2,INDIRECT(CONCATENATE("MatchOrdering!A",CHAR(96+EX$2-26),($K$38 + 1) - (ROW(FA6)-3) + 2)),""),"")</f>
        <v>18</v>
      </c>
      <c r="FB6" s="83"/>
      <c r="FC6" s="84"/>
      <c r="FD6" s="69" t="str">
        <f t="shared" ca="1" si="36"/>
        <v/>
      </c>
      <c r="FF6" s="69" t="str">
        <f ca="1">IF(LEN(FF$2)&gt;0,   IF(ROW(FF6)-3&lt;=$K$38/2,INDIRECT(CONCATENATE("Teams!F",CELL("contents",INDEX(MatchOrdering!$A$4:$CD$33,ROW(FF6)-3,MATCH(FF$2,MatchOrdering!$A$3:$CD$3,0))))),""),"")</f>
        <v>TB</v>
      </c>
      <c r="FG6" s="73" t="str">
        <f t="shared" ca="1" si="37"/>
        <v>TB vs BUF</v>
      </c>
      <c r="FH6" s="69" t="str">
        <f ca="1">IF(LEN(FF$2)&gt;0,   IF(ROW(FH6)-3&lt;=$K$38/2,INDIRECT(CONCATENATE("Teams!F",FI6)),""),"")</f>
        <v>BUF</v>
      </c>
      <c r="FI6" s="6">
        <f ca="1">IF(LEN(FF$2)&gt;0,   IF(ROW(FI6)-3&lt;=$K$38/2,INDIRECT(CONCATENATE("MatchOrdering!A",CHAR(96+FF$2-26),($K$38 + 1) - (ROW(FI6)-3) + 2)),""),"")</f>
        <v>16</v>
      </c>
      <c r="FJ6" s="83"/>
      <c r="FK6" s="84"/>
      <c r="FL6" s="69" t="str">
        <f t="shared" ca="1" si="38"/>
        <v/>
      </c>
      <c r="FN6" s="69" t="str">
        <f ca="1">IF(LEN(FN$2)&gt;0,   IF(ROW(FN6)-3&lt;=$K$38/2,INDIRECT(CONCATENATE("Teams!F",CELL("contents",INDEX(MatchOrdering!$A$4:$CD$33,ROW(FN6)-3,MATCH(FN$2,MatchOrdering!$A$3:$CD$3,0))))),""),"")</f>
        <v>MON</v>
      </c>
      <c r="FO6" s="73" t="str">
        <f t="shared" ca="1" si="39"/>
        <v>MON vs WIN</v>
      </c>
      <c r="FP6" s="69" t="str">
        <f ca="1">IF(LEN(FN$2)&gt;0,   IF(ROW(FP6)-3&lt;=$K$38/2,INDIRECT(CONCATENATE("Teams!F",FQ6)),""),"")</f>
        <v>WIN</v>
      </c>
      <c r="FQ6" s="6">
        <f ca="1">IF(LEN(FN$2)&gt;0,   IF(ROW(FQ6)-3&lt;=$K$38/2,INDIRECT(CONCATENATE("MatchOrdering!A",CHAR(96+FN$2-26),($K$38 + 1) - (ROW(FQ6)-3) + 2)),""),"")</f>
        <v>14</v>
      </c>
      <c r="FR6" s="83"/>
      <c r="FS6" s="84"/>
      <c r="FT6" s="69" t="str">
        <f t="shared" ca="1" si="40"/>
        <v/>
      </c>
      <c r="FV6" s="69" t="str">
        <f ca="1">IF(LEN(FV$2)&gt;0,   IF(ROW(FV6)-3&lt;=$K$38/2,INDIRECT(CONCATENATE("Teams!F",CELL("contents",INDEX(MatchOrdering!$A$4:$CD$33,ROW(FV6)-3,MATCH(FV$2,MatchOrdering!$A$3:$CD$3,0))))),""),"")</f>
        <v>DET</v>
      </c>
      <c r="FW6" s="73" t="str">
        <f t="shared" ca="1" si="41"/>
        <v>DET vs NAS</v>
      </c>
      <c r="FX6" s="69" t="str">
        <f ca="1">IF(LEN(FV$2)&gt;0,   IF(ROW(FX6)-3&lt;=$K$38/2,INDIRECT(CONCATENATE("Teams!F",FY6)),""),"")</f>
        <v>NAS</v>
      </c>
      <c r="FY6" s="6">
        <f ca="1">IF(LEN(FV$2)&gt;0,   IF(ROW(FY6)-3&lt;=$K$38/2,INDIRECT(CONCATENATE("MatchOrdering!A",CHAR(96+FV$2-26),($K$38 + 1) - (ROW(FY6)-3) + 2)),""),"")</f>
        <v>12</v>
      </c>
      <c r="FZ6" s="83"/>
      <c r="GA6" s="84"/>
      <c r="GB6" s="69" t="str">
        <f t="shared" ca="1" si="42"/>
        <v/>
      </c>
      <c r="GD6" s="69" t="str">
        <f ca="1">IF(LEN(GD$2)&gt;0,   IF(ROW(GD6)-3&lt;=$K$38/2,INDIRECT(CONCATENATE("Teams!F",CELL("contents",INDEX(MatchOrdering!$A$4:$CD$33,ROW(GD6)-3,MATCH(GD$2,MatchOrdering!$A$3:$CD$3,0))))),""),"")</f>
        <v>BOS</v>
      </c>
      <c r="GE6" s="73" t="str">
        <f t="shared" ca="1" si="43"/>
        <v>BOS vs DAL</v>
      </c>
      <c r="GF6" s="69" t="str">
        <f ca="1">IF(LEN(GD$2)&gt;0,   IF(ROW(GF6)-3&lt;=$K$38/2,INDIRECT(CONCATENATE("Teams!F",GG6)),""),"")</f>
        <v>DAL</v>
      </c>
      <c r="GG6" s="6">
        <f ca="1">IF(LEN(GD$2)&gt;0,   IF(ROW(GG6)-3&lt;=$K$38/2,INDIRECT(CONCATENATE("MatchOrdering!A",CHAR(96+GD$2-26),($K$38 + 1) - (ROW(GG6)-3) + 2)),""),"")</f>
        <v>10</v>
      </c>
      <c r="GH6" s="83"/>
      <c r="GI6" s="84"/>
      <c r="GJ6" s="69" t="str">
        <f t="shared" ca="1" si="44"/>
        <v/>
      </c>
      <c r="GL6" s="69" t="str">
        <f ca="1">IF(LEN(GL$2)&gt;0,   IF(ROW(GL6)-3&lt;=$K$38/2,INDIRECT(CONCATENATE("Teams!F",CELL("contents",INDEX(MatchOrdering!$A$4:$CD$33,ROW(GL6)-3,MATCH(GL$2,MatchOrdering!$A$3:$CD$3,0))))),""),"")</f>
        <v>STL</v>
      </c>
      <c r="GM6" s="73" t="str">
        <f t="shared" ca="1" si="45"/>
        <v>STL vs CHI</v>
      </c>
      <c r="GN6" s="69" t="str">
        <f ca="1">IF(LEN(GL$2)&gt;0,   IF(ROW(GN6)-3&lt;=$K$38/2,INDIRECT(CONCATENATE("Teams!F",GO6)),""),"")</f>
        <v>CHI</v>
      </c>
      <c r="GO6" s="6">
        <f ca="1">IF(LEN(GL$2)&gt;0,   IF(ROW(GO6)-3&lt;=$K$38/2,INDIRECT(CONCATENATE("MatchOrdering!A",CHAR(96+GL$2-26),($K$38 + 1) - (ROW(GO6)-3) + 2)),""),"")</f>
        <v>8</v>
      </c>
      <c r="GP6" s="83"/>
      <c r="GQ6" s="84"/>
      <c r="GR6" s="69" t="str">
        <f t="shared" ca="1" si="46"/>
        <v/>
      </c>
      <c r="GT6" s="69" t="str">
        <f ca="1">IF(LEN(GT$2)&gt;0,   IF(ROW(GT6)-3&lt;=$K$38/2,INDIRECT(CONCATENATE("Teams!F",CELL("contents",INDEX(MatchOrdering!$A$4:$CD$33,ROW(GT6)-3,MATCH(GT$2,MatchOrdering!$A$3:$CD$3,0))))),""),"")</f>
        <v>MIN</v>
      </c>
      <c r="GU6" s="73" t="str">
        <f t="shared" ca="1" si="47"/>
        <v>MIN vs SJS</v>
      </c>
      <c r="GV6" s="69" t="str">
        <f ca="1">IF(LEN(GT$2)&gt;0,   IF(ROW(GV6)-3&lt;=$K$38/2,INDIRECT(CONCATENATE("Teams!F",GW6)),""),"")</f>
        <v>SJS</v>
      </c>
      <c r="GW6" s="6">
        <f ca="1">IF(LEN(GT$2)&gt;0,   IF(ROW(GW6)-3&lt;=$K$38/2,INDIRECT(CONCATENATE("MatchOrdering!A",CHAR(96+GT$2-26),($K$38 + 1) - (ROW(GW6)-3) + 2)),""),"")</f>
        <v>6</v>
      </c>
      <c r="GX6" s="83"/>
      <c r="GY6" s="84"/>
      <c r="GZ6" s="69" t="str">
        <f t="shared" ca="1" si="48"/>
        <v/>
      </c>
      <c r="HB6" s="69" t="str">
        <f ca="1">IF(LEN(HB$2)&gt;0,   IF(ROW(HB6)-3&lt;=$K$38/2,INDIRECT(CONCATENATE("Teams!F",CELL("contents",INDEX(MatchOrdering!$A$4:$CD$33,ROW(HB6)-3,MATCH(HB$2,MatchOrdering!$A$3:$CD$3,0))))),""),"")</f>
        <v>COL</v>
      </c>
      <c r="HC6" s="73" t="str">
        <f t="shared" ca="1" si="49"/>
        <v>COL vs LAK</v>
      </c>
      <c r="HD6" s="69" t="str">
        <f ca="1">IF(LEN(HB$2)&gt;0,   IF(ROW(HD6)-3&lt;=$K$38/2,INDIRECT(CONCATENATE("Teams!F",HE6)),""),"")</f>
        <v>LAK</v>
      </c>
      <c r="HE6" s="6">
        <f ca="1">IF(LEN(HB$2)&gt;0,   IF(ROW(HE6)-3&lt;=$K$38/2,INDIRECT(CONCATENATE("MatchOrdering!B",CHAR(96+HB$2-52),($K$38 + 1) - (ROW(HE6)-3) + 2)),""),"")</f>
        <v>4</v>
      </c>
      <c r="HF6" s="83"/>
      <c r="HG6" s="84"/>
      <c r="HH6" s="69" t="str">
        <f t="shared" ca="1" si="50"/>
        <v/>
      </c>
      <c r="HJ6" s="69" t="str">
        <f ca="1">IF(LEN(HJ$2)&gt;0,   IF(ROW(HJ6)-3&lt;=$K$38/2,INDIRECT(CONCATENATE("Teams!F",CELL("contents",INDEX(MatchOrdering!$A$4:$CD$33,ROW(HJ6)-3,MATCH(HJ$2,MatchOrdering!$A$3:$CD$3,0))))),""),"")</f>
        <v>VAN</v>
      </c>
      <c r="HK6" s="73" t="str">
        <f t="shared" ca="1" si="51"/>
        <v>VAN vs CGY</v>
      </c>
      <c r="HL6" s="69" t="str">
        <f ca="1">IF(LEN(HJ$2)&gt;0,   IF(ROW(HL6)-3&lt;=$K$38/2,INDIRECT(CONCATENATE("Teams!F",HM6)),""),"")</f>
        <v>CGY</v>
      </c>
      <c r="HM6" s="6">
        <f ca="1">IF(LEN(HJ$2)&gt;0,   IF(ROW(HM6)-3&lt;=$K$38/2,INDIRECT(CONCATENATE("MatchOrdering!B",CHAR(96+HJ$2-52),($K$38 + 1) - (ROW(HM6)-3) + 2)),""),"")</f>
        <v>2</v>
      </c>
      <c r="HN6" s="83"/>
      <c r="HO6" s="84"/>
      <c r="HP6" s="69" t="str">
        <f t="shared" ca="1" si="52"/>
        <v/>
      </c>
      <c r="HR6" s="69" t="str">
        <f ca="1">IF(LEN(HR$2)&gt;0,   IF(ROW(HR6)-3&lt;=$K$38/2,INDIRECT(CONCATENATE("Teams!F",CELL("contents",INDEX(MatchOrdering!$A$4:$CD$33,ROW(HR6)-3,MATCH(HR$2,MatchOrdering!$A$3:$CD$3,0))))),""),"")</f>
        <v>ARI</v>
      </c>
      <c r="HS6" s="73" t="str">
        <f t="shared" ca="1" si="53"/>
        <v>ARI vs PIT</v>
      </c>
      <c r="HT6" s="69" t="str">
        <f ca="1">IF(LEN(HR$2)&gt;0,   IF(ROW(HT6)-3&lt;=$K$38/2,INDIRECT(CONCATENATE("Teams!F",HU6)),""),"")</f>
        <v>PIT</v>
      </c>
      <c r="HU6" s="6">
        <f ca="1">IF(LEN(HR$2)&gt;0,   IF(ROW(HU6)-3&lt;=$K$38/2,INDIRECT(CONCATENATE("MatchOrdering!B",CHAR(96+HR$2-52),($K$38 + 1) - (ROW(HU6)-3) + 2)),""),"")</f>
        <v>29</v>
      </c>
      <c r="HV6" s="83"/>
      <c r="HW6" s="84"/>
      <c r="HX6" s="69" t="str">
        <f t="shared" ca="1" si="54"/>
        <v/>
      </c>
      <c r="HZ6" s="69" t="str">
        <f ca="1">IF(LEN(HZ$2)&gt;0,   IF(ROW(HZ6)-3&lt;=$K$38/2,INDIRECT(CONCATENATE("Teams!F",CELL("contents",INDEX(MatchOrdering!$A$4:$CD$33,ROW(HZ6)-3,MATCH(HZ$2,MatchOrdering!$A$3:$CD$3,0))))),""),"")</f>
        <v>EDM</v>
      </c>
      <c r="IA6" s="73" t="str">
        <f t="shared" ca="1" si="55"/>
        <v>EDM vs NYR</v>
      </c>
      <c r="IB6" s="69" t="str">
        <f ca="1">IF(LEN(HZ$2)&gt;0,   IF(ROW(IB6)-3&lt;=$K$38/2,INDIRECT(CONCATENATE("Teams!F",IC6)),""),"")</f>
        <v>NYR</v>
      </c>
      <c r="IC6" s="6">
        <f ca="1">IF(LEN(HZ$2)&gt;0,   IF(ROW(IC6)-3&lt;=$K$38/2,INDIRECT(CONCATENATE("MatchOrdering!B",CHAR(96+HZ$2-52),($K$38 + 1) - (ROW(IC6)-3) + 2)),""),"")</f>
        <v>27</v>
      </c>
      <c r="ID6" s="83"/>
      <c r="IE6" s="84"/>
      <c r="IF6" s="69" t="str">
        <f t="shared" ca="1" si="56"/>
        <v/>
      </c>
      <c r="IH6" s="69" t="str">
        <f ca="1">IF(LEN(IH$2)&gt;0,   IF(ROW(IH6)-3&lt;=$K$38/2,INDIRECT(CONCATENATE("Teams!F",CELL("contents",INDEX(MatchOrdering!$A$4:$CD$33,ROW(IH6)-3,MATCH(IH$2,MatchOrdering!$A$3:$CD$3,0))))),""),"")</f>
        <v>WAS</v>
      </c>
      <c r="II6" s="73" t="str">
        <f t="shared" ca="1" si="57"/>
        <v>WAS vs NJD</v>
      </c>
      <c r="IJ6" s="69" t="str">
        <f ca="1">IF(LEN(IH$2)&gt;0,   IF(ROW(IJ6)-3&lt;=$K$38/2,INDIRECT(CONCATENATE("Teams!F",IK6)),""),"")</f>
        <v>NJD</v>
      </c>
      <c r="IK6" s="6">
        <f ca="1">IF(LEN(IH$2)&gt;0,   IF(ROW(IK6)-3&lt;=$K$38/2,INDIRECT(CONCATENATE("MatchOrdering!B",CHAR(96+IH$2-52),($K$38 + 1) - (ROW(IK6)-3) + 2)),""),"")</f>
        <v>25</v>
      </c>
      <c r="IL6" s="83"/>
      <c r="IM6" s="84"/>
      <c r="IN6" s="69" t="str">
        <f t="shared" ca="1" si="58"/>
        <v/>
      </c>
      <c r="IP6" s="69" t="str">
        <f ca="1">IF(LEN(IP$2)&gt;0,   IF(ROW(IP6)-3&lt;=$K$38/2,INDIRECT(CONCATENATE("Teams!F",CELL("contents",INDEX(MatchOrdering!$A$4:$CD$33,ROW(IP6)-3,MATCH(IP$2,MatchOrdering!$A$3:$CD$3,0))))),""),"")</f>
        <v>PHI</v>
      </c>
      <c r="IQ6" s="73" t="str">
        <f t="shared" ca="1" si="59"/>
        <v>PHI vs CAR</v>
      </c>
      <c r="IR6" s="69" t="str">
        <f ca="1">IF(LEN(IP$2)&gt;0,   IF(ROW(IR6)-3&lt;=$K$38/2,INDIRECT(CONCATENATE("Teams!F",IS6)),""),"")</f>
        <v>CAR</v>
      </c>
      <c r="IS6" s="6">
        <f ca="1">IF(LEN(IP$2)&gt;0,   IF(ROW(IS6)-3&lt;=$K$38/2,INDIRECT(CONCATENATE("MatchOrdering!B",CHAR(96+IP$2-52),($K$38 + 1) - (ROW(IS6)-3) + 2)),""),"")</f>
        <v>23</v>
      </c>
      <c r="IT6" s="83"/>
      <c r="IU6" s="84"/>
      <c r="IV6" s="69" t="str">
        <f t="shared" ca="1" si="60"/>
        <v/>
      </c>
      <c r="IX6" s="69" t="str">
        <f ca="1">IF(LEN(IX$2)&gt;0,   IF(ROW(IX6)-3&lt;=$K$38/2,INDIRECT(CONCATENATE("Teams!F",CELL("contents",INDEX(MatchOrdering!$A$4:$CD$33,ROW(IX6)-3,MATCH(IX$2,MatchOrdering!$A$3:$CD$3,0))))),""),"")</f>
        <v>NYI</v>
      </c>
      <c r="IY6" s="73" t="str">
        <f t="shared" ca="1" si="61"/>
        <v>NYI vs TB</v>
      </c>
      <c r="IZ6" s="69" t="str">
        <f ca="1">IF(LEN(IX$2)&gt;0,   IF(ROW(IZ6)-3&lt;=$K$38/2,INDIRECT(CONCATENATE("Teams!F",JA6)),""),"")</f>
        <v>TB</v>
      </c>
      <c r="JA6" s="6">
        <f ca="1">IF(LEN(IX$2)&gt;0,   IF(ROW(JA6)-3&lt;=$K$38/2,INDIRECT(CONCATENATE("MatchOrdering!B",CHAR(96+IX$2-52),($K$38 + 1) - (ROW(JA6)-3) + 2)),""),"")</f>
        <v>21</v>
      </c>
      <c r="JB6" s="83"/>
      <c r="JC6" s="84"/>
      <c r="JD6" s="69" t="str">
        <f t="shared" ca="1" si="62"/>
        <v/>
      </c>
      <c r="JF6" s="69" t="str">
        <f ca="1">IF(LEN(JF$2)&gt;0,   IF(ROW(JF6)-3&lt;=$K$38/2,INDIRECT(CONCATENATE("Teams!F",CELL("contents",INDEX(MatchOrdering!$A$4:$CD$33,ROW(JF6)-3,MATCH(JF$2,MatchOrdering!$A$3:$CD$3,0))))),""),"")</f>
        <v>CBJ</v>
      </c>
      <c r="JG6" s="73" t="str">
        <f t="shared" ca="1" si="63"/>
        <v>CBJ vs MON</v>
      </c>
      <c r="JH6" s="69" t="str">
        <f ca="1">IF(LEN(JF$2)&gt;0,   IF(ROW(JH6)-3&lt;=$K$38/2,INDIRECT(CONCATENATE("Teams!F",JI6)),""),"")</f>
        <v>MON</v>
      </c>
      <c r="JI6" s="6">
        <f ca="1">IF(LEN(JF$2)&gt;0,   IF(ROW(JI6)-3&lt;=$K$38/2,INDIRECT(CONCATENATE("MatchOrdering!B",CHAR(96+JF$2-52),($K$38 + 1) - (ROW(JI6)-3) + 2)),""),"")</f>
        <v>19</v>
      </c>
      <c r="JJ6" s="83"/>
      <c r="JK6" s="84"/>
      <c r="JL6" s="69" t="str">
        <f t="shared" ca="1" si="64"/>
        <v/>
      </c>
      <c r="JN6" s="69" t="str">
        <f ca="1">IF(LEN(JN$2)&gt;0,   IF(ROW(JN6)-3&lt;=$K$38/2,INDIRECT(CONCATENATE("Teams!F",CELL("contents",INDEX(MatchOrdering!$A$4:$CD$33,ROW(JN6)-3,MATCH(JN$2,MatchOrdering!$A$3:$CD$3,0))))),""),"")</f>
        <v>TOR</v>
      </c>
      <c r="JO6" s="73" t="str">
        <f t="shared" ca="1" si="65"/>
        <v>TOR vs DET</v>
      </c>
      <c r="JP6" s="69" t="str">
        <f ca="1">IF(LEN(JN$2)&gt;0,   IF(ROW(JP6)-3&lt;=$K$38/2,INDIRECT(CONCATENATE("Teams!F",JQ6)),""),"")</f>
        <v>DET</v>
      </c>
      <c r="JQ6" s="6">
        <f ca="1">IF(LEN(JN$2)&gt;0,   IF(ROW(JQ6)-3&lt;=$K$38/2,INDIRECT(CONCATENATE("MatchOrdering!B",CHAR(96+JN$2-52),($K$38 + 1) - (ROW(JQ6)-3) + 2)),""),"")</f>
        <v>17</v>
      </c>
      <c r="JR6" s="83"/>
      <c r="JS6" s="84"/>
      <c r="JT6" s="69" t="str">
        <f t="shared" ca="1" si="66"/>
        <v/>
      </c>
      <c r="JV6" s="69" t="str">
        <f ca="1">IF(LEN(JV$2)&gt;0,   IF(ROW(JV6)-3&lt;=$K$38/2,INDIRECT(CONCATENATE("Teams!F",CELL("contents",INDEX(MatchOrdering!$A$4:$CD$33,ROW(JV6)-3,MATCH(JV$2,MatchOrdering!$A$3:$CD$3,0))))),""),"")</f>
        <v>OTT</v>
      </c>
      <c r="JW6" s="73" t="str">
        <f t="shared" ca="1" si="67"/>
        <v>OTT vs BOS</v>
      </c>
      <c r="JX6" s="69" t="str">
        <f ca="1">IF(LEN(JV$2)&gt;0,   IF(ROW(JX6)-3&lt;=$K$38/2,INDIRECT(CONCATENATE("Teams!F",JY6)),""),"")</f>
        <v>BOS</v>
      </c>
      <c r="JY6" s="6">
        <f ca="1">IF(LEN(JV$2)&gt;0,   IF(ROW(JY6)-3&lt;=$K$38/2,INDIRECT(CONCATENATE("MatchOrdering!B",CHAR(96+JV$2-52),($K$38 + 1) - (ROW(JY6)-3) + 2)),""),"")</f>
        <v>15</v>
      </c>
      <c r="JZ6" s="83"/>
      <c r="KA6" s="84"/>
      <c r="KB6" s="69" t="str">
        <f t="shared" ca="1" si="68"/>
        <v/>
      </c>
      <c r="KD6" s="69" t="str">
        <f ca="1">IF(LEN(KD$2)&gt;0,   IF(ROW(KD6)-3&lt;=$K$38/2,INDIRECT(CONCATENATE("Teams!F",CELL("contents",INDEX(MatchOrdering!$A$4:$CD$33,ROW(KD6)-3,MATCH(KD$2,MatchOrdering!$A$3:$CD$3,0))))),""),"")</f>
        <v>FLA</v>
      </c>
      <c r="KE6" s="73" t="str">
        <f t="shared" ca="1" si="69"/>
        <v>FLA vs STL</v>
      </c>
      <c r="KF6" s="69" t="str">
        <f ca="1">IF(LEN(KD$2)&gt;0,   IF(ROW(KF6)-3&lt;=$K$38/2,INDIRECT(CONCATENATE("Teams!F",KG6)),""),"")</f>
        <v>STL</v>
      </c>
      <c r="KG6" s="6">
        <f ca="1">IF(LEN(KD$2)&gt;0,   IF(ROW(KG6)-3&lt;=$K$38/2,INDIRECT(CONCATENATE("MatchOrdering!B",CHAR(96+KD$2-52),($K$38 + 1) - (ROW(KG6)-3) + 2)),""),"")</f>
        <v>13</v>
      </c>
      <c r="KH6" s="83"/>
      <c r="KI6" s="84"/>
      <c r="KJ6" s="69" t="str">
        <f t="shared" ca="1" si="70"/>
        <v/>
      </c>
      <c r="KL6" s="69" t="str">
        <f ca="1">IF(LEN(KL$2)&gt;0,   IF(ROW(KL6)-3&lt;=$K$38/2,INDIRECT(CONCATENATE("Teams!F",CELL("contents",INDEX(MatchOrdering!$A$4:$CD$33,ROW(KL6)-3,MATCH(KL$2,MatchOrdering!$A$3:$CD$3,0))))),""),"")</f>
        <v>BUF</v>
      </c>
      <c r="KM6" s="73" t="str">
        <f t="shared" ca="1" si="71"/>
        <v>BUF vs MIN</v>
      </c>
      <c r="KN6" s="69" t="str">
        <f ca="1">IF(LEN(KL$2)&gt;0,   IF(ROW(KN6)-3&lt;=$K$38/2,INDIRECT(CONCATENATE("Teams!F",KO6)),""),"")</f>
        <v>MIN</v>
      </c>
      <c r="KO6" s="6">
        <f ca="1">IF(LEN(KL$2)&gt;0,   IF(ROW(KO6)-3&lt;=$K$38/2,INDIRECT(CONCATENATE("MatchOrdering!B",CHAR(96+KL$2-52),($K$38 + 1) - (ROW(KO6)-3) + 2)),""),"")</f>
        <v>11</v>
      </c>
      <c r="KP6" s="83"/>
      <c r="KQ6" s="84"/>
      <c r="KR6" s="69" t="str">
        <f t="shared" ca="1" si="72"/>
        <v/>
      </c>
      <c r="KT6" s="69" t="str">
        <f ca="1">IF(LEN(KT$2)&gt;0,   IF(ROW(KT6)-3&lt;=$K$38/2,INDIRECT(CONCATENATE("Teams!F",CELL("contents",INDEX(MatchOrdering!$A$4:$CD$33,ROW(KT6)-3,MATCH(KT$2,MatchOrdering!$A$3:$CD$3,0))))),""),"")</f>
        <v>WIN</v>
      </c>
      <c r="KU6" s="73" t="str">
        <f t="shared" ca="1" si="73"/>
        <v>WIN vs COL</v>
      </c>
      <c r="KV6" s="69" t="str">
        <f ca="1">IF(LEN(KT$2)&gt;0,   IF(ROW(KV6)-3&lt;=$K$38/2,INDIRECT(CONCATENATE("Teams!F",KW6)),""),"")</f>
        <v>COL</v>
      </c>
      <c r="KW6" s="6">
        <f ca="1">IF(LEN(KT$2)&gt;0,   IF(ROW(KW6)-3&lt;=$K$38/2,INDIRECT(CONCATENATE("MatchOrdering!B",CHAR(96+KT$2-52),($K$38 + 1) - (ROW(KW6)-3) + 2)),""),"")</f>
        <v>9</v>
      </c>
      <c r="KX6" s="83"/>
      <c r="KY6" s="84"/>
      <c r="KZ6" s="69" t="str">
        <f t="shared" ca="1" si="74"/>
        <v/>
      </c>
      <c r="LB6" s="69" t="str">
        <f ca="1">IF(LEN(LB$2)&gt;0,   IF(ROW(LB6)-3&lt;=$K$38/2,INDIRECT(CONCATENATE("Teams!F",CELL("contents",INDEX(MatchOrdering!$A$4:$CD$33,ROW(LB6)-3,MATCH(LB$2,MatchOrdering!$A$3:$CD$3,0))))),""),"")</f>
        <v>NAS</v>
      </c>
      <c r="LC6" s="73" t="str">
        <f t="shared" ca="1" si="75"/>
        <v>NAS vs VAN</v>
      </c>
      <c r="LD6" s="69" t="str">
        <f ca="1">IF(LEN(LB$2)&gt;0,   IF(ROW(LD6)-3&lt;=$K$38/2,INDIRECT(CONCATENATE("Teams!F",LE6)),""),"")</f>
        <v>VAN</v>
      </c>
      <c r="LE6" s="6">
        <f ca="1">IF(LEN(LB$2)&gt;0,   IF(ROW(LE6)-3&lt;=$K$38/2,INDIRECT(CONCATENATE("MatchOrdering!C",CHAR(96+LB$2-78),($K$38 + 1) - (ROW(LE6)-3) + 2)),""),"")</f>
        <v>7</v>
      </c>
      <c r="LF6" s="83"/>
      <c r="LG6" s="84"/>
      <c r="LH6" s="69" t="str">
        <f t="shared" ca="1" si="76"/>
        <v/>
      </c>
      <c r="LJ6" s="69" t="str">
        <f ca="1">IF(LEN(LJ$2)&gt;0,   IF(ROW(LJ6)-3&lt;=$K$38/2,INDIRECT(CONCATENATE("Teams!F",CELL("contents",INDEX(MatchOrdering!$A$4:$CD$33,ROW(LJ6)-3,MATCH(LJ$2,MatchOrdering!$A$3:$CD$3,0))))),""),"")</f>
        <v>DAL</v>
      </c>
      <c r="LK6" s="73" t="str">
        <f t="shared" ca="1" si="77"/>
        <v>DAL vs ARI</v>
      </c>
      <c r="LL6" s="69" t="str">
        <f ca="1">IF(LEN(LJ$2)&gt;0,   IF(ROW(LL6)-3&lt;=$K$38/2,INDIRECT(CONCATENATE("Teams!F",LM6)),""),"")</f>
        <v>ARI</v>
      </c>
      <c r="LM6" s="6">
        <f ca="1">IF(LEN(LJ$2)&gt;0,   IF(ROW(LM6)-3&lt;=$K$38/2,INDIRECT(CONCATENATE("MatchOrdering!C",CHAR(96+LJ$2-78),($K$38 + 1) - (ROW(LM6)-3) + 2)),""),"")</f>
        <v>5</v>
      </c>
      <c r="LN6" s="83"/>
      <c r="LO6" s="84"/>
      <c r="LP6" s="69" t="str">
        <f t="shared" ca="1" si="78"/>
        <v/>
      </c>
    </row>
    <row r="7" spans="2:328" x14ac:dyDescent="0.25">
      <c r="B7" s="69" t="str">
        <f ca="1">IF(LEN(C$2)&gt;0,   IF(ROW(B7)-3&lt;=$K$38/2,INDIRECT(CONCATENATE("Teams!F",CELL("contents",INDEX(MatchOrdering!$A$4:$CD$33,ROW(B7)-3,MATCH(C$2,MatchOrdering!$A$3:$CD$3,0))))),""),"")</f>
        <v>LAK</v>
      </c>
      <c r="C7" s="73" t="str">
        <f t="shared" ca="1" si="0"/>
        <v>LAK vs NYI</v>
      </c>
      <c r="D7" s="69" t="str">
        <f ca="1">IF(LEN(C$2)&gt;0,   IF(ROW(D7)-3&lt;=$K$38/2,INDIRECT(CONCATENATE("Teams!F",E7)),""),"")</f>
        <v>NYI</v>
      </c>
      <c r="E7" s="6">
        <f ca="1">IF(LEN(C$2)&gt;0,   IF(ROW(E7)-3&lt;=$K$38/2,INDIRECT(CONCATENATE("MatchOrdering!",CHAR(96+C$2),($K$38 + 1) - (ROW(E7)-3) + 2)),""),"")</f>
        <v>26</v>
      </c>
      <c r="F7" s="83"/>
      <c r="G7" s="84"/>
      <c r="H7" s="69" t="str">
        <f t="shared" ca="1" si="79"/>
        <v/>
      </c>
      <c r="J7" s="69" t="str">
        <f ca="1">IF(LEN(K$2)&gt;0,   IF(ROW(J7)-3&lt;=$K$38/2,INDIRECT(CONCATENATE("Teams!F",CELL("contents",INDEX(MatchOrdering!$A$4:$CD$33,ROW(J7)-3,MATCH(K$2,MatchOrdering!$A$3:$CD$3,0))))),""),"")</f>
        <v>CGY</v>
      </c>
      <c r="K7" s="73" t="str">
        <f t="shared" ca="1" si="1"/>
        <v>CGY vs CBJ</v>
      </c>
      <c r="L7" s="69" t="str">
        <f ca="1">IF(LEN(K$2)&gt;0,   IF(ROW(L7)-3&lt;=$K$38/2,INDIRECT(CONCATENATE("Teams!F",M7)),""),"")</f>
        <v>CBJ</v>
      </c>
      <c r="M7" s="6">
        <f ca="1">IF(LEN(K$2)&gt;0,   IF(ROW(M7)-3&lt;=$K$38/2,INDIRECT(CONCATENATE("MatchOrdering!",CHAR(96+K$2),($K$38 + 1) - (ROW(M7)-3) + 2)),""),"")</f>
        <v>24</v>
      </c>
      <c r="N7" s="83"/>
      <c r="O7" s="84"/>
      <c r="P7" s="69" t="str">
        <f t="shared" ca="1" si="2"/>
        <v/>
      </c>
      <c r="R7" s="69" t="str">
        <f ca="1">IF(LEN(R$2)&gt;0,   IF(ROW(R7)-3&lt;=$K$38/2,INDIRECT(CONCATENATE("Teams!F",CELL("contents",INDEX(MatchOrdering!$A$4:$CD$33,ROW(R7)-3,MATCH(R$2,MatchOrdering!$A$3:$CD$3,0))))),""),"")</f>
        <v>PIT</v>
      </c>
      <c r="S7" s="73" t="str">
        <f t="shared" ca="1" si="3"/>
        <v>PIT vs TOR</v>
      </c>
      <c r="T7" s="69" t="str">
        <f ca="1">IF(LEN(R$2)&gt;0,   IF(ROW(T7)-3&lt;=$K$38/2,INDIRECT(CONCATENATE("Teams!F",U7)),""),"")</f>
        <v>TOR</v>
      </c>
      <c r="U7" s="6">
        <f ca="1">IF(LEN(R$2)&gt;0,   IF(ROW(U7)-3&lt;=$K$38/2,INDIRECT(CONCATENATE("MatchOrdering!",CHAR(96+R$2),($K$38 + 1) - (ROW(U7)-3) + 2)),""),"")</f>
        <v>22</v>
      </c>
      <c r="V7" s="83"/>
      <c r="W7" s="84"/>
      <c r="X7" s="69" t="str">
        <f t="shared" ca="1" si="4"/>
        <v/>
      </c>
      <c r="Z7" s="69" t="str">
        <f ca="1">IF(LEN(Z$2)&gt;0,   IF(ROW(Z7)-3&lt;=$K$38/2,INDIRECT(CONCATENATE("Teams!F",CELL("contents",INDEX(MatchOrdering!$A$4:$CD$33,ROW(Z7)-3,MATCH(Z$2,MatchOrdering!$A$3:$CD$3,0))))),""),"")</f>
        <v>NYR</v>
      </c>
      <c r="AA7" s="73" t="str">
        <f t="shared" ca="1" si="5"/>
        <v>NYR vs OTT</v>
      </c>
      <c r="AB7" s="69" t="str">
        <f ca="1">IF(LEN(Z$2)&gt;0,   IF(ROW(AB7)-3&lt;=$K$38/2,INDIRECT(CONCATENATE("Teams!F",AC7)),""),"")</f>
        <v>OTT</v>
      </c>
      <c r="AC7" s="6">
        <f ca="1">IF(LEN(Z$2)&gt;0,   IF(ROW(AC7)-3&lt;=$K$38/2,INDIRECT(CONCATENATE("MatchOrdering!",CHAR(96+Z$2),($K$38 + 1) - (ROW(AC7)-3) + 2)),""),"")</f>
        <v>20</v>
      </c>
      <c r="AD7" s="83"/>
      <c r="AE7" s="84"/>
      <c r="AF7" s="69" t="str">
        <f t="shared" ca="1" si="6"/>
        <v/>
      </c>
      <c r="AH7" s="69" t="str">
        <f ca="1">IF(LEN(AH$2)&gt;0,   IF(ROW(AH7)-3&lt;=$K$38/2,INDIRECT(CONCATENATE("Teams!F",CELL("contents",INDEX(MatchOrdering!$A$4:$CD$33,ROW(AH7)-3,MATCH(AH$2,MatchOrdering!$A$3:$CD$3,0))))),""),"")</f>
        <v>NJD</v>
      </c>
      <c r="AI7" s="73" t="str">
        <f t="shared" ca="1" si="7"/>
        <v>NJD vs FLA</v>
      </c>
      <c r="AJ7" s="69" t="str">
        <f ca="1">IF(LEN(AH$2)&gt;0,   IF(ROW(AJ7)-3&lt;=$K$38/2,INDIRECT(CONCATENATE("Teams!F",AK7)),""),"")</f>
        <v>FLA</v>
      </c>
      <c r="AK7" s="6">
        <f ca="1">IF(LEN(AH$2)&gt;0,   IF(ROW(AK7)-3&lt;=$K$38/2,INDIRECT(CONCATENATE("MatchOrdering!",CHAR(96+AH$2),($K$38 + 1) - (ROW(AK7)-3) + 2)),""),"")</f>
        <v>18</v>
      </c>
      <c r="AL7" s="83"/>
      <c r="AM7" s="84"/>
      <c r="AN7" s="69" t="str">
        <f t="shared" ca="1" si="8"/>
        <v/>
      </c>
      <c r="AP7" s="69" t="str">
        <f ca="1">IF(LEN(AP$2)&gt;0,   IF(ROW(AP7)-3&lt;=$K$38/2,INDIRECT(CONCATENATE("Teams!F",CELL("contents",INDEX(MatchOrdering!$A$4:$CD$33,ROW(AP7)-3,MATCH(AP$2,MatchOrdering!$A$3:$CD$3,0))))),""),"")</f>
        <v>CAR</v>
      </c>
      <c r="AQ7" s="73" t="str">
        <f t="shared" ca="1" si="9"/>
        <v>CAR vs BUF</v>
      </c>
      <c r="AR7" s="69" t="str">
        <f ca="1">IF(LEN(AP$2)&gt;0,   IF(ROW(AR7)-3&lt;=$K$38/2,INDIRECT(CONCATENATE("Teams!F",AS7)),""),"")</f>
        <v>BUF</v>
      </c>
      <c r="AS7" s="6">
        <f ca="1">IF(LEN(AP$2)&gt;0,   IF(ROW(AS7)-3&lt;=$K$38/2,INDIRECT(CONCATENATE("MatchOrdering!",CHAR(96+AP$2),($K$38 + 1) - (ROW(AS7)-3) + 2)),""),"")</f>
        <v>16</v>
      </c>
      <c r="AT7" s="83"/>
      <c r="AU7" s="84"/>
      <c r="AV7" s="69" t="str">
        <f t="shared" ca="1" si="10"/>
        <v/>
      </c>
      <c r="AX7" s="69" t="str">
        <f ca="1">IF(LEN(AX$2)&gt;0,   IF(ROW(AX7)-3&lt;=$K$38/2,INDIRECT(CONCATENATE("Teams!F",CELL("contents",INDEX(MatchOrdering!$A$4:$CD$33,ROW(AX7)-3,MATCH(AX$2,MatchOrdering!$A$3:$CD$3,0))))),""),"")</f>
        <v>TB</v>
      </c>
      <c r="AY7" s="73" t="str">
        <f t="shared" ca="1" si="11"/>
        <v>TB vs WIN</v>
      </c>
      <c r="AZ7" s="69" t="str">
        <f ca="1">IF(LEN(AX$2)&gt;0,   IF(ROW(AZ7)-3&lt;=$K$38/2,INDIRECT(CONCATENATE("Teams!F",BA7)),""),"")</f>
        <v>WIN</v>
      </c>
      <c r="BA7" s="6">
        <f ca="1">IF(LEN(AX$2)&gt;0,   IF(ROW(BA7)-3&lt;=$K$38/2,INDIRECT(CONCATENATE("MatchOrdering!",CHAR(96+AX$2),($K$38 + 1) - (ROW(BA7)-3) + 2)),""),"")</f>
        <v>14</v>
      </c>
      <c r="BB7" s="83"/>
      <c r="BC7" s="84"/>
      <c r="BD7" s="69" t="str">
        <f t="shared" ca="1" si="12"/>
        <v/>
      </c>
      <c r="BF7" s="69" t="str">
        <f ca="1">IF(LEN(BF$2)&gt;0,   IF(ROW(BF7)-3&lt;=$K$38/2,INDIRECT(CONCATENATE("Teams!F",CELL("contents",INDEX(MatchOrdering!$A$4:$CD$33,ROW(BF7)-3,MATCH(BF$2,MatchOrdering!$A$3:$CD$3,0))))),""),"")</f>
        <v>MON</v>
      </c>
      <c r="BG7" s="73" t="str">
        <f t="shared" ca="1" si="13"/>
        <v>MON vs NAS</v>
      </c>
      <c r="BH7" s="69" t="str">
        <f ca="1">IF(LEN(BF$2)&gt;0,   IF(ROW(BH7)-3&lt;=$K$38/2,INDIRECT(CONCATENATE("Teams!F",BI7)),""),"")</f>
        <v>NAS</v>
      </c>
      <c r="BI7" s="6">
        <f ca="1">IF(LEN(BF$2)&gt;0,   IF(ROW(BI7)-3&lt;=$K$38/2,INDIRECT(CONCATENATE("MatchOrdering!",CHAR(96+BF$2),($K$38 + 1) - (ROW(BI7)-3) + 2)),""),"")</f>
        <v>12</v>
      </c>
      <c r="BJ7" s="83"/>
      <c r="BK7" s="84"/>
      <c r="BL7" s="69" t="str">
        <f t="shared" ca="1" si="14"/>
        <v/>
      </c>
      <c r="BN7" s="69" t="str">
        <f ca="1">IF(LEN(BN$2)&gt;0,   IF(ROW(BN7)-3&lt;=$K$38/2,INDIRECT(CONCATENATE("Teams!F",CELL("contents",INDEX(MatchOrdering!$A$4:$CD$33,ROW(BN7)-3,MATCH(BN$2,MatchOrdering!$A$3:$CD$3,0))))),""),"")</f>
        <v>DET</v>
      </c>
      <c r="BO7" s="73" t="str">
        <f t="shared" ca="1" si="80"/>
        <v>DET vs DAL</v>
      </c>
      <c r="BP7" s="69" t="str">
        <f ca="1">IF(LEN(BN$2)&gt;0,   IF(ROW(BP7)-3&lt;=$K$38/2,INDIRECT(CONCATENATE("Teams!F",BQ7)),""),"")</f>
        <v>DAL</v>
      </c>
      <c r="BQ7" s="6">
        <f ca="1">IF(LEN(BN$2)&gt;0,   IF(ROW(BQ7)-3&lt;=$K$38/2,INDIRECT(CONCATENATE("MatchOrdering!",CHAR(96+BN$2),($K$38 + 1) - (ROW(BQ7)-3) + 2)),""),"")</f>
        <v>10</v>
      </c>
      <c r="BR7" s="83"/>
      <c r="BS7" s="84"/>
      <c r="BT7" s="69" t="str">
        <f ca="1">IF(OR(BN7 = "BYESLOT",BP7 = "BYESLOT"),"BYE", IF(AND(LEN(BR7)&gt;0,LEN(BS7)&gt;0),IF(BR7=BS7,"*TIE*",IF(BR7&gt;BS7,BN7,BP7)),""))</f>
        <v/>
      </c>
      <c r="BV7" s="69" t="str">
        <f ca="1">IF(LEN(BV$2)&gt;0,   IF(ROW(BV7)-3&lt;=$K$38/2,INDIRECT(CONCATENATE("Teams!F",CELL("contents",INDEX(MatchOrdering!$A$4:$CD$33,ROW(BV7)-3,MATCH(BV$2,MatchOrdering!$A$3:$CD$3,0))))),""),"")</f>
        <v>BOS</v>
      </c>
      <c r="BW7" s="73" t="str">
        <f t="shared" ca="1" si="15"/>
        <v>BOS vs CHI</v>
      </c>
      <c r="BX7" s="69" t="str">
        <f ca="1">IF(LEN(BV$2)&gt;0,   IF(ROW(BX7)-3&lt;=$K$38/2,INDIRECT(CONCATENATE("Teams!F",BY7)),""),"")</f>
        <v>CHI</v>
      </c>
      <c r="BY7" s="6">
        <f ca="1">IF(LEN(BV$2)&gt;0,   IF(ROW(BY7)-3&lt;=$K$38/2,INDIRECT(CONCATENATE("MatchOrdering!",CHAR(96+BV$2),($K$38 + 1) - (ROW(BY7)-3) + 2)),""),"")</f>
        <v>8</v>
      </c>
      <c r="BZ7" s="83"/>
      <c r="CA7" s="84"/>
      <c r="CB7" s="69" t="str">
        <f t="shared" ca="1" si="16"/>
        <v/>
      </c>
      <c r="CD7" s="69" t="str">
        <f ca="1">IF(LEN(CD$2)&gt;0,   IF(ROW(CD7)-3&lt;=$K$38/2,INDIRECT(CONCATENATE("Teams!F",CELL("contents",INDEX(MatchOrdering!$A$4:$CD$33,ROW(CD7)-3,MATCH(CD$2,MatchOrdering!$A$3:$CD$3,0))))),""),"")</f>
        <v>STL</v>
      </c>
      <c r="CE7" s="73" t="str">
        <f t="shared" ca="1" si="17"/>
        <v>STL vs SJS</v>
      </c>
      <c r="CF7" s="69" t="str">
        <f ca="1">IF(LEN(CD$2)&gt;0,   IF(ROW(CF7)-3&lt;=$K$38/2,INDIRECT(CONCATENATE("Teams!F",CG7)),""),"")</f>
        <v>SJS</v>
      </c>
      <c r="CG7" s="6">
        <f ca="1">IF(LEN(CD$2)&gt;0,   IF(ROW(CG7)-3&lt;=$K$38/2,INDIRECT(CONCATENATE("MatchOrdering!",CHAR(96+CD$2),($K$38 + 1) - (ROW(CG7)-3) + 2)),""),"")</f>
        <v>6</v>
      </c>
      <c r="CH7" s="83"/>
      <c r="CI7" s="84"/>
      <c r="CJ7" s="69" t="str">
        <f t="shared" ca="1" si="18"/>
        <v/>
      </c>
      <c r="CL7" s="69" t="str">
        <f ca="1">IF(LEN(CL$2)&gt;0,   IF(ROW(CL7)-3&lt;=$K$38/2,INDIRECT(CONCATENATE("Teams!F",CELL("contents",INDEX(MatchOrdering!$A$4:$CD$33,ROW(CL7)-3,MATCH(CL$2,MatchOrdering!$A$3:$CD$3,0))))),""),"")</f>
        <v>MIN</v>
      </c>
      <c r="CM7" s="73" t="str">
        <f t="shared" ca="1" si="19"/>
        <v>MIN vs LAK</v>
      </c>
      <c r="CN7" s="69" t="str">
        <f ca="1">IF(LEN(CL$2)&gt;0,   IF(ROW(CN7)-3&lt;=$K$38/2,INDIRECT(CONCATENATE("Teams!F",CO7)),""),"")</f>
        <v>LAK</v>
      </c>
      <c r="CO7" s="6">
        <f ca="1">IF(LEN(CL$2)&gt;0,   IF(ROW(CO7)-3&lt;=$K$38/2,INDIRECT(CONCATENATE("MatchOrdering!",CHAR(96+CL$2),($K$38 + 1) - (ROW(CO7)-3) + 2)),""),"")</f>
        <v>4</v>
      </c>
      <c r="CP7" s="83"/>
      <c r="CQ7" s="84"/>
      <c r="CR7" s="69" t="str">
        <f t="shared" ca="1" si="20"/>
        <v/>
      </c>
      <c r="CT7" s="69" t="str">
        <f ca="1">IF(LEN(CT$2)&gt;0,   IF(ROW(CT7)-3&lt;=$K$38/2,INDIRECT(CONCATENATE("Teams!F",CELL("contents",INDEX(MatchOrdering!$A$4:$CD$33,ROW(CT7)-3,MATCH(CT$2,MatchOrdering!$A$3:$CD$3,0))))),""),"")</f>
        <v>COL</v>
      </c>
      <c r="CU7" s="73" t="str">
        <f t="shared" ca="1" si="21"/>
        <v>COL vs CGY</v>
      </c>
      <c r="CV7" s="69" t="str">
        <f ca="1">IF(LEN(CT$2)&gt;0,   IF(ROW(CV7)-3&lt;=$K$38/2,INDIRECT(CONCATENATE("Teams!F",CW7)),""),"")</f>
        <v>CGY</v>
      </c>
      <c r="CW7" s="6">
        <f ca="1">IF(LEN(CT$2)&gt;0,   IF(ROW(CW7)-3&lt;=$K$38/2,INDIRECT(CONCATENATE("MatchOrdering!",CHAR(96+CT$2),($K$38 + 1) - (ROW(CW7)-3) + 2)),""),"")</f>
        <v>2</v>
      </c>
      <c r="CX7" s="83"/>
      <c r="CY7" s="84"/>
      <c r="CZ7" s="69" t="str">
        <f t="shared" ca="1" si="22"/>
        <v/>
      </c>
      <c r="DB7" s="69" t="str">
        <f ca="1">IF(LEN(DB$2)&gt;0,   IF(ROW(DB7)-3&lt;=$K$38/2,INDIRECT(CONCATENATE("Teams!F",CELL("contents",INDEX(MatchOrdering!$A$4:$CD$33,ROW(DB7)-3,MATCH(DB$2,MatchOrdering!$A$3:$CD$3,0))))),""),"")</f>
        <v>VAN</v>
      </c>
      <c r="DC7" s="73" t="str">
        <f t="shared" ca="1" si="23"/>
        <v>VAN vs PIT</v>
      </c>
      <c r="DD7" s="69" t="str">
        <f ca="1">IF(LEN(DB$2)&gt;0,   IF(ROW(DD7)-3&lt;=$K$38/2,INDIRECT(CONCATENATE("Teams!F",DE7)),""),"")</f>
        <v>PIT</v>
      </c>
      <c r="DE7" s="6">
        <f ca="1">IF(LEN(DB$2)&gt;0,   IF(ROW(DE7)-3&lt;=$K$38/2,INDIRECT(CONCATENATE("MatchOrdering!A",CHAR(96+DB$2-26),($K$38 + 1) - (ROW(DE7)-3) + 2)),""),"")</f>
        <v>29</v>
      </c>
      <c r="DF7" s="83"/>
      <c r="DG7" s="84"/>
      <c r="DH7" s="69" t="str">
        <f t="shared" ca="1" si="24"/>
        <v/>
      </c>
      <c r="DJ7" s="69" t="str">
        <f ca="1">IF(LEN(DJ$2)&gt;0,   IF(ROW(DJ7)-3&lt;=$K$38/2,INDIRECT(CONCATENATE("Teams!F",CELL("contents",INDEX(MatchOrdering!$A$4:$CD$33,ROW(DJ7)-3,MATCH(DJ$2,MatchOrdering!$A$3:$CD$3,0))))),""),"")</f>
        <v>ARI</v>
      </c>
      <c r="DK7" s="73" t="str">
        <f t="shared" ca="1" si="25"/>
        <v>ARI vs NYR</v>
      </c>
      <c r="DL7" s="69" t="str">
        <f ca="1">IF(LEN(DJ$2)&gt;0,   IF(ROW(DL7)-3&lt;=$K$38/2,INDIRECT(CONCATENATE("Teams!F",DM7)),""),"")</f>
        <v>NYR</v>
      </c>
      <c r="DM7" s="6">
        <f ca="1">IF(LEN(DJ$2)&gt;0,   IF(ROW(DM7)-3&lt;=$K$38/2,INDIRECT(CONCATENATE("MatchOrdering!A",CHAR(96+DJ$2-26),($K$38 + 1) - (ROW(DM7)-3) + 2)),""),"")</f>
        <v>27</v>
      </c>
      <c r="DN7" s="83"/>
      <c r="DO7" s="84"/>
      <c r="DP7" s="69" t="str">
        <f t="shared" ca="1" si="26"/>
        <v/>
      </c>
      <c r="DR7" s="69" t="str">
        <f ca="1">IF(LEN(DR$2)&gt;0,   IF(ROW(DR7)-3&lt;=$K$38/2,INDIRECT(CONCATENATE("Teams!F",CELL("contents",INDEX(MatchOrdering!$A$4:$CD$33,ROW(DR7)-3,MATCH(DR$2,MatchOrdering!$A$3:$CD$3,0))))),""),"")</f>
        <v>EDM</v>
      </c>
      <c r="DS7" s="73" t="str">
        <f t="shared" ca="1" si="27"/>
        <v>EDM vs NJD</v>
      </c>
      <c r="DT7" s="69" t="str">
        <f ca="1">IF(LEN(DR$2)&gt;0,   IF(ROW(DT7)-3&lt;=$K$38/2,INDIRECT(CONCATENATE("Teams!F",DU7)),""),"")</f>
        <v>NJD</v>
      </c>
      <c r="DU7" s="6">
        <f ca="1">IF(LEN(DR$2)&gt;0,   IF(ROW(DU7)-3&lt;=$K$38/2,INDIRECT(CONCATENATE("MatchOrdering!A",CHAR(96+DR$2-26),($K$38 + 1) - (ROW(DU7)-3) + 2)),""),"")</f>
        <v>25</v>
      </c>
      <c r="DV7" s="83"/>
      <c r="DW7" s="84"/>
      <c r="DX7" s="69" t="str">
        <f t="shared" ca="1" si="28"/>
        <v/>
      </c>
      <c r="DZ7" s="69" t="str">
        <f ca="1">IF(LEN(DZ$2)&gt;0,   IF(ROW(DZ7)-3&lt;=$K$38/2,INDIRECT(CONCATENATE("Teams!F",CELL("contents",INDEX(MatchOrdering!$A$4:$CD$33,ROW(DZ7)-3,MATCH(DZ$2,MatchOrdering!$A$3:$CD$3,0))))),""),"")</f>
        <v>WAS</v>
      </c>
      <c r="EA7" s="73" t="str">
        <f t="shared" ca="1" si="29"/>
        <v>WAS vs CAR</v>
      </c>
      <c r="EB7" s="69" t="str">
        <f ca="1">IF(LEN(DZ$2)&gt;0,   IF(ROW(EB7)-3&lt;=$K$38/2,INDIRECT(CONCATENATE("Teams!F",EC7)),""),"")</f>
        <v>CAR</v>
      </c>
      <c r="EC7" s="6">
        <f ca="1">IF(LEN(DZ$2)&gt;0,   IF(ROW(EC7)-3&lt;=$K$38/2,INDIRECT(CONCATENATE("MatchOrdering!A",CHAR(96+DZ$2-26),($K$38 + 1) - (ROW(EC7)-3) + 2)),""),"")</f>
        <v>23</v>
      </c>
      <c r="ED7" s="83"/>
      <c r="EE7" s="84"/>
      <c r="EF7" s="69" t="str">
        <f t="shared" ca="1" si="30"/>
        <v/>
      </c>
      <c r="EH7" s="69" t="str">
        <f ca="1">IF(LEN(EH$2)&gt;0,   IF(ROW(EH7)-3&lt;=$K$38/2,INDIRECT(CONCATENATE("Teams!F",CELL("contents",INDEX(MatchOrdering!$A$4:$CD$33,ROW(EH7)-3,MATCH(EH$2,MatchOrdering!$A$3:$CD$3,0))))),""),"")</f>
        <v>PHI</v>
      </c>
      <c r="EI7" s="73" t="str">
        <f t="shared" ca="1" si="31"/>
        <v>PHI vs TB</v>
      </c>
      <c r="EJ7" s="69" t="str">
        <f ca="1">IF(LEN(EH$2)&gt;0,   IF(ROW(EJ7)-3&lt;=$K$38/2,INDIRECT(CONCATENATE("Teams!F",EK7)),""),"")</f>
        <v>TB</v>
      </c>
      <c r="EK7" s="6">
        <f ca="1">IF(LEN(EH$2)&gt;0,   IF(ROW(EK7)-3&lt;=$K$38/2,INDIRECT(CONCATENATE("MatchOrdering!A",CHAR(96+EH$2-26),($K$38 + 1) - (ROW(EK7)-3) + 2)),""),"")</f>
        <v>21</v>
      </c>
      <c r="EL7" s="83"/>
      <c r="EM7" s="84"/>
      <c r="EN7" s="69" t="str">
        <f t="shared" ca="1" si="32"/>
        <v/>
      </c>
      <c r="EP7" s="69" t="str">
        <f ca="1">IF(LEN(EP$2)&gt;0,   IF(ROW(EP7)-3&lt;=$K$38/2,INDIRECT(CONCATENATE("Teams!F",CELL("contents",INDEX(MatchOrdering!$A$4:$CD$33,ROW(EP7)-3,MATCH(EP$2,MatchOrdering!$A$3:$CD$3,0))))),""),"")</f>
        <v>NYI</v>
      </c>
      <c r="EQ7" s="73" t="str">
        <f t="shared" ca="1" si="33"/>
        <v>NYI vs MON</v>
      </c>
      <c r="ER7" s="69" t="str">
        <f ca="1">IF(LEN(EP$2)&gt;0,   IF(ROW(ER7)-3&lt;=$K$38/2,INDIRECT(CONCATENATE("Teams!F",ES7)),""),"")</f>
        <v>MON</v>
      </c>
      <c r="ES7" s="6">
        <f ca="1">IF(LEN(EP$2)&gt;0,   IF(ROW(ES7)-3&lt;=$K$38/2,INDIRECT(CONCATENATE("MatchOrdering!A",CHAR(96+EP$2-26),($K$38 + 1) - (ROW(ES7)-3) + 2)),""),"")</f>
        <v>19</v>
      </c>
      <c r="ET7" s="83"/>
      <c r="EU7" s="84"/>
      <c r="EV7" s="69" t="str">
        <f t="shared" ca="1" si="34"/>
        <v/>
      </c>
      <c r="EX7" s="69" t="str">
        <f ca="1">IF(LEN(EX$2)&gt;0,   IF(ROW(EX7)-3&lt;=$K$38/2,INDIRECT(CONCATENATE("Teams!F",CELL("contents",INDEX(MatchOrdering!$A$4:$CD$33,ROW(EX7)-3,MATCH(EX$2,MatchOrdering!$A$3:$CD$3,0))))),""),"")</f>
        <v>CBJ</v>
      </c>
      <c r="EY7" s="73" t="str">
        <f t="shared" ca="1" si="35"/>
        <v>CBJ vs DET</v>
      </c>
      <c r="EZ7" s="69" t="str">
        <f ca="1">IF(LEN(EX$2)&gt;0,   IF(ROW(EZ7)-3&lt;=$K$38/2,INDIRECT(CONCATENATE("Teams!F",FA7)),""),"")</f>
        <v>DET</v>
      </c>
      <c r="FA7" s="6">
        <f ca="1">IF(LEN(EX$2)&gt;0,   IF(ROW(FA7)-3&lt;=$K$38/2,INDIRECT(CONCATENATE("MatchOrdering!A",CHAR(96+EX$2-26),($K$38 + 1) - (ROW(FA7)-3) + 2)),""),"")</f>
        <v>17</v>
      </c>
      <c r="FB7" s="83"/>
      <c r="FC7" s="84"/>
      <c r="FD7" s="69" t="str">
        <f t="shared" ca="1" si="36"/>
        <v/>
      </c>
      <c r="FF7" s="69" t="str">
        <f ca="1">IF(LEN(FF$2)&gt;0,   IF(ROW(FF7)-3&lt;=$K$38/2,INDIRECT(CONCATENATE("Teams!F",CELL("contents",INDEX(MatchOrdering!$A$4:$CD$33,ROW(FF7)-3,MATCH(FF$2,MatchOrdering!$A$3:$CD$3,0))))),""),"")</f>
        <v>TOR</v>
      </c>
      <c r="FG7" s="73" t="str">
        <f t="shared" ca="1" si="37"/>
        <v>TOR vs BOS</v>
      </c>
      <c r="FH7" s="69" t="str">
        <f ca="1">IF(LEN(FF$2)&gt;0,   IF(ROW(FH7)-3&lt;=$K$38/2,INDIRECT(CONCATENATE("Teams!F",FI7)),""),"")</f>
        <v>BOS</v>
      </c>
      <c r="FI7" s="6">
        <f ca="1">IF(LEN(FF$2)&gt;0,   IF(ROW(FI7)-3&lt;=$K$38/2,INDIRECT(CONCATENATE("MatchOrdering!A",CHAR(96+FF$2-26),($K$38 + 1) - (ROW(FI7)-3) + 2)),""),"")</f>
        <v>15</v>
      </c>
      <c r="FJ7" s="83"/>
      <c r="FK7" s="84"/>
      <c r="FL7" s="69" t="str">
        <f t="shared" ca="1" si="38"/>
        <v/>
      </c>
      <c r="FN7" s="69" t="str">
        <f ca="1">IF(LEN(FN$2)&gt;0,   IF(ROW(FN7)-3&lt;=$K$38/2,INDIRECT(CONCATENATE("Teams!F",CELL("contents",INDEX(MatchOrdering!$A$4:$CD$33,ROW(FN7)-3,MATCH(FN$2,MatchOrdering!$A$3:$CD$3,0))))),""),"")</f>
        <v>OTT</v>
      </c>
      <c r="FO7" s="73" t="str">
        <f t="shared" ca="1" si="39"/>
        <v>OTT vs STL</v>
      </c>
      <c r="FP7" s="69" t="str">
        <f ca="1">IF(LEN(FN$2)&gt;0,   IF(ROW(FP7)-3&lt;=$K$38/2,INDIRECT(CONCATENATE("Teams!F",FQ7)),""),"")</f>
        <v>STL</v>
      </c>
      <c r="FQ7" s="6">
        <f ca="1">IF(LEN(FN$2)&gt;0,   IF(ROW(FQ7)-3&lt;=$K$38/2,INDIRECT(CONCATENATE("MatchOrdering!A",CHAR(96+FN$2-26),($K$38 + 1) - (ROW(FQ7)-3) + 2)),""),"")</f>
        <v>13</v>
      </c>
      <c r="FR7" s="83"/>
      <c r="FS7" s="84"/>
      <c r="FT7" s="69" t="str">
        <f t="shared" ca="1" si="40"/>
        <v/>
      </c>
      <c r="FV7" s="69" t="str">
        <f ca="1">IF(LEN(FV$2)&gt;0,   IF(ROW(FV7)-3&lt;=$K$38/2,INDIRECT(CONCATENATE("Teams!F",CELL("contents",INDEX(MatchOrdering!$A$4:$CD$33,ROW(FV7)-3,MATCH(FV$2,MatchOrdering!$A$3:$CD$3,0))))),""),"")</f>
        <v>FLA</v>
      </c>
      <c r="FW7" s="73" t="str">
        <f t="shared" ca="1" si="41"/>
        <v>FLA vs MIN</v>
      </c>
      <c r="FX7" s="69" t="str">
        <f ca="1">IF(LEN(FV$2)&gt;0,   IF(ROW(FX7)-3&lt;=$K$38/2,INDIRECT(CONCATENATE("Teams!F",FY7)),""),"")</f>
        <v>MIN</v>
      </c>
      <c r="FY7" s="6">
        <f ca="1">IF(LEN(FV$2)&gt;0,   IF(ROW(FY7)-3&lt;=$K$38/2,INDIRECT(CONCATENATE("MatchOrdering!A",CHAR(96+FV$2-26),($K$38 + 1) - (ROW(FY7)-3) + 2)),""),"")</f>
        <v>11</v>
      </c>
      <c r="FZ7" s="83"/>
      <c r="GA7" s="84"/>
      <c r="GB7" s="69" t="str">
        <f t="shared" ca="1" si="42"/>
        <v/>
      </c>
      <c r="GD7" s="69" t="str">
        <f ca="1">IF(LEN(GD$2)&gt;0,   IF(ROW(GD7)-3&lt;=$K$38/2,INDIRECT(CONCATENATE("Teams!F",CELL("contents",INDEX(MatchOrdering!$A$4:$CD$33,ROW(GD7)-3,MATCH(GD$2,MatchOrdering!$A$3:$CD$3,0))))),""),"")</f>
        <v>BUF</v>
      </c>
      <c r="GE7" s="73" t="str">
        <f t="shared" ca="1" si="43"/>
        <v>BUF vs COL</v>
      </c>
      <c r="GF7" s="69" t="str">
        <f ca="1">IF(LEN(GD$2)&gt;0,   IF(ROW(GF7)-3&lt;=$K$38/2,INDIRECT(CONCATENATE("Teams!F",GG7)),""),"")</f>
        <v>COL</v>
      </c>
      <c r="GG7" s="6">
        <f ca="1">IF(LEN(GD$2)&gt;0,   IF(ROW(GG7)-3&lt;=$K$38/2,INDIRECT(CONCATENATE("MatchOrdering!A",CHAR(96+GD$2-26),($K$38 + 1) - (ROW(GG7)-3) + 2)),""),"")</f>
        <v>9</v>
      </c>
      <c r="GH7" s="83"/>
      <c r="GI7" s="84"/>
      <c r="GJ7" s="69" t="str">
        <f t="shared" ca="1" si="44"/>
        <v/>
      </c>
      <c r="GL7" s="69" t="str">
        <f ca="1">IF(LEN(GL$2)&gt;0,   IF(ROW(GL7)-3&lt;=$K$38/2,INDIRECT(CONCATENATE("Teams!F",CELL("contents",INDEX(MatchOrdering!$A$4:$CD$33,ROW(GL7)-3,MATCH(GL$2,MatchOrdering!$A$3:$CD$3,0))))),""),"")</f>
        <v>WIN</v>
      </c>
      <c r="GM7" s="73" t="str">
        <f t="shared" ca="1" si="45"/>
        <v>WIN vs VAN</v>
      </c>
      <c r="GN7" s="69" t="str">
        <f ca="1">IF(LEN(GL$2)&gt;0,   IF(ROW(GN7)-3&lt;=$K$38/2,INDIRECT(CONCATENATE("Teams!F",GO7)),""),"")</f>
        <v>VAN</v>
      </c>
      <c r="GO7" s="6">
        <f ca="1">IF(LEN(GL$2)&gt;0,   IF(ROW(GO7)-3&lt;=$K$38/2,INDIRECT(CONCATENATE("MatchOrdering!A",CHAR(96+GL$2-26),($K$38 + 1) - (ROW(GO7)-3) + 2)),""),"")</f>
        <v>7</v>
      </c>
      <c r="GP7" s="83"/>
      <c r="GQ7" s="84"/>
      <c r="GR7" s="69" t="str">
        <f t="shared" ca="1" si="46"/>
        <v/>
      </c>
      <c r="GT7" s="69" t="str">
        <f ca="1">IF(LEN(GT$2)&gt;0,   IF(ROW(GT7)-3&lt;=$K$38/2,INDIRECT(CONCATENATE("Teams!F",CELL("contents",INDEX(MatchOrdering!$A$4:$CD$33,ROW(GT7)-3,MATCH(GT$2,MatchOrdering!$A$3:$CD$3,0))))),""),"")</f>
        <v>NAS</v>
      </c>
      <c r="GU7" s="73" t="str">
        <f t="shared" ca="1" si="47"/>
        <v>NAS vs ARI</v>
      </c>
      <c r="GV7" s="69" t="str">
        <f ca="1">IF(LEN(GT$2)&gt;0,   IF(ROW(GV7)-3&lt;=$K$38/2,INDIRECT(CONCATENATE("Teams!F",GW7)),""),"")</f>
        <v>ARI</v>
      </c>
      <c r="GW7" s="6">
        <f ca="1">IF(LEN(GT$2)&gt;0,   IF(ROW(GW7)-3&lt;=$K$38/2,INDIRECT(CONCATENATE("MatchOrdering!A",CHAR(96+GT$2-26),($K$38 + 1) - (ROW(GW7)-3) + 2)),""),"")</f>
        <v>5</v>
      </c>
      <c r="GX7" s="83"/>
      <c r="GY7" s="84"/>
      <c r="GZ7" s="69" t="str">
        <f t="shared" ca="1" si="48"/>
        <v/>
      </c>
      <c r="HB7" s="69" t="str">
        <f ca="1">IF(LEN(HB$2)&gt;0,   IF(ROW(HB7)-3&lt;=$K$38/2,INDIRECT(CONCATENATE("Teams!F",CELL("contents",INDEX(MatchOrdering!$A$4:$CD$33,ROW(HB7)-3,MATCH(HB$2,MatchOrdering!$A$3:$CD$3,0))))),""),"")</f>
        <v>DAL</v>
      </c>
      <c r="HC7" s="73" t="str">
        <f t="shared" ca="1" si="49"/>
        <v>DAL vs EDM</v>
      </c>
      <c r="HD7" s="69" t="str">
        <f ca="1">IF(LEN(HB$2)&gt;0,   IF(ROW(HD7)-3&lt;=$K$38/2,INDIRECT(CONCATENATE("Teams!F",HE7)),""),"")</f>
        <v>EDM</v>
      </c>
      <c r="HE7" s="6">
        <f ca="1">IF(LEN(HB$2)&gt;0,   IF(ROW(HE7)-3&lt;=$K$38/2,INDIRECT(CONCATENATE("MatchOrdering!B",CHAR(96+HB$2-52),($K$38 + 1) - (ROW(HE7)-3) + 2)),""),"")</f>
        <v>3</v>
      </c>
      <c r="HF7" s="83"/>
      <c r="HG7" s="84"/>
      <c r="HH7" s="69" t="str">
        <f t="shared" ca="1" si="50"/>
        <v/>
      </c>
      <c r="HJ7" s="69" t="str">
        <f ca="1">IF(LEN(HJ$2)&gt;0,   IF(ROW(HJ7)-3&lt;=$K$38/2,INDIRECT(CONCATENATE("Teams!F",CELL("contents",INDEX(MatchOrdering!$A$4:$CD$33,ROW(HJ7)-3,MATCH(HJ$2,MatchOrdering!$A$3:$CD$3,0))))),""),"")</f>
        <v>CHI</v>
      </c>
      <c r="HK7" s="73" t="str">
        <f t="shared" ca="1" si="51"/>
        <v>CHI vs WAS</v>
      </c>
      <c r="HL7" s="69" t="str">
        <f ca="1">IF(LEN(HJ$2)&gt;0,   IF(ROW(HL7)-3&lt;=$K$38/2,INDIRECT(CONCATENATE("Teams!F",HM7)),""),"")</f>
        <v>WAS</v>
      </c>
      <c r="HM7" s="6">
        <f ca="1">IF(LEN(HJ$2)&gt;0,   IF(ROW(HM7)-3&lt;=$K$38/2,INDIRECT(CONCATENATE("MatchOrdering!B",CHAR(96+HJ$2-52),($K$38 + 1) - (ROW(HM7)-3) + 2)),""),"")</f>
        <v>30</v>
      </c>
      <c r="HN7" s="83"/>
      <c r="HO7" s="84"/>
      <c r="HP7" s="69" t="str">
        <f t="shared" ca="1" si="52"/>
        <v/>
      </c>
      <c r="HR7" s="69" t="str">
        <f ca="1">IF(LEN(HR$2)&gt;0,   IF(ROW(HR7)-3&lt;=$K$38/2,INDIRECT(CONCATENATE("Teams!F",CELL("contents",INDEX(MatchOrdering!$A$4:$CD$33,ROW(HR7)-3,MATCH(HR$2,MatchOrdering!$A$3:$CD$3,0))))),""),"")</f>
        <v>SJS</v>
      </c>
      <c r="HS7" s="73" t="str">
        <f t="shared" ca="1" si="53"/>
        <v>SJS vs PHI</v>
      </c>
      <c r="HT7" s="69" t="str">
        <f ca="1">IF(LEN(HR$2)&gt;0,   IF(ROW(HT7)-3&lt;=$K$38/2,INDIRECT(CONCATENATE("Teams!F",HU7)),""),"")</f>
        <v>PHI</v>
      </c>
      <c r="HU7" s="6">
        <f ca="1">IF(LEN(HR$2)&gt;0,   IF(ROW(HU7)-3&lt;=$K$38/2,INDIRECT(CONCATENATE("MatchOrdering!B",CHAR(96+HR$2-52),($K$38 + 1) - (ROW(HU7)-3) + 2)),""),"")</f>
        <v>28</v>
      </c>
      <c r="HV7" s="83"/>
      <c r="HW7" s="84"/>
      <c r="HX7" s="69" t="str">
        <f t="shared" ca="1" si="54"/>
        <v/>
      </c>
      <c r="HZ7" s="69" t="str">
        <f ca="1">IF(LEN(HZ$2)&gt;0,   IF(ROW(HZ7)-3&lt;=$K$38/2,INDIRECT(CONCATENATE("Teams!F",CELL("contents",INDEX(MatchOrdering!$A$4:$CD$33,ROW(HZ7)-3,MATCH(HZ$2,MatchOrdering!$A$3:$CD$3,0))))),""),"")</f>
        <v>LAK</v>
      </c>
      <c r="IA7" s="73" t="str">
        <f t="shared" ca="1" si="55"/>
        <v>LAK vs NYI</v>
      </c>
      <c r="IB7" s="69" t="str">
        <f ca="1">IF(LEN(HZ$2)&gt;0,   IF(ROW(IB7)-3&lt;=$K$38/2,INDIRECT(CONCATENATE("Teams!F",IC7)),""),"")</f>
        <v>NYI</v>
      </c>
      <c r="IC7" s="6">
        <f ca="1">IF(LEN(HZ$2)&gt;0,   IF(ROW(IC7)-3&lt;=$K$38/2,INDIRECT(CONCATENATE("MatchOrdering!B",CHAR(96+HZ$2-52),($K$38 + 1) - (ROW(IC7)-3) + 2)),""),"")</f>
        <v>26</v>
      </c>
      <c r="ID7" s="83"/>
      <c r="IE7" s="84"/>
      <c r="IF7" s="69" t="str">
        <f t="shared" ca="1" si="56"/>
        <v/>
      </c>
      <c r="IH7" s="69" t="str">
        <f ca="1">IF(LEN(IH$2)&gt;0,   IF(ROW(IH7)-3&lt;=$K$38/2,INDIRECT(CONCATENATE("Teams!F",CELL("contents",INDEX(MatchOrdering!$A$4:$CD$33,ROW(IH7)-3,MATCH(IH$2,MatchOrdering!$A$3:$CD$3,0))))),""),"")</f>
        <v>CGY</v>
      </c>
      <c r="II7" s="73" t="str">
        <f t="shared" ca="1" si="57"/>
        <v>CGY vs CBJ</v>
      </c>
      <c r="IJ7" s="69" t="str">
        <f ca="1">IF(LEN(IH$2)&gt;0,   IF(ROW(IJ7)-3&lt;=$K$38/2,INDIRECT(CONCATENATE("Teams!F",IK7)),""),"")</f>
        <v>CBJ</v>
      </c>
      <c r="IK7" s="6">
        <f ca="1">IF(LEN(IH$2)&gt;0,   IF(ROW(IK7)-3&lt;=$K$38/2,INDIRECT(CONCATENATE("MatchOrdering!B",CHAR(96+IH$2-52),($K$38 + 1) - (ROW(IK7)-3) + 2)),""),"")</f>
        <v>24</v>
      </c>
      <c r="IL7" s="83"/>
      <c r="IM7" s="84"/>
      <c r="IN7" s="69" t="str">
        <f t="shared" ca="1" si="58"/>
        <v/>
      </c>
      <c r="IP7" s="69" t="str">
        <f ca="1">IF(LEN(IP$2)&gt;0,   IF(ROW(IP7)-3&lt;=$K$38/2,INDIRECT(CONCATENATE("Teams!F",CELL("contents",INDEX(MatchOrdering!$A$4:$CD$33,ROW(IP7)-3,MATCH(IP$2,MatchOrdering!$A$3:$CD$3,0))))),""),"")</f>
        <v>PIT</v>
      </c>
      <c r="IQ7" s="73" t="str">
        <f t="shared" ca="1" si="59"/>
        <v>PIT vs TOR</v>
      </c>
      <c r="IR7" s="69" t="str">
        <f ca="1">IF(LEN(IP$2)&gt;0,   IF(ROW(IR7)-3&lt;=$K$38/2,INDIRECT(CONCATENATE("Teams!F",IS7)),""),"")</f>
        <v>TOR</v>
      </c>
      <c r="IS7" s="6">
        <f ca="1">IF(LEN(IP$2)&gt;0,   IF(ROW(IS7)-3&lt;=$K$38/2,INDIRECT(CONCATENATE("MatchOrdering!B",CHAR(96+IP$2-52),($K$38 + 1) - (ROW(IS7)-3) + 2)),""),"")</f>
        <v>22</v>
      </c>
      <c r="IT7" s="83"/>
      <c r="IU7" s="84"/>
      <c r="IV7" s="69" t="str">
        <f t="shared" ca="1" si="60"/>
        <v/>
      </c>
      <c r="IX7" s="69" t="str">
        <f ca="1">IF(LEN(IX$2)&gt;0,   IF(ROW(IX7)-3&lt;=$K$38/2,INDIRECT(CONCATENATE("Teams!F",CELL("contents",INDEX(MatchOrdering!$A$4:$CD$33,ROW(IX7)-3,MATCH(IX$2,MatchOrdering!$A$3:$CD$3,0))))),""),"")</f>
        <v>NYR</v>
      </c>
      <c r="IY7" s="73" t="str">
        <f t="shared" ca="1" si="61"/>
        <v>NYR vs OTT</v>
      </c>
      <c r="IZ7" s="69" t="str">
        <f ca="1">IF(LEN(IX$2)&gt;0,   IF(ROW(IZ7)-3&lt;=$K$38/2,INDIRECT(CONCATENATE("Teams!F",JA7)),""),"")</f>
        <v>OTT</v>
      </c>
      <c r="JA7" s="6">
        <f ca="1">IF(LEN(IX$2)&gt;0,   IF(ROW(JA7)-3&lt;=$K$38/2,INDIRECT(CONCATENATE("MatchOrdering!B",CHAR(96+IX$2-52),($K$38 + 1) - (ROW(JA7)-3) + 2)),""),"")</f>
        <v>20</v>
      </c>
      <c r="JB7" s="83"/>
      <c r="JC7" s="84"/>
      <c r="JD7" s="69" t="str">
        <f t="shared" ca="1" si="62"/>
        <v/>
      </c>
      <c r="JF7" s="69" t="str">
        <f ca="1">IF(LEN(JF$2)&gt;0,   IF(ROW(JF7)-3&lt;=$K$38/2,INDIRECT(CONCATENATE("Teams!F",CELL("contents",INDEX(MatchOrdering!$A$4:$CD$33,ROW(JF7)-3,MATCH(JF$2,MatchOrdering!$A$3:$CD$3,0))))),""),"")</f>
        <v>NJD</v>
      </c>
      <c r="JG7" s="73" t="str">
        <f t="shared" ca="1" si="63"/>
        <v>NJD vs FLA</v>
      </c>
      <c r="JH7" s="69" t="str">
        <f ca="1">IF(LEN(JF$2)&gt;0,   IF(ROW(JH7)-3&lt;=$K$38/2,INDIRECT(CONCATENATE("Teams!F",JI7)),""),"")</f>
        <v>FLA</v>
      </c>
      <c r="JI7" s="6">
        <f ca="1">IF(LEN(JF$2)&gt;0,   IF(ROW(JI7)-3&lt;=$K$38/2,INDIRECT(CONCATENATE("MatchOrdering!B",CHAR(96+JF$2-52),($K$38 + 1) - (ROW(JI7)-3) + 2)),""),"")</f>
        <v>18</v>
      </c>
      <c r="JJ7" s="83"/>
      <c r="JK7" s="84"/>
      <c r="JL7" s="69" t="str">
        <f t="shared" ca="1" si="64"/>
        <v/>
      </c>
      <c r="JN7" s="69" t="str">
        <f ca="1">IF(LEN(JN$2)&gt;0,   IF(ROW(JN7)-3&lt;=$K$38/2,INDIRECT(CONCATENATE("Teams!F",CELL("contents",INDEX(MatchOrdering!$A$4:$CD$33,ROW(JN7)-3,MATCH(JN$2,MatchOrdering!$A$3:$CD$3,0))))),""),"")</f>
        <v>CAR</v>
      </c>
      <c r="JO7" s="73" t="str">
        <f t="shared" ca="1" si="65"/>
        <v>CAR vs BUF</v>
      </c>
      <c r="JP7" s="69" t="str">
        <f ca="1">IF(LEN(JN$2)&gt;0,   IF(ROW(JP7)-3&lt;=$K$38/2,INDIRECT(CONCATENATE("Teams!F",JQ7)),""),"")</f>
        <v>BUF</v>
      </c>
      <c r="JQ7" s="6">
        <f ca="1">IF(LEN(JN$2)&gt;0,   IF(ROW(JQ7)-3&lt;=$K$38/2,INDIRECT(CONCATENATE("MatchOrdering!B",CHAR(96+JN$2-52),($K$38 + 1) - (ROW(JQ7)-3) + 2)),""),"")</f>
        <v>16</v>
      </c>
      <c r="JR7" s="83"/>
      <c r="JS7" s="84"/>
      <c r="JT7" s="69" t="str">
        <f t="shared" ca="1" si="66"/>
        <v/>
      </c>
      <c r="JV7" s="69" t="str">
        <f ca="1">IF(LEN(JV$2)&gt;0,   IF(ROW(JV7)-3&lt;=$K$38/2,INDIRECT(CONCATENATE("Teams!F",CELL("contents",INDEX(MatchOrdering!$A$4:$CD$33,ROW(JV7)-3,MATCH(JV$2,MatchOrdering!$A$3:$CD$3,0))))),""),"")</f>
        <v>TB</v>
      </c>
      <c r="JW7" s="73" t="str">
        <f t="shared" ca="1" si="67"/>
        <v>TB vs WIN</v>
      </c>
      <c r="JX7" s="69" t="str">
        <f ca="1">IF(LEN(JV$2)&gt;0,   IF(ROW(JX7)-3&lt;=$K$38/2,INDIRECT(CONCATENATE("Teams!F",JY7)),""),"")</f>
        <v>WIN</v>
      </c>
      <c r="JY7" s="6">
        <f ca="1">IF(LEN(JV$2)&gt;0,   IF(ROW(JY7)-3&lt;=$K$38/2,INDIRECT(CONCATENATE("MatchOrdering!B",CHAR(96+JV$2-52),($K$38 + 1) - (ROW(JY7)-3) + 2)),""),"")</f>
        <v>14</v>
      </c>
      <c r="JZ7" s="83"/>
      <c r="KA7" s="84"/>
      <c r="KB7" s="69" t="str">
        <f t="shared" ca="1" si="68"/>
        <v/>
      </c>
      <c r="KD7" s="69" t="str">
        <f ca="1">IF(LEN(KD$2)&gt;0,   IF(ROW(KD7)-3&lt;=$K$38/2,INDIRECT(CONCATENATE("Teams!F",CELL("contents",INDEX(MatchOrdering!$A$4:$CD$33,ROW(KD7)-3,MATCH(KD$2,MatchOrdering!$A$3:$CD$3,0))))),""),"")</f>
        <v>MON</v>
      </c>
      <c r="KE7" s="73" t="str">
        <f t="shared" ca="1" si="69"/>
        <v>MON vs NAS</v>
      </c>
      <c r="KF7" s="69" t="str">
        <f ca="1">IF(LEN(KD$2)&gt;0,   IF(ROW(KF7)-3&lt;=$K$38/2,INDIRECT(CONCATENATE("Teams!F",KG7)),""),"")</f>
        <v>NAS</v>
      </c>
      <c r="KG7" s="6">
        <f ca="1">IF(LEN(KD$2)&gt;0,   IF(ROW(KG7)-3&lt;=$K$38/2,INDIRECT(CONCATENATE("MatchOrdering!B",CHAR(96+KD$2-52),($K$38 + 1) - (ROW(KG7)-3) + 2)),""),"")</f>
        <v>12</v>
      </c>
      <c r="KH7" s="83"/>
      <c r="KI7" s="84"/>
      <c r="KJ7" s="69" t="str">
        <f t="shared" ca="1" si="70"/>
        <v/>
      </c>
      <c r="KL7" s="69" t="str">
        <f ca="1">IF(LEN(KL$2)&gt;0,   IF(ROW(KL7)-3&lt;=$K$38/2,INDIRECT(CONCATENATE("Teams!F",CELL("contents",INDEX(MatchOrdering!$A$4:$CD$33,ROW(KL7)-3,MATCH(KL$2,MatchOrdering!$A$3:$CD$3,0))))),""),"")</f>
        <v>DET</v>
      </c>
      <c r="KM7" s="73" t="str">
        <f t="shared" ca="1" si="71"/>
        <v>DET vs DAL</v>
      </c>
      <c r="KN7" s="69" t="str">
        <f ca="1">IF(LEN(KL$2)&gt;0,   IF(ROW(KN7)-3&lt;=$K$38/2,INDIRECT(CONCATENATE("Teams!F",KO7)),""),"")</f>
        <v>DAL</v>
      </c>
      <c r="KO7" s="6">
        <f ca="1">IF(LEN(KL$2)&gt;0,   IF(ROW(KO7)-3&lt;=$K$38/2,INDIRECT(CONCATENATE("MatchOrdering!B",CHAR(96+KL$2-52),($K$38 + 1) - (ROW(KO7)-3) + 2)),""),"")</f>
        <v>10</v>
      </c>
      <c r="KP7" s="83"/>
      <c r="KQ7" s="84"/>
      <c r="KR7" s="69" t="str">
        <f t="shared" ca="1" si="72"/>
        <v/>
      </c>
      <c r="KT7" s="69" t="str">
        <f ca="1">IF(LEN(KT$2)&gt;0,   IF(ROW(KT7)-3&lt;=$K$38/2,INDIRECT(CONCATENATE("Teams!F",CELL("contents",INDEX(MatchOrdering!$A$4:$CD$33,ROW(KT7)-3,MATCH(KT$2,MatchOrdering!$A$3:$CD$3,0))))),""),"")</f>
        <v>BOS</v>
      </c>
      <c r="KU7" s="73" t="str">
        <f t="shared" ca="1" si="73"/>
        <v>BOS vs CHI</v>
      </c>
      <c r="KV7" s="69" t="str">
        <f ca="1">IF(LEN(KT$2)&gt;0,   IF(ROW(KV7)-3&lt;=$K$38/2,INDIRECT(CONCATENATE("Teams!F",KW7)),""),"")</f>
        <v>CHI</v>
      </c>
      <c r="KW7" s="6">
        <f ca="1">IF(LEN(KT$2)&gt;0,   IF(ROW(KW7)-3&lt;=$K$38/2,INDIRECT(CONCATENATE("MatchOrdering!B",CHAR(96+KT$2-52),($K$38 + 1) - (ROW(KW7)-3) + 2)),""),"")</f>
        <v>8</v>
      </c>
      <c r="KX7" s="83"/>
      <c r="KY7" s="84"/>
      <c r="KZ7" s="69" t="str">
        <f t="shared" ca="1" si="74"/>
        <v/>
      </c>
      <c r="LB7" s="69" t="str">
        <f ca="1">IF(LEN(LB$2)&gt;0,   IF(ROW(LB7)-3&lt;=$K$38/2,INDIRECT(CONCATENATE("Teams!F",CELL("contents",INDEX(MatchOrdering!$A$4:$CD$33,ROW(LB7)-3,MATCH(LB$2,MatchOrdering!$A$3:$CD$3,0))))),""),"")</f>
        <v>STL</v>
      </c>
      <c r="LC7" s="73" t="str">
        <f t="shared" ca="1" si="75"/>
        <v>STL vs SJS</v>
      </c>
      <c r="LD7" s="69" t="str">
        <f ca="1">IF(LEN(LB$2)&gt;0,   IF(ROW(LD7)-3&lt;=$K$38/2,INDIRECT(CONCATENATE("Teams!F",LE7)),""),"")</f>
        <v>SJS</v>
      </c>
      <c r="LE7" s="6">
        <f ca="1">IF(LEN(LB$2)&gt;0,   IF(ROW(LE7)-3&lt;=$K$38/2,INDIRECT(CONCATENATE("MatchOrdering!C",CHAR(96+LB$2-78),($K$38 + 1) - (ROW(LE7)-3) + 2)),""),"")</f>
        <v>6</v>
      </c>
      <c r="LF7" s="83"/>
      <c r="LG7" s="84"/>
      <c r="LH7" s="69" t="str">
        <f t="shared" ca="1" si="76"/>
        <v/>
      </c>
      <c r="LJ7" s="69" t="str">
        <f ca="1">IF(LEN(LJ$2)&gt;0,   IF(ROW(LJ7)-3&lt;=$K$38/2,INDIRECT(CONCATENATE("Teams!F",CELL("contents",INDEX(MatchOrdering!$A$4:$CD$33,ROW(LJ7)-3,MATCH(LJ$2,MatchOrdering!$A$3:$CD$3,0))))),""),"")</f>
        <v>MIN</v>
      </c>
      <c r="LK7" s="73" t="str">
        <f t="shared" ca="1" si="77"/>
        <v>MIN vs LAK</v>
      </c>
      <c r="LL7" s="69" t="str">
        <f ca="1">IF(LEN(LJ$2)&gt;0,   IF(ROW(LL7)-3&lt;=$K$38/2,INDIRECT(CONCATENATE("Teams!F",LM7)),""),"")</f>
        <v>LAK</v>
      </c>
      <c r="LM7" s="6">
        <f ca="1">IF(LEN(LJ$2)&gt;0,   IF(ROW(LM7)-3&lt;=$K$38/2,INDIRECT(CONCATENATE("MatchOrdering!C",CHAR(96+LJ$2-78),($K$38 + 1) - (ROW(LM7)-3) + 2)),""),"")</f>
        <v>4</v>
      </c>
      <c r="LN7" s="83"/>
      <c r="LO7" s="84"/>
      <c r="LP7" s="69" t="str">
        <f t="shared" ca="1" si="78"/>
        <v/>
      </c>
    </row>
    <row r="8" spans="2:328" x14ac:dyDescent="0.25">
      <c r="B8" s="69" t="str">
        <f ca="1">IF(LEN(C$2)&gt;0,   IF(ROW(B8)-3&lt;=$K$38/2,INDIRECT(CONCATENATE("Teams!F",CELL("contents",INDEX(MatchOrdering!$A$4:$CD$33,ROW(B8)-3,MATCH(C$2,MatchOrdering!$A$3:$CD$3,0))))),""),"")</f>
        <v>ARI</v>
      </c>
      <c r="C8" s="73" t="str">
        <f t="shared" ca="1" si="0"/>
        <v>ARI vs NJD</v>
      </c>
      <c r="D8" s="69" t="str">
        <f ca="1">IF(LEN(C$2)&gt;0,   IF(ROW(D8)-3&lt;=$K$38/2,INDIRECT(CONCATENATE("Teams!F",E8)),""),"")</f>
        <v>NJD</v>
      </c>
      <c r="E8" s="6">
        <f ca="1">IF(LEN(C$2)&gt;0,   IF(ROW(E8)-3&lt;=$K$38/2,INDIRECT(CONCATENATE("MatchOrdering!",CHAR(96+C$2),($K$38 + 1) - (ROW(E8)-3) + 2)),""),"")</f>
        <v>25</v>
      </c>
      <c r="F8" s="83"/>
      <c r="G8" s="84"/>
      <c r="H8" s="69" t="str">
        <f t="shared" ca="1" si="79"/>
        <v/>
      </c>
      <c r="J8" s="69" t="str">
        <f ca="1">IF(LEN(K$2)&gt;0,   IF(ROW(J8)-3&lt;=$K$38/2,INDIRECT(CONCATENATE("Teams!F",CELL("contents",INDEX(MatchOrdering!$A$4:$CD$33,ROW(J8)-3,MATCH(K$2,MatchOrdering!$A$3:$CD$3,0))))),""),"")</f>
        <v>EDM</v>
      </c>
      <c r="K8" s="73" t="str">
        <f t="shared" ca="1" si="1"/>
        <v>EDM vs CAR</v>
      </c>
      <c r="L8" s="69" t="str">
        <f ca="1">IF(LEN(K$2)&gt;0,   IF(ROW(L8)-3&lt;=$K$38/2,INDIRECT(CONCATENATE("Teams!F",M8)),""),"")</f>
        <v>CAR</v>
      </c>
      <c r="M8" s="6">
        <f ca="1">IF(LEN(K$2)&gt;0,   IF(ROW(M8)-3&lt;=$K$38/2,INDIRECT(CONCATENATE("MatchOrdering!",CHAR(96+K$2),($K$38 + 1) - (ROW(M8)-3) + 2)),""),"")</f>
        <v>23</v>
      </c>
      <c r="N8" s="83"/>
      <c r="O8" s="84"/>
      <c r="P8" s="69" t="str">
        <f t="shared" ca="1" si="2"/>
        <v/>
      </c>
      <c r="R8" s="69" t="str">
        <f ca="1">IF(LEN(R$2)&gt;0,   IF(ROW(R8)-3&lt;=$K$38/2,INDIRECT(CONCATENATE("Teams!F",CELL("contents",INDEX(MatchOrdering!$A$4:$CD$33,ROW(R8)-3,MATCH(R$2,MatchOrdering!$A$3:$CD$3,0))))),""),"")</f>
        <v>WAS</v>
      </c>
      <c r="S8" s="73" t="str">
        <f t="shared" ca="1" si="3"/>
        <v>WAS vs TB</v>
      </c>
      <c r="T8" s="69" t="str">
        <f ca="1">IF(LEN(R$2)&gt;0,   IF(ROW(T8)-3&lt;=$K$38/2,INDIRECT(CONCATENATE("Teams!F",U8)),""),"")</f>
        <v>TB</v>
      </c>
      <c r="U8" s="6">
        <f ca="1">IF(LEN(R$2)&gt;0,   IF(ROW(U8)-3&lt;=$K$38/2,INDIRECT(CONCATENATE("MatchOrdering!",CHAR(96+R$2),($K$38 + 1) - (ROW(U8)-3) + 2)),""),"")</f>
        <v>21</v>
      </c>
      <c r="V8" s="83"/>
      <c r="W8" s="84"/>
      <c r="X8" s="69" t="str">
        <f t="shared" ca="1" si="4"/>
        <v/>
      </c>
      <c r="Z8" s="69" t="str">
        <f ca="1">IF(LEN(Z$2)&gt;0,   IF(ROW(Z8)-3&lt;=$K$38/2,INDIRECT(CONCATENATE("Teams!F",CELL("contents",INDEX(MatchOrdering!$A$4:$CD$33,ROW(Z8)-3,MATCH(Z$2,MatchOrdering!$A$3:$CD$3,0))))),""),"")</f>
        <v>PHI</v>
      </c>
      <c r="AA8" s="73" t="str">
        <f t="shared" ca="1" si="5"/>
        <v>PHI vs MON</v>
      </c>
      <c r="AB8" s="69" t="str">
        <f ca="1">IF(LEN(Z$2)&gt;0,   IF(ROW(AB8)-3&lt;=$K$38/2,INDIRECT(CONCATENATE("Teams!F",AC8)),""),"")</f>
        <v>MON</v>
      </c>
      <c r="AC8" s="6">
        <f ca="1">IF(LEN(Z$2)&gt;0,   IF(ROW(AC8)-3&lt;=$K$38/2,INDIRECT(CONCATENATE("MatchOrdering!",CHAR(96+Z$2),($K$38 + 1) - (ROW(AC8)-3) + 2)),""),"")</f>
        <v>19</v>
      </c>
      <c r="AD8" s="83"/>
      <c r="AE8" s="84"/>
      <c r="AF8" s="69" t="str">
        <f t="shared" ca="1" si="6"/>
        <v/>
      </c>
      <c r="AH8" s="69" t="str">
        <f ca="1">IF(LEN(AH$2)&gt;0,   IF(ROW(AH8)-3&lt;=$K$38/2,INDIRECT(CONCATENATE("Teams!F",CELL("contents",INDEX(MatchOrdering!$A$4:$CD$33,ROW(AH8)-3,MATCH(AH$2,MatchOrdering!$A$3:$CD$3,0))))),""),"")</f>
        <v>NYI</v>
      </c>
      <c r="AI8" s="73" t="str">
        <f t="shared" ca="1" si="7"/>
        <v>NYI vs DET</v>
      </c>
      <c r="AJ8" s="69" t="str">
        <f ca="1">IF(LEN(AH$2)&gt;0,   IF(ROW(AJ8)-3&lt;=$K$38/2,INDIRECT(CONCATENATE("Teams!F",AK8)),""),"")</f>
        <v>DET</v>
      </c>
      <c r="AK8" s="6">
        <f ca="1">IF(LEN(AH$2)&gt;0,   IF(ROW(AK8)-3&lt;=$K$38/2,INDIRECT(CONCATENATE("MatchOrdering!",CHAR(96+AH$2),($K$38 + 1) - (ROW(AK8)-3) + 2)),""),"")</f>
        <v>17</v>
      </c>
      <c r="AL8" s="83"/>
      <c r="AM8" s="84"/>
      <c r="AN8" s="69" t="str">
        <f t="shared" ca="1" si="8"/>
        <v/>
      </c>
      <c r="AP8" s="69" t="str">
        <f ca="1">IF(LEN(AP$2)&gt;0,   IF(ROW(AP8)-3&lt;=$K$38/2,INDIRECT(CONCATENATE("Teams!F",CELL("contents",INDEX(MatchOrdering!$A$4:$CD$33,ROW(AP8)-3,MATCH(AP$2,MatchOrdering!$A$3:$CD$3,0))))),""),"")</f>
        <v>CBJ</v>
      </c>
      <c r="AQ8" s="73" t="str">
        <f t="shared" ca="1" si="9"/>
        <v>CBJ vs BOS</v>
      </c>
      <c r="AR8" s="69" t="str">
        <f ca="1">IF(LEN(AP$2)&gt;0,   IF(ROW(AR8)-3&lt;=$K$38/2,INDIRECT(CONCATENATE("Teams!F",AS8)),""),"")</f>
        <v>BOS</v>
      </c>
      <c r="AS8" s="6">
        <f ca="1">IF(LEN(AP$2)&gt;0,   IF(ROW(AS8)-3&lt;=$K$38/2,INDIRECT(CONCATENATE("MatchOrdering!",CHAR(96+AP$2),($K$38 + 1) - (ROW(AS8)-3) + 2)),""),"")</f>
        <v>15</v>
      </c>
      <c r="AT8" s="83"/>
      <c r="AU8" s="84"/>
      <c r="AV8" s="69" t="str">
        <f t="shared" ca="1" si="10"/>
        <v/>
      </c>
      <c r="AX8" s="69" t="str">
        <f ca="1">IF(LEN(AX$2)&gt;0,   IF(ROW(AX8)-3&lt;=$K$38/2,INDIRECT(CONCATENATE("Teams!F",CELL("contents",INDEX(MatchOrdering!$A$4:$CD$33,ROW(AX8)-3,MATCH(AX$2,MatchOrdering!$A$3:$CD$3,0))))),""),"")</f>
        <v>TOR</v>
      </c>
      <c r="AY8" s="73" t="str">
        <f t="shared" ca="1" si="11"/>
        <v>TOR vs STL</v>
      </c>
      <c r="AZ8" s="69" t="str">
        <f ca="1">IF(LEN(AX$2)&gt;0,   IF(ROW(AZ8)-3&lt;=$K$38/2,INDIRECT(CONCATENATE("Teams!F",BA8)),""),"")</f>
        <v>STL</v>
      </c>
      <c r="BA8" s="6">
        <f ca="1">IF(LEN(AX$2)&gt;0,   IF(ROW(BA8)-3&lt;=$K$38/2,INDIRECT(CONCATENATE("MatchOrdering!",CHAR(96+AX$2),($K$38 + 1) - (ROW(BA8)-3) + 2)),""),"")</f>
        <v>13</v>
      </c>
      <c r="BB8" s="83"/>
      <c r="BC8" s="84"/>
      <c r="BD8" s="69" t="str">
        <f t="shared" ca="1" si="12"/>
        <v/>
      </c>
      <c r="BF8" s="69" t="str">
        <f ca="1">IF(LEN(BF$2)&gt;0,   IF(ROW(BF8)-3&lt;=$K$38/2,INDIRECT(CONCATENATE("Teams!F",CELL("contents",INDEX(MatchOrdering!$A$4:$CD$33,ROW(BF8)-3,MATCH(BF$2,MatchOrdering!$A$3:$CD$3,0))))),""),"")</f>
        <v>OTT</v>
      </c>
      <c r="BG8" s="73" t="str">
        <f t="shared" ca="1" si="13"/>
        <v>OTT vs MIN</v>
      </c>
      <c r="BH8" s="69" t="str">
        <f ca="1">IF(LEN(BF$2)&gt;0,   IF(ROW(BH8)-3&lt;=$K$38/2,INDIRECT(CONCATENATE("Teams!F",BI8)),""),"")</f>
        <v>MIN</v>
      </c>
      <c r="BI8" s="6">
        <f ca="1">IF(LEN(BF$2)&gt;0,   IF(ROW(BI8)-3&lt;=$K$38/2,INDIRECT(CONCATENATE("MatchOrdering!",CHAR(96+BF$2),($K$38 + 1) - (ROW(BI8)-3) + 2)),""),"")</f>
        <v>11</v>
      </c>
      <c r="BJ8" s="83"/>
      <c r="BK8" s="84"/>
      <c r="BL8" s="69" t="str">
        <f t="shared" ca="1" si="14"/>
        <v/>
      </c>
      <c r="BN8" s="69" t="str">
        <f ca="1">IF(LEN(BN$2)&gt;0,   IF(ROW(BN8)-3&lt;=$K$38/2,INDIRECT(CONCATENATE("Teams!F",CELL("contents",INDEX(MatchOrdering!$A$4:$CD$33,ROW(BN8)-3,MATCH(BN$2,MatchOrdering!$A$3:$CD$3,0))))),""),"")</f>
        <v>FLA</v>
      </c>
      <c r="BO8" s="73" t="str">
        <f t="shared" ca="1" si="80"/>
        <v>FLA vs COL</v>
      </c>
      <c r="BP8" s="69" t="str">
        <f ca="1">IF(LEN(BN$2)&gt;0,   IF(ROW(BP8)-3&lt;=$K$38/2,INDIRECT(CONCATENATE("Teams!F",BQ8)),""),"")</f>
        <v>COL</v>
      </c>
      <c r="BQ8" s="6">
        <f ca="1">IF(LEN(BN$2)&gt;0,   IF(ROW(BQ8)-3&lt;=$K$38/2,INDIRECT(CONCATENATE("MatchOrdering!",CHAR(96+BN$2),($K$38 + 1) - (ROW(BQ8)-3) + 2)),""),"")</f>
        <v>9</v>
      </c>
      <c r="BR8" s="83"/>
      <c r="BS8" s="84"/>
      <c r="BT8" s="69" t="str">
        <f t="shared" ca="1" si="81"/>
        <v/>
      </c>
      <c r="BV8" s="69" t="str">
        <f ca="1">IF(LEN(BV$2)&gt;0,   IF(ROW(BV8)-3&lt;=$K$38/2,INDIRECT(CONCATENATE("Teams!F",CELL("contents",INDEX(MatchOrdering!$A$4:$CD$33,ROW(BV8)-3,MATCH(BV$2,MatchOrdering!$A$3:$CD$3,0))))),""),"")</f>
        <v>BUF</v>
      </c>
      <c r="BW8" s="73" t="str">
        <f t="shared" ca="1" si="15"/>
        <v>BUF vs VAN</v>
      </c>
      <c r="BX8" s="69" t="str">
        <f ca="1">IF(LEN(BV$2)&gt;0,   IF(ROW(BX8)-3&lt;=$K$38/2,INDIRECT(CONCATENATE("Teams!F",BY8)),""),"")</f>
        <v>VAN</v>
      </c>
      <c r="BY8" s="6">
        <f ca="1">IF(LEN(BV$2)&gt;0,   IF(ROW(BY8)-3&lt;=$K$38/2,INDIRECT(CONCATENATE("MatchOrdering!",CHAR(96+BV$2),($K$38 + 1) - (ROW(BY8)-3) + 2)),""),"")</f>
        <v>7</v>
      </c>
      <c r="BZ8" s="83"/>
      <c r="CA8" s="84"/>
      <c r="CB8" s="69" t="str">
        <f t="shared" ca="1" si="16"/>
        <v/>
      </c>
      <c r="CD8" s="69" t="str">
        <f ca="1">IF(LEN(CD$2)&gt;0,   IF(ROW(CD8)-3&lt;=$K$38/2,INDIRECT(CONCATENATE("Teams!F",CELL("contents",INDEX(MatchOrdering!$A$4:$CD$33,ROW(CD8)-3,MATCH(CD$2,MatchOrdering!$A$3:$CD$3,0))))),""),"")</f>
        <v>WIN</v>
      </c>
      <c r="CE8" s="73" t="str">
        <f t="shared" ca="1" si="17"/>
        <v>WIN vs ARI</v>
      </c>
      <c r="CF8" s="69" t="str">
        <f ca="1">IF(LEN(CD$2)&gt;0,   IF(ROW(CF8)-3&lt;=$K$38/2,INDIRECT(CONCATENATE("Teams!F",CG8)),""),"")</f>
        <v>ARI</v>
      </c>
      <c r="CG8" s="6">
        <f ca="1">IF(LEN(CD$2)&gt;0,   IF(ROW(CG8)-3&lt;=$K$38/2,INDIRECT(CONCATENATE("MatchOrdering!",CHAR(96+CD$2),($K$38 + 1) - (ROW(CG8)-3) + 2)),""),"")</f>
        <v>5</v>
      </c>
      <c r="CH8" s="83"/>
      <c r="CI8" s="84"/>
      <c r="CJ8" s="69" t="str">
        <f t="shared" ca="1" si="18"/>
        <v/>
      </c>
      <c r="CL8" s="69" t="str">
        <f ca="1">IF(LEN(CL$2)&gt;0,   IF(ROW(CL8)-3&lt;=$K$38/2,INDIRECT(CONCATENATE("Teams!F",CELL("contents",INDEX(MatchOrdering!$A$4:$CD$33,ROW(CL8)-3,MATCH(CL$2,MatchOrdering!$A$3:$CD$3,0))))),""),"")</f>
        <v>NAS</v>
      </c>
      <c r="CM8" s="73" t="str">
        <f t="shared" ca="1" si="19"/>
        <v>NAS vs EDM</v>
      </c>
      <c r="CN8" s="69" t="str">
        <f ca="1">IF(LEN(CL$2)&gt;0,   IF(ROW(CN8)-3&lt;=$K$38/2,INDIRECT(CONCATENATE("Teams!F",CO8)),""),"")</f>
        <v>EDM</v>
      </c>
      <c r="CO8" s="6">
        <f ca="1">IF(LEN(CL$2)&gt;0,   IF(ROW(CO8)-3&lt;=$K$38/2,INDIRECT(CONCATENATE("MatchOrdering!",CHAR(96+CL$2),($K$38 + 1) - (ROW(CO8)-3) + 2)),""),"")</f>
        <v>3</v>
      </c>
      <c r="CP8" s="83"/>
      <c r="CQ8" s="84"/>
      <c r="CR8" s="69" t="str">
        <f t="shared" ca="1" si="20"/>
        <v/>
      </c>
      <c r="CT8" s="69" t="str">
        <f ca="1">IF(LEN(CT$2)&gt;0,   IF(ROW(CT8)-3&lt;=$K$38/2,INDIRECT(CONCATENATE("Teams!F",CELL("contents",INDEX(MatchOrdering!$A$4:$CD$33,ROW(CT8)-3,MATCH(CT$2,MatchOrdering!$A$3:$CD$3,0))))),""),"")</f>
        <v>DAL</v>
      </c>
      <c r="CU8" s="73" t="str">
        <f t="shared" ca="1" si="21"/>
        <v>DAL vs WAS</v>
      </c>
      <c r="CV8" s="69" t="str">
        <f ca="1">IF(LEN(CT$2)&gt;0,   IF(ROW(CV8)-3&lt;=$K$38/2,INDIRECT(CONCATENATE("Teams!F",CW8)),""),"")</f>
        <v>WAS</v>
      </c>
      <c r="CW8" s="6">
        <f ca="1">IF(LEN(CT$2)&gt;0,   IF(ROW(CW8)-3&lt;=$K$38/2,INDIRECT(CONCATENATE("MatchOrdering!",CHAR(96+CT$2),($K$38 + 1) - (ROW(CW8)-3) + 2)),""),"")</f>
        <v>30</v>
      </c>
      <c r="CX8" s="83"/>
      <c r="CY8" s="84"/>
      <c r="CZ8" s="69" t="str">
        <f t="shared" ca="1" si="22"/>
        <v/>
      </c>
      <c r="DB8" s="69" t="str">
        <f ca="1">IF(LEN(DB$2)&gt;0,   IF(ROW(DB8)-3&lt;=$K$38/2,INDIRECT(CONCATENATE("Teams!F",CELL("contents",INDEX(MatchOrdering!$A$4:$CD$33,ROW(DB8)-3,MATCH(DB$2,MatchOrdering!$A$3:$CD$3,0))))),""),"")</f>
        <v>CHI</v>
      </c>
      <c r="DC8" s="73" t="str">
        <f t="shared" ca="1" si="23"/>
        <v>CHI vs PHI</v>
      </c>
      <c r="DD8" s="69" t="str">
        <f ca="1">IF(LEN(DB$2)&gt;0,   IF(ROW(DD8)-3&lt;=$K$38/2,INDIRECT(CONCATENATE("Teams!F",DE8)),""),"")</f>
        <v>PHI</v>
      </c>
      <c r="DE8" s="6">
        <f ca="1">IF(LEN(DB$2)&gt;0,   IF(ROW(DE8)-3&lt;=$K$38/2,INDIRECT(CONCATENATE("MatchOrdering!A",CHAR(96+DB$2-26),($K$38 + 1) - (ROW(DE8)-3) + 2)),""),"")</f>
        <v>28</v>
      </c>
      <c r="DF8" s="83"/>
      <c r="DG8" s="84"/>
      <c r="DH8" s="69" t="str">
        <f t="shared" ca="1" si="24"/>
        <v/>
      </c>
      <c r="DJ8" s="69" t="str">
        <f ca="1">IF(LEN(DJ$2)&gt;0,   IF(ROW(DJ8)-3&lt;=$K$38/2,INDIRECT(CONCATENATE("Teams!F",CELL("contents",INDEX(MatchOrdering!$A$4:$CD$33,ROW(DJ8)-3,MATCH(DJ$2,MatchOrdering!$A$3:$CD$3,0))))),""),"")</f>
        <v>SJS</v>
      </c>
      <c r="DK8" s="73" t="str">
        <f t="shared" ca="1" si="25"/>
        <v>SJS vs NYI</v>
      </c>
      <c r="DL8" s="69" t="str">
        <f ca="1">IF(LEN(DJ$2)&gt;0,   IF(ROW(DL8)-3&lt;=$K$38/2,INDIRECT(CONCATENATE("Teams!F",DM8)),""),"")</f>
        <v>NYI</v>
      </c>
      <c r="DM8" s="6">
        <f ca="1">IF(LEN(DJ$2)&gt;0,   IF(ROW(DM8)-3&lt;=$K$38/2,INDIRECT(CONCATENATE("MatchOrdering!A",CHAR(96+DJ$2-26),($K$38 + 1) - (ROW(DM8)-3) + 2)),""),"")</f>
        <v>26</v>
      </c>
      <c r="DN8" s="83"/>
      <c r="DO8" s="84"/>
      <c r="DP8" s="69" t="str">
        <f t="shared" ca="1" si="26"/>
        <v/>
      </c>
      <c r="DR8" s="69" t="str">
        <f ca="1">IF(LEN(DR$2)&gt;0,   IF(ROW(DR8)-3&lt;=$K$38/2,INDIRECT(CONCATENATE("Teams!F",CELL("contents",INDEX(MatchOrdering!$A$4:$CD$33,ROW(DR8)-3,MATCH(DR$2,MatchOrdering!$A$3:$CD$3,0))))),""),"")</f>
        <v>LAK</v>
      </c>
      <c r="DS8" s="73" t="str">
        <f t="shared" ca="1" si="27"/>
        <v>LAK vs CBJ</v>
      </c>
      <c r="DT8" s="69" t="str">
        <f ca="1">IF(LEN(DR$2)&gt;0,   IF(ROW(DT8)-3&lt;=$K$38/2,INDIRECT(CONCATENATE("Teams!F",DU8)),""),"")</f>
        <v>CBJ</v>
      </c>
      <c r="DU8" s="6">
        <f ca="1">IF(LEN(DR$2)&gt;0,   IF(ROW(DU8)-3&lt;=$K$38/2,INDIRECT(CONCATENATE("MatchOrdering!A",CHAR(96+DR$2-26),($K$38 + 1) - (ROW(DU8)-3) + 2)),""),"")</f>
        <v>24</v>
      </c>
      <c r="DV8" s="83"/>
      <c r="DW8" s="84"/>
      <c r="DX8" s="69" t="str">
        <f t="shared" ca="1" si="28"/>
        <v/>
      </c>
      <c r="DZ8" s="69" t="str">
        <f ca="1">IF(LEN(DZ$2)&gt;0,   IF(ROW(DZ8)-3&lt;=$K$38/2,INDIRECT(CONCATENATE("Teams!F",CELL("contents",INDEX(MatchOrdering!$A$4:$CD$33,ROW(DZ8)-3,MATCH(DZ$2,MatchOrdering!$A$3:$CD$3,0))))),""),"")</f>
        <v>CGY</v>
      </c>
      <c r="EA8" s="73" t="str">
        <f t="shared" ca="1" si="29"/>
        <v>CGY vs TOR</v>
      </c>
      <c r="EB8" s="69" t="str">
        <f ca="1">IF(LEN(DZ$2)&gt;0,   IF(ROW(EB8)-3&lt;=$K$38/2,INDIRECT(CONCATENATE("Teams!F",EC8)),""),"")</f>
        <v>TOR</v>
      </c>
      <c r="EC8" s="6">
        <f ca="1">IF(LEN(DZ$2)&gt;0,   IF(ROW(EC8)-3&lt;=$K$38/2,INDIRECT(CONCATENATE("MatchOrdering!A",CHAR(96+DZ$2-26),($K$38 + 1) - (ROW(EC8)-3) + 2)),""),"")</f>
        <v>22</v>
      </c>
      <c r="ED8" s="83"/>
      <c r="EE8" s="84"/>
      <c r="EF8" s="69" t="str">
        <f t="shared" ca="1" si="30"/>
        <v/>
      </c>
      <c r="EH8" s="69" t="str">
        <f ca="1">IF(LEN(EH$2)&gt;0,   IF(ROW(EH8)-3&lt;=$K$38/2,INDIRECT(CONCATENATE("Teams!F",CELL("contents",INDEX(MatchOrdering!$A$4:$CD$33,ROW(EH8)-3,MATCH(EH$2,MatchOrdering!$A$3:$CD$3,0))))),""),"")</f>
        <v>PIT</v>
      </c>
      <c r="EI8" s="73" t="str">
        <f t="shared" ca="1" si="31"/>
        <v>PIT vs OTT</v>
      </c>
      <c r="EJ8" s="69" t="str">
        <f ca="1">IF(LEN(EH$2)&gt;0,   IF(ROW(EJ8)-3&lt;=$K$38/2,INDIRECT(CONCATENATE("Teams!F",EK8)),""),"")</f>
        <v>OTT</v>
      </c>
      <c r="EK8" s="6">
        <f ca="1">IF(LEN(EH$2)&gt;0,   IF(ROW(EK8)-3&lt;=$K$38/2,INDIRECT(CONCATENATE("MatchOrdering!A",CHAR(96+EH$2-26),($K$38 + 1) - (ROW(EK8)-3) + 2)),""),"")</f>
        <v>20</v>
      </c>
      <c r="EL8" s="83"/>
      <c r="EM8" s="84"/>
      <c r="EN8" s="69" t="str">
        <f t="shared" ca="1" si="32"/>
        <v/>
      </c>
      <c r="EP8" s="69" t="str">
        <f ca="1">IF(LEN(EP$2)&gt;0,   IF(ROW(EP8)-3&lt;=$K$38/2,INDIRECT(CONCATENATE("Teams!F",CELL("contents",INDEX(MatchOrdering!$A$4:$CD$33,ROW(EP8)-3,MATCH(EP$2,MatchOrdering!$A$3:$CD$3,0))))),""),"")</f>
        <v>NYR</v>
      </c>
      <c r="EQ8" s="73" t="str">
        <f t="shared" ca="1" si="33"/>
        <v>NYR vs FLA</v>
      </c>
      <c r="ER8" s="69" t="str">
        <f ca="1">IF(LEN(EP$2)&gt;0,   IF(ROW(ER8)-3&lt;=$K$38/2,INDIRECT(CONCATENATE("Teams!F",ES8)),""),"")</f>
        <v>FLA</v>
      </c>
      <c r="ES8" s="6">
        <f ca="1">IF(LEN(EP$2)&gt;0,   IF(ROW(ES8)-3&lt;=$K$38/2,INDIRECT(CONCATENATE("MatchOrdering!A",CHAR(96+EP$2-26),($K$38 + 1) - (ROW(ES8)-3) + 2)),""),"")</f>
        <v>18</v>
      </c>
      <c r="ET8" s="83"/>
      <c r="EU8" s="84"/>
      <c r="EV8" s="69" t="str">
        <f t="shared" ca="1" si="34"/>
        <v/>
      </c>
      <c r="EX8" s="69" t="str">
        <f ca="1">IF(LEN(EX$2)&gt;0,   IF(ROW(EX8)-3&lt;=$K$38/2,INDIRECT(CONCATENATE("Teams!F",CELL("contents",INDEX(MatchOrdering!$A$4:$CD$33,ROW(EX8)-3,MATCH(EX$2,MatchOrdering!$A$3:$CD$3,0))))),""),"")</f>
        <v>NJD</v>
      </c>
      <c r="EY8" s="73" t="str">
        <f t="shared" ca="1" si="35"/>
        <v>NJD vs BUF</v>
      </c>
      <c r="EZ8" s="69" t="str">
        <f ca="1">IF(LEN(EX$2)&gt;0,   IF(ROW(EZ8)-3&lt;=$K$38/2,INDIRECT(CONCATENATE("Teams!F",FA8)),""),"")</f>
        <v>BUF</v>
      </c>
      <c r="FA8" s="6">
        <f ca="1">IF(LEN(EX$2)&gt;0,   IF(ROW(FA8)-3&lt;=$K$38/2,INDIRECT(CONCATENATE("MatchOrdering!A",CHAR(96+EX$2-26),($K$38 + 1) - (ROW(FA8)-3) + 2)),""),"")</f>
        <v>16</v>
      </c>
      <c r="FB8" s="83"/>
      <c r="FC8" s="84"/>
      <c r="FD8" s="69" t="str">
        <f t="shared" ca="1" si="36"/>
        <v/>
      </c>
      <c r="FF8" s="69" t="str">
        <f ca="1">IF(LEN(FF$2)&gt;0,   IF(ROW(FF8)-3&lt;=$K$38/2,INDIRECT(CONCATENATE("Teams!F",CELL("contents",INDEX(MatchOrdering!$A$4:$CD$33,ROW(FF8)-3,MATCH(FF$2,MatchOrdering!$A$3:$CD$3,0))))),""),"")</f>
        <v>CAR</v>
      </c>
      <c r="FG8" s="73" t="str">
        <f t="shared" ca="1" si="37"/>
        <v>CAR vs WIN</v>
      </c>
      <c r="FH8" s="69" t="str">
        <f ca="1">IF(LEN(FF$2)&gt;0,   IF(ROW(FH8)-3&lt;=$K$38/2,INDIRECT(CONCATENATE("Teams!F",FI8)),""),"")</f>
        <v>WIN</v>
      </c>
      <c r="FI8" s="6">
        <f ca="1">IF(LEN(FF$2)&gt;0,   IF(ROW(FI8)-3&lt;=$K$38/2,INDIRECT(CONCATENATE("MatchOrdering!A",CHAR(96+FF$2-26),($K$38 + 1) - (ROW(FI8)-3) + 2)),""),"")</f>
        <v>14</v>
      </c>
      <c r="FJ8" s="83"/>
      <c r="FK8" s="84"/>
      <c r="FL8" s="69" t="str">
        <f t="shared" ca="1" si="38"/>
        <v/>
      </c>
      <c r="FN8" s="69" t="str">
        <f ca="1">IF(LEN(FN$2)&gt;0,   IF(ROW(FN8)-3&lt;=$K$38/2,INDIRECT(CONCATENATE("Teams!F",CELL("contents",INDEX(MatchOrdering!$A$4:$CD$33,ROW(FN8)-3,MATCH(FN$2,MatchOrdering!$A$3:$CD$3,0))))),""),"")</f>
        <v>TB</v>
      </c>
      <c r="FO8" s="73" t="str">
        <f t="shared" ca="1" si="39"/>
        <v>TB vs NAS</v>
      </c>
      <c r="FP8" s="69" t="str">
        <f ca="1">IF(LEN(FN$2)&gt;0,   IF(ROW(FP8)-3&lt;=$K$38/2,INDIRECT(CONCATENATE("Teams!F",FQ8)),""),"")</f>
        <v>NAS</v>
      </c>
      <c r="FQ8" s="6">
        <f ca="1">IF(LEN(FN$2)&gt;0,   IF(ROW(FQ8)-3&lt;=$K$38/2,INDIRECT(CONCATENATE("MatchOrdering!A",CHAR(96+FN$2-26),($K$38 + 1) - (ROW(FQ8)-3) + 2)),""),"")</f>
        <v>12</v>
      </c>
      <c r="FR8" s="83"/>
      <c r="FS8" s="84"/>
      <c r="FT8" s="69" t="str">
        <f t="shared" ca="1" si="40"/>
        <v/>
      </c>
      <c r="FV8" s="69" t="str">
        <f ca="1">IF(LEN(FV$2)&gt;0,   IF(ROW(FV8)-3&lt;=$K$38/2,INDIRECT(CONCATENATE("Teams!F",CELL("contents",INDEX(MatchOrdering!$A$4:$CD$33,ROW(FV8)-3,MATCH(FV$2,MatchOrdering!$A$3:$CD$3,0))))),""),"")</f>
        <v>MON</v>
      </c>
      <c r="FW8" s="73" t="str">
        <f t="shared" ca="1" si="41"/>
        <v>MON vs DAL</v>
      </c>
      <c r="FX8" s="69" t="str">
        <f ca="1">IF(LEN(FV$2)&gt;0,   IF(ROW(FX8)-3&lt;=$K$38/2,INDIRECT(CONCATENATE("Teams!F",FY8)),""),"")</f>
        <v>DAL</v>
      </c>
      <c r="FY8" s="6">
        <f ca="1">IF(LEN(FV$2)&gt;0,   IF(ROW(FY8)-3&lt;=$K$38/2,INDIRECT(CONCATENATE("MatchOrdering!A",CHAR(96+FV$2-26),($K$38 + 1) - (ROW(FY8)-3) + 2)),""),"")</f>
        <v>10</v>
      </c>
      <c r="FZ8" s="83"/>
      <c r="GA8" s="84"/>
      <c r="GB8" s="69" t="str">
        <f t="shared" ca="1" si="42"/>
        <v/>
      </c>
      <c r="GD8" s="69" t="str">
        <f ca="1">IF(LEN(GD$2)&gt;0,   IF(ROW(GD8)-3&lt;=$K$38/2,INDIRECT(CONCATENATE("Teams!F",CELL("contents",INDEX(MatchOrdering!$A$4:$CD$33,ROW(GD8)-3,MATCH(GD$2,MatchOrdering!$A$3:$CD$3,0))))),""),"")</f>
        <v>DET</v>
      </c>
      <c r="GE8" s="73" t="str">
        <f t="shared" ca="1" si="43"/>
        <v>DET vs CHI</v>
      </c>
      <c r="GF8" s="69" t="str">
        <f ca="1">IF(LEN(GD$2)&gt;0,   IF(ROW(GF8)-3&lt;=$K$38/2,INDIRECT(CONCATENATE("Teams!F",GG8)),""),"")</f>
        <v>CHI</v>
      </c>
      <c r="GG8" s="6">
        <f ca="1">IF(LEN(GD$2)&gt;0,   IF(ROW(GG8)-3&lt;=$K$38/2,INDIRECT(CONCATENATE("MatchOrdering!A",CHAR(96+GD$2-26),($K$38 + 1) - (ROW(GG8)-3) + 2)),""),"")</f>
        <v>8</v>
      </c>
      <c r="GH8" s="83"/>
      <c r="GI8" s="84"/>
      <c r="GJ8" s="69" t="str">
        <f t="shared" ca="1" si="44"/>
        <v/>
      </c>
      <c r="GL8" s="69" t="str">
        <f ca="1">IF(LEN(GL$2)&gt;0,   IF(ROW(GL8)-3&lt;=$K$38/2,INDIRECT(CONCATENATE("Teams!F",CELL("contents",INDEX(MatchOrdering!$A$4:$CD$33,ROW(GL8)-3,MATCH(GL$2,MatchOrdering!$A$3:$CD$3,0))))),""),"")</f>
        <v>BOS</v>
      </c>
      <c r="GM8" s="73" t="str">
        <f t="shared" ca="1" si="45"/>
        <v>BOS vs SJS</v>
      </c>
      <c r="GN8" s="69" t="str">
        <f ca="1">IF(LEN(GL$2)&gt;0,   IF(ROW(GN8)-3&lt;=$K$38/2,INDIRECT(CONCATENATE("Teams!F",GO8)),""),"")</f>
        <v>SJS</v>
      </c>
      <c r="GO8" s="6">
        <f ca="1">IF(LEN(GL$2)&gt;0,   IF(ROW(GO8)-3&lt;=$K$38/2,INDIRECT(CONCATENATE("MatchOrdering!A",CHAR(96+GL$2-26),($K$38 + 1) - (ROW(GO8)-3) + 2)),""),"")</f>
        <v>6</v>
      </c>
      <c r="GP8" s="83"/>
      <c r="GQ8" s="84"/>
      <c r="GR8" s="69" t="str">
        <f t="shared" ca="1" si="46"/>
        <v/>
      </c>
      <c r="GT8" s="69" t="str">
        <f ca="1">IF(LEN(GT$2)&gt;0,   IF(ROW(GT8)-3&lt;=$K$38/2,INDIRECT(CONCATENATE("Teams!F",CELL("contents",INDEX(MatchOrdering!$A$4:$CD$33,ROW(GT8)-3,MATCH(GT$2,MatchOrdering!$A$3:$CD$3,0))))),""),"")</f>
        <v>STL</v>
      </c>
      <c r="GU8" s="73" t="str">
        <f t="shared" ca="1" si="47"/>
        <v>STL vs LAK</v>
      </c>
      <c r="GV8" s="69" t="str">
        <f ca="1">IF(LEN(GT$2)&gt;0,   IF(ROW(GV8)-3&lt;=$K$38/2,INDIRECT(CONCATENATE("Teams!F",GW8)),""),"")</f>
        <v>LAK</v>
      </c>
      <c r="GW8" s="6">
        <f ca="1">IF(LEN(GT$2)&gt;0,   IF(ROW(GW8)-3&lt;=$K$38/2,INDIRECT(CONCATENATE("MatchOrdering!A",CHAR(96+GT$2-26),($K$38 + 1) - (ROW(GW8)-3) + 2)),""),"")</f>
        <v>4</v>
      </c>
      <c r="GX8" s="83"/>
      <c r="GY8" s="84"/>
      <c r="GZ8" s="69" t="str">
        <f t="shared" ca="1" si="48"/>
        <v/>
      </c>
      <c r="HB8" s="69" t="str">
        <f ca="1">IF(LEN(HB$2)&gt;0,   IF(ROW(HB8)-3&lt;=$K$38/2,INDIRECT(CONCATENATE("Teams!F",CELL("contents",INDEX(MatchOrdering!$A$4:$CD$33,ROW(HB8)-3,MATCH(HB$2,MatchOrdering!$A$3:$CD$3,0))))),""),"")</f>
        <v>MIN</v>
      </c>
      <c r="HC8" s="73" t="str">
        <f t="shared" ca="1" si="49"/>
        <v>MIN vs CGY</v>
      </c>
      <c r="HD8" s="69" t="str">
        <f ca="1">IF(LEN(HB$2)&gt;0,   IF(ROW(HD8)-3&lt;=$K$38/2,INDIRECT(CONCATENATE("Teams!F",HE8)),""),"")</f>
        <v>CGY</v>
      </c>
      <c r="HE8" s="6">
        <f ca="1">IF(LEN(HB$2)&gt;0,   IF(ROW(HE8)-3&lt;=$K$38/2,INDIRECT(CONCATENATE("MatchOrdering!B",CHAR(96+HB$2-52),($K$38 + 1) - (ROW(HE8)-3) + 2)),""),"")</f>
        <v>2</v>
      </c>
      <c r="HF8" s="83"/>
      <c r="HG8" s="84"/>
      <c r="HH8" s="69" t="str">
        <f t="shared" ca="1" si="50"/>
        <v/>
      </c>
      <c r="HJ8" s="69" t="str">
        <f ca="1">IF(LEN(HJ$2)&gt;0,   IF(ROW(HJ8)-3&lt;=$K$38/2,INDIRECT(CONCATENATE("Teams!F",CELL("contents",INDEX(MatchOrdering!$A$4:$CD$33,ROW(HJ8)-3,MATCH(HJ$2,MatchOrdering!$A$3:$CD$3,0))))),""),"")</f>
        <v>COL</v>
      </c>
      <c r="HK8" s="73" t="str">
        <f t="shared" ca="1" si="51"/>
        <v>COL vs PIT</v>
      </c>
      <c r="HL8" s="69" t="str">
        <f ca="1">IF(LEN(HJ$2)&gt;0,   IF(ROW(HL8)-3&lt;=$K$38/2,INDIRECT(CONCATENATE("Teams!F",HM8)),""),"")</f>
        <v>PIT</v>
      </c>
      <c r="HM8" s="6">
        <f ca="1">IF(LEN(HJ$2)&gt;0,   IF(ROW(HM8)-3&lt;=$K$38/2,INDIRECT(CONCATENATE("MatchOrdering!B",CHAR(96+HJ$2-52),($K$38 + 1) - (ROW(HM8)-3) + 2)),""),"")</f>
        <v>29</v>
      </c>
      <c r="HN8" s="83"/>
      <c r="HO8" s="84"/>
      <c r="HP8" s="69" t="str">
        <f t="shared" ca="1" si="52"/>
        <v/>
      </c>
      <c r="HR8" s="69" t="str">
        <f ca="1">IF(LEN(HR$2)&gt;0,   IF(ROW(HR8)-3&lt;=$K$38/2,INDIRECT(CONCATENATE("Teams!F",CELL("contents",INDEX(MatchOrdering!$A$4:$CD$33,ROW(HR8)-3,MATCH(HR$2,MatchOrdering!$A$3:$CD$3,0))))),""),"")</f>
        <v>VAN</v>
      </c>
      <c r="HS8" s="73" t="str">
        <f t="shared" ca="1" si="53"/>
        <v>VAN vs NYR</v>
      </c>
      <c r="HT8" s="69" t="str">
        <f ca="1">IF(LEN(HR$2)&gt;0,   IF(ROW(HT8)-3&lt;=$K$38/2,INDIRECT(CONCATENATE("Teams!F",HU8)),""),"")</f>
        <v>NYR</v>
      </c>
      <c r="HU8" s="6">
        <f ca="1">IF(LEN(HR$2)&gt;0,   IF(ROW(HU8)-3&lt;=$K$38/2,INDIRECT(CONCATENATE("MatchOrdering!B",CHAR(96+HR$2-52),($K$38 + 1) - (ROW(HU8)-3) + 2)),""),"")</f>
        <v>27</v>
      </c>
      <c r="HV8" s="83"/>
      <c r="HW8" s="84"/>
      <c r="HX8" s="69" t="str">
        <f t="shared" ca="1" si="54"/>
        <v/>
      </c>
      <c r="HZ8" s="69" t="str">
        <f ca="1">IF(LEN(HZ$2)&gt;0,   IF(ROW(HZ8)-3&lt;=$K$38/2,INDIRECT(CONCATENATE("Teams!F",CELL("contents",INDEX(MatchOrdering!$A$4:$CD$33,ROW(HZ8)-3,MATCH(HZ$2,MatchOrdering!$A$3:$CD$3,0))))),""),"")</f>
        <v>ARI</v>
      </c>
      <c r="IA8" s="73" t="str">
        <f t="shared" ca="1" si="55"/>
        <v>ARI vs NJD</v>
      </c>
      <c r="IB8" s="69" t="str">
        <f ca="1">IF(LEN(HZ$2)&gt;0,   IF(ROW(IB8)-3&lt;=$K$38/2,INDIRECT(CONCATENATE("Teams!F",IC8)),""),"")</f>
        <v>NJD</v>
      </c>
      <c r="IC8" s="6">
        <f ca="1">IF(LEN(HZ$2)&gt;0,   IF(ROW(IC8)-3&lt;=$K$38/2,INDIRECT(CONCATENATE("MatchOrdering!B",CHAR(96+HZ$2-52),($K$38 + 1) - (ROW(IC8)-3) + 2)),""),"")</f>
        <v>25</v>
      </c>
      <c r="ID8" s="83"/>
      <c r="IE8" s="84"/>
      <c r="IF8" s="69" t="str">
        <f t="shared" ca="1" si="56"/>
        <v/>
      </c>
      <c r="IH8" s="69" t="str">
        <f ca="1">IF(LEN(IH$2)&gt;0,   IF(ROW(IH8)-3&lt;=$K$38/2,INDIRECT(CONCATENATE("Teams!F",CELL("contents",INDEX(MatchOrdering!$A$4:$CD$33,ROW(IH8)-3,MATCH(IH$2,MatchOrdering!$A$3:$CD$3,0))))),""),"")</f>
        <v>EDM</v>
      </c>
      <c r="II8" s="73" t="str">
        <f t="shared" ca="1" si="57"/>
        <v>EDM vs CAR</v>
      </c>
      <c r="IJ8" s="69" t="str">
        <f ca="1">IF(LEN(IH$2)&gt;0,   IF(ROW(IJ8)-3&lt;=$K$38/2,INDIRECT(CONCATENATE("Teams!F",IK8)),""),"")</f>
        <v>CAR</v>
      </c>
      <c r="IK8" s="6">
        <f ca="1">IF(LEN(IH$2)&gt;0,   IF(ROW(IK8)-3&lt;=$K$38/2,INDIRECT(CONCATENATE("MatchOrdering!B",CHAR(96+IH$2-52),($K$38 + 1) - (ROW(IK8)-3) + 2)),""),"")</f>
        <v>23</v>
      </c>
      <c r="IL8" s="83"/>
      <c r="IM8" s="84"/>
      <c r="IN8" s="69" t="str">
        <f t="shared" ca="1" si="58"/>
        <v/>
      </c>
      <c r="IP8" s="69" t="str">
        <f ca="1">IF(LEN(IP$2)&gt;0,   IF(ROW(IP8)-3&lt;=$K$38/2,INDIRECT(CONCATENATE("Teams!F",CELL("contents",INDEX(MatchOrdering!$A$4:$CD$33,ROW(IP8)-3,MATCH(IP$2,MatchOrdering!$A$3:$CD$3,0))))),""),"")</f>
        <v>WAS</v>
      </c>
      <c r="IQ8" s="73" t="str">
        <f t="shared" ca="1" si="59"/>
        <v>WAS vs TB</v>
      </c>
      <c r="IR8" s="69" t="str">
        <f ca="1">IF(LEN(IP$2)&gt;0,   IF(ROW(IR8)-3&lt;=$K$38/2,INDIRECT(CONCATENATE("Teams!F",IS8)),""),"")</f>
        <v>TB</v>
      </c>
      <c r="IS8" s="6">
        <f ca="1">IF(LEN(IP$2)&gt;0,   IF(ROW(IS8)-3&lt;=$K$38/2,INDIRECT(CONCATENATE("MatchOrdering!B",CHAR(96+IP$2-52),($K$38 + 1) - (ROW(IS8)-3) + 2)),""),"")</f>
        <v>21</v>
      </c>
      <c r="IT8" s="83"/>
      <c r="IU8" s="84"/>
      <c r="IV8" s="69" t="str">
        <f t="shared" ca="1" si="60"/>
        <v/>
      </c>
      <c r="IX8" s="69" t="str">
        <f ca="1">IF(LEN(IX$2)&gt;0,   IF(ROW(IX8)-3&lt;=$K$38/2,INDIRECT(CONCATENATE("Teams!F",CELL("contents",INDEX(MatchOrdering!$A$4:$CD$33,ROW(IX8)-3,MATCH(IX$2,MatchOrdering!$A$3:$CD$3,0))))),""),"")</f>
        <v>PHI</v>
      </c>
      <c r="IY8" s="73" t="str">
        <f t="shared" ca="1" si="61"/>
        <v>PHI vs MON</v>
      </c>
      <c r="IZ8" s="69" t="str">
        <f ca="1">IF(LEN(IX$2)&gt;0,   IF(ROW(IZ8)-3&lt;=$K$38/2,INDIRECT(CONCATENATE("Teams!F",JA8)),""),"")</f>
        <v>MON</v>
      </c>
      <c r="JA8" s="6">
        <f ca="1">IF(LEN(IX$2)&gt;0,   IF(ROW(JA8)-3&lt;=$K$38/2,INDIRECT(CONCATENATE("MatchOrdering!B",CHAR(96+IX$2-52),($K$38 + 1) - (ROW(JA8)-3) + 2)),""),"")</f>
        <v>19</v>
      </c>
      <c r="JB8" s="83"/>
      <c r="JC8" s="84"/>
      <c r="JD8" s="69" t="str">
        <f t="shared" ca="1" si="62"/>
        <v/>
      </c>
      <c r="JF8" s="69" t="str">
        <f ca="1">IF(LEN(JF$2)&gt;0,   IF(ROW(JF8)-3&lt;=$K$38/2,INDIRECT(CONCATENATE("Teams!F",CELL("contents",INDEX(MatchOrdering!$A$4:$CD$33,ROW(JF8)-3,MATCH(JF$2,MatchOrdering!$A$3:$CD$3,0))))),""),"")</f>
        <v>NYI</v>
      </c>
      <c r="JG8" s="73" t="str">
        <f t="shared" ca="1" si="63"/>
        <v>NYI vs DET</v>
      </c>
      <c r="JH8" s="69" t="str">
        <f ca="1">IF(LEN(JF$2)&gt;0,   IF(ROW(JH8)-3&lt;=$K$38/2,INDIRECT(CONCATENATE("Teams!F",JI8)),""),"")</f>
        <v>DET</v>
      </c>
      <c r="JI8" s="6">
        <f ca="1">IF(LEN(JF$2)&gt;0,   IF(ROW(JI8)-3&lt;=$K$38/2,INDIRECT(CONCATENATE("MatchOrdering!B",CHAR(96+JF$2-52),($K$38 + 1) - (ROW(JI8)-3) + 2)),""),"")</f>
        <v>17</v>
      </c>
      <c r="JJ8" s="83"/>
      <c r="JK8" s="84"/>
      <c r="JL8" s="69" t="str">
        <f t="shared" ca="1" si="64"/>
        <v/>
      </c>
      <c r="JN8" s="69" t="str">
        <f ca="1">IF(LEN(JN$2)&gt;0,   IF(ROW(JN8)-3&lt;=$K$38/2,INDIRECT(CONCATENATE("Teams!F",CELL("contents",INDEX(MatchOrdering!$A$4:$CD$33,ROW(JN8)-3,MATCH(JN$2,MatchOrdering!$A$3:$CD$3,0))))),""),"")</f>
        <v>CBJ</v>
      </c>
      <c r="JO8" s="73" t="str">
        <f t="shared" ca="1" si="65"/>
        <v>CBJ vs BOS</v>
      </c>
      <c r="JP8" s="69" t="str">
        <f ca="1">IF(LEN(JN$2)&gt;0,   IF(ROW(JP8)-3&lt;=$K$38/2,INDIRECT(CONCATENATE("Teams!F",JQ8)),""),"")</f>
        <v>BOS</v>
      </c>
      <c r="JQ8" s="6">
        <f ca="1">IF(LEN(JN$2)&gt;0,   IF(ROW(JQ8)-3&lt;=$K$38/2,INDIRECT(CONCATENATE("MatchOrdering!B",CHAR(96+JN$2-52),($K$38 + 1) - (ROW(JQ8)-3) + 2)),""),"")</f>
        <v>15</v>
      </c>
      <c r="JR8" s="83"/>
      <c r="JS8" s="84"/>
      <c r="JT8" s="69" t="str">
        <f t="shared" ca="1" si="66"/>
        <v/>
      </c>
      <c r="JV8" s="69" t="str">
        <f ca="1">IF(LEN(JV$2)&gt;0,   IF(ROW(JV8)-3&lt;=$K$38/2,INDIRECT(CONCATENATE("Teams!F",CELL("contents",INDEX(MatchOrdering!$A$4:$CD$33,ROW(JV8)-3,MATCH(JV$2,MatchOrdering!$A$3:$CD$3,0))))),""),"")</f>
        <v>TOR</v>
      </c>
      <c r="JW8" s="73" t="str">
        <f t="shared" ca="1" si="67"/>
        <v>TOR vs STL</v>
      </c>
      <c r="JX8" s="69" t="str">
        <f ca="1">IF(LEN(JV$2)&gt;0,   IF(ROW(JX8)-3&lt;=$K$38/2,INDIRECT(CONCATENATE("Teams!F",JY8)),""),"")</f>
        <v>STL</v>
      </c>
      <c r="JY8" s="6">
        <f ca="1">IF(LEN(JV$2)&gt;0,   IF(ROW(JY8)-3&lt;=$K$38/2,INDIRECT(CONCATENATE("MatchOrdering!B",CHAR(96+JV$2-52),($K$38 + 1) - (ROW(JY8)-3) + 2)),""),"")</f>
        <v>13</v>
      </c>
      <c r="JZ8" s="83"/>
      <c r="KA8" s="84"/>
      <c r="KB8" s="69" t="str">
        <f t="shared" ca="1" si="68"/>
        <v/>
      </c>
      <c r="KD8" s="69" t="str">
        <f ca="1">IF(LEN(KD$2)&gt;0,   IF(ROW(KD8)-3&lt;=$K$38/2,INDIRECT(CONCATENATE("Teams!F",CELL("contents",INDEX(MatchOrdering!$A$4:$CD$33,ROW(KD8)-3,MATCH(KD$2,MatchOrdering!$A$3:$CD$3,0))))),""),"")</f>
        <v>OTT</v>
      </c>
      <c r="KE8" s="73" t="str">
        <f t="shared" ca="1" si="69"/>
        <v>OTT vs MIN</v>
      </c>
      <c r="KF8" s="69" t="str">
        <f ca="1">IF(LEN(KD$2)&gt;0,   IF(ROW(KF8)-3&lt;=$K$38/2,INDIRECT(CONCATENATE("Teams!F",KG8)),""),"")</f>
        <v>MIN</v>
      </c>
      <c r="KG8" s="6">
        <f ca="1">IF(LEN(KD$2)&gt;0,   IF(ROW(KG8)-3&lt;=$K$38/2,INDIRECT(CONCATENATE("MatchOrdering!B",CHAR(96+KD$2-52),($K$38 + 1) - (ROW(KG8)-3) + 2)),""),"")</f>
        <v>11</v>
      </c>
      <c r="KH8" s="83"/>
      <c r="KI8" s="84"/>
      <c r="KJ8" s="69" t="str">
        <f t="shared" ca="1" si="70"/>
        <v/>
      </c>
      <c r="KL8" s="69" t="str">
        <f ca="1">IF(LEN(KL$2)&gt;0,   IF(ROW(KL8)-3&lt;=$K$38/2,INDIRECT(CONCATENATE("Teams!F",CELL("contents",INDEX(MatchOrdering!$A$4:$CD$33,ROW(KL8)-3,MATCH(KL$2,MatchOrdering!$A$3:$CD$3,0))))),""),"")</f>
        <v>FLA</v>
      </c>
      <c r="KM8" s="73" t="str">
        <f t="shared" ca="1" si="71"/>
        <v>FLA vs COL</v>
      </c>
      <c r="KN8" s="69" t="str">
        <f ca="1">IF(LEN(KL$2)&gt;0,   IF(ROW(KN8)-3&lt;=$K$38/2,INDIRECT(CONCATENATE("Teams!F",KO8)),""),"")</f>
        <v>COL</v>
      </c>
      <c r="KO8" s="6">
        <f ca="1">IF(LEN(KL$2)&gt;0,   IF(ROW(KO8)-3&lt;=$K$38/2,INDIRECT(CONCATENATE("MatchOrdering!B",CHAR(96+KL$2-52),($K$38 + 1) - (ROW(KO8)-3) + 2)),""),"")</f>
        <v>9</v>
      </c>
      <c r="KP8" s="83"/>
      <c r="KQ8" s="84"/>
      <c r="KR8" s="69" t="str">
        <f t="shared" ca="1" si="72"/>
        <v/>
      </c>
      <c r="KT8" s="69" t="str">
        <f ca="1">IF(LEN(KT$2)&gt;0,   IF(ROW(KT8)-3&lt;=$K$38/2,INDIRECT(CONCATENATE("Teams!F",CELL("contents",INDEX(MatchOrdering!$A$4:$CD$33,ROW(KT8)-3,MATCH(KT$2,MatchOrdering!$A$3:$CD$3,0))))),""),"")</f>
        <v>BUF</v>
      </c>
      <c r="KU8" s="73" t="str">
        <f t="shared" ca="1" si="73"/>
        <v>BUF vs VAN</v>
      </c>
      <c r="KV8" s="69" t="str">
        <f ca="1">IF(LEN(KT$2)&gt;0,   IF(ROW(KV8)-3&lt;=$K$38/2,INDIRECT(CONCATENATE("Teams!F",KW8)),""),"")</f>
        <v>VAN</v>
      </c>
      <c r="KW8" s="6">
        <f ca="1">IF(LEN(KT$2)&gt;0,   IF(ROW(KW8)-3&lt;=$K$38/2,INDIRECT(CONCATENATE("MatchOrdering!B",CHAR(96+KT$2-52),($K$38 + 1) - (ROW(KW8)-3) + 2)),""),"")</f>
        <v>7</v>
      </c>
      <c r="KX8" s="83"/>
      <c r="KY8" s="84"/>
      <c r="KZ8" s="69" t="str">
        <f t="shared" ca="1" si="74"/>
        <v/>
      </c>
      <c r="LB8" s="69" t="str">
        <f ca="1">IF(LEN(LB$2)&gt;0,   IF(ROW(LB8)-3&lt;=$K$38/2,INDIRECT(CONCATENATE("Teams!F",CELL("contents",INDEX(MatchOrdering!$A$4:$CD$33,ROW(LB8)-3,MATCH(LB$2,MatchOrdering!$A$3:$CD$3,0))))),""),"")</f>
        <v>WIN</v>
      </c>
      <c r="LC8" s="73" t="str">
        <f t="shared" ca="1" si="75"/>
        <v>WIN vs ARI</v>
      </c>
      <c r="LD8" s="69" t="str">
        <f ca="1">IF(LEN(LB$2)&gt;0,   IF(ROW(LD8)-3&lt;=$K$38/2,INDIRECT(CONCATENATE("Teams!F",LE8)),""),"")</f>
        <v>ARI</v>
      </c>
      <c r="LE8" s="6">
        <f ca="1">IF(LEN(LB$2)&gt;0,   IF(ROW(LE8)-3&lt;=$K$38/2,INDIRECT(CONCATENATE("MatchOrdering!C",CHAR(96+LB$2-78),($K$38 + 1) - (ROW(LE8)-3) + 2)),""),"")</f>
        <v>5</v>
      </c>
      <c r="LF8" s="83"/>
      <c r="LG8" s="84"/>
      <c r="LH8" s="69" t="str">
        <f t="shared" ca="1" si="76"/>
        <v/>
      </c>
      <c r="LJ8" s="69" t="str">
        <f ca="1">IF(LEN(LJ$2)&gt;0,   IF(ROW(LJ8)-3&lt;=$K$38/2,INDIRECT(CONCATENATE("Teams!F",CELL("contents",INDEX(MatchOrdering!$A$4:$CD$33,ROW(LJ8)-3,MATCH(LJ$2,MatchOrdering!$A$3:$CD$3,0))))),""),"")</f>
        <v>NAS</v>
      </c>
      <c r="LK8" s="73" t="str">
        <f t="shared" ca="1" si="77"/>
        <v>NAS vs EDM</v>
      </c>
      <c r="LL8" s="69" t="str">
        <f ca="1">IF(LEN(LJ$2)&gt;0,   IF(ROW(LL8)-3&lt;=$K$38/2,INDIRECT(CONCATENATE("Teams!F",LM8)),""),"")</f>
        <v>EDM</v>
      </c>
      <c r="LM8" s="6">
        <f ca="1">IF(LEN(LJ$2)&gt;0,   IF(ROW(LM8)-3&lt;=$K$38/2,INDIRECT(CONCATENATE("MatchOrdering!C",CHAR(96+LJ$2-78),($K$38 + 1) - (ROW(LM8)-3) + 2)),""),"")</f>
        <v>3</v>
      </c>
      <c r="LN8" s="83"/>
      <c r="LO8" s="84"/>
      <c r="LP8" s="69" t="str">
        <f t="shared" ca="1" si="78"/>
        <v/>
      </c>
    </row>
    <row r="9" spans="2:328" x14ac:dyDescent="0.25">
      <c r="B9" s="69" t="str">
        <f ca="1">IF(LEN(C$2)&gt;0,   IF(ROW(B9)-3&lt;=$K$38/2,INDIRECT(CONCATENATE("Teams!F",CELL("contents",INDEX(MatchOrdering!$A$4:$CD$33,ROW(B9)-3,MATCH(C$2,MatchOrdering!$A$3:$CD$3,0))))),""),"")</f>
        <v>SJS</v>
      </c>
      <c r="C9" s="73" t="str">
        <f t="shared" ca="1" si="0"/>
        <v>SJS vs CBJ</v>
      </c>
      <c r="D9" s="69" t="str">
        <f ca="1">IF(LEN(C$2)&gt;0,   IF(ROW(D9)-3&lt;=$K$38/2,INDIRECT(CONCATENATE("Teams!F",E9)),""),"")</f>
        <v>CBJ</v>
      </c>
      <c r="E9" s="6">
        <f ca="1">IF(LEN(C$2)&gt;0,   IF(ROW(E9)-3&lt;=$K$38/2,INDIRECT(CONCATENATE("MatchOrdering!",CHAR(96+C$2),($K$38 + 1) - (ROW(E9)-3) + 2)),""),"")</f>
        <v>24</v>
      </c>
      <c r="F9" s="83"/>
      <c r="G9" s="84"/>
      <c r="H9" s="69" t="str">
        <f t="shared" ca="1" si="79"/>
        <v/>
      </c>
      <c r="J9" s="69" t="str">
        <f ca="1">IF(LEN(K$2)&gt;0,   IF(ROW(J9)-3&lt;=$K$38/2,INDIRECT(CONCATENATE("Teams!F",CELL("contents",INDEX(MatchOrdering!$A$4:$CD$33,ROW(J9)-3,MATCH(K$2,MatchOrdering!$A$3:$CD$3,0))))),""),"")</f>
        <v>LAK</v>
      </c>
      <c r="K9" s="73" t="str">
        <f t="shared" ca="1" si="1"/>
        <v>LAK vs TOR</v>
      </c>
      <c r="L9" s="69" t="str">
        <f ca="1">IF(LEN(K$2)&gt;0,   IF(ROW(L9)-3&lt;=$K$38/2,INDIRECT(CONCATENATE("Teams!F",M9)),""),"")</f>
        <v>TOR</v>
      </c>
      <c r="M9" s="6">
        <f ca="1">IF(LEN(K$2)&gt;0,   IF(ROW(M9)-3&lt;=$K$38/2,INDIRECT(CONCATENATE("MatchOrdering!",CHAR(96+K$2),($K$38 + 1) - (ROW(M9)-3) + 2)),""),"")</f>
        <v>22</v>
      </c>
      <c r="N9" s="83"/>
      <c r="O9" s="84"/>
      <c r="P9" s="69" t="str">
        <f t="shared" ca="1" si="2"/>
        <v/>
      </c>
      <c r="R9" s="69" t="str">
        <f ca="1">IF(LEN(R$2)&gt;0,   IF(ROW(R9)-3&lt;=$K$38/2,INDIRECT(CONCATENATE("Teams!F",CELL("contents",INDEX(MatchOrdering!$A$4:$CD$33,ROW(R9)-3,MATCH(R$2,MatchOrdering!$A$3:$CD$3,0))))),""),"")</f>
        <v>CGY</v>
      </c>
      <c r="S9" s="73" t="str">
        <f t="shared" ca="1" si="3"/>
        <v>CGY vs OTT</v>
      </c>
      <c r="T9" s="69" t="str">
        <f ca="1">IF(LEN(R$2)&gt;0,   IF(ROW(T9)-3&lt;=$K$38/2,INDIRECT(CONCATENATE("Teams!F",U9)),""),"")</f>
        <v>OTT</v>
      </c>
      <c r="U9" s="6">
        <f ca="1">IF(LEN(R$2)&gt;0,   IF(ROW(U9)-3&lt;=$K$38/2,INDIRECT(CONCATENATE("MatchOrdering!",CHAR(96+R$2),($K$38 + 1) - (ROW(U9)-3) + 2)),""),"")</f>
        <v>20</v>
      </c>
      <c r="V9" s="83"/>
      <c r="W9" s="84"/>
      <c r="X9" s="69" t="str">
        <f t="shared" ca="1" si="4"/>
        <v/>
      </c>
      <c r="Z9" s="69" t="str">
        <f ca="1">IF(LEN(Z$2)&gt;0,   IF(ROW(Z9)-3&lt;=$K$38/2,INDIRECT(CONCATENATE("Teams!F",CELL("contents",INDEX(MatchOrdering!$A$4:$CD$33,ROW(Z9)-3,MATCH(Z$2,MatchOrdering!$A$3:$CD$3,0))))),""),"")</f>
        <v>PIT</v>
      </c>
      <c r="AA9" s="73" t="str">
        <f t="shared" ca="1" si="5"/>
        <v>PIT vs FLA</v>
      </c>
      <c r="AB9" s="69" t="str">
        <f ca="1">IF(LEN(Z$2)&gt;0,   IF(ROW(AB9)-3&lt;=$K$38/2,INDIRECT(CONCATENATE("Teams!F",AC9)),""),"")</f>
        <v>FLA</v>
      </c>
      <c r="AC9" s="6">
        <f ca="1">IF(LEN(Z$2)&gt;0,   IF(ROW(AC9)-3&lt;=$K$38/2,INDIRECT(CONCATENATE("MatchOrdering!",CHAR(96+Z$2),($K$38 + 1) - (ROW(AC9)-3) + 2)),""),"")</f>
        <v>18</v>
      </c>
      <c r="AD9" s="83"/>
      <c r="AE9" s="84"/>
      <c r="AF9" s="69" t="str">
        <f t="shared" ca="1" si="6"/>
        <v/>
      </c>
      <c r="AH9" s="69" t="str">
        <f ca="1">IF(LEN(AH$2)&gt;0,   IF(ROW(AH9)-3&lt;=$K$38/2,INDIRECT(CONCATENATE("Teams!F",CELL("contents",INDEX(MatchOrdering!$A$4:$CD$33,ROW(AH9)-3,MATCH(AH$2,MatchOrdering!$A$3:$CD$3,0))))),""),"")</f>
        <v>NYR</v>
      </c>
      <c r="AI9" s="73" t="str">
        <f t="shared" ca="1" si="7"/>
        <v>NYR vs BUF</v>
      </c>
      <c r="AJ9" s="69" t="str">
        <f ca="1">IF(LEN(AH$2)&gt;0,   IF(ROW(AJ9)-3&lt;=$K$38/2,INDIRECT(CONCATENATE("Teams!F",AK9)),""),"")</f>
        <v>BUF</v>
      </c>
      <c r="AK9" s="6">
        <f ca="1">IF(LEN(AH$2)&gt;0,   IF(ROW(AK9)-3&lt;=$K$38/2,INDIRECT(CONCATENATE("MatchOrdering!",CHAR(96+AH$2),($K$38 + 1) - (ROW(AK9)-3) + 2)),""),"")</f>
        <v>16</v>
      </c>
      <c r="AL9" s="83"/>
      <c r="AM9" s="84"/>
      <c r="AN9" s="69" t="str">
        <f t="shared" ca="1" si="8"/>
        <v/>
      </c>
      <c r="AP9" s="69" t="str">
        <f ca="1">IF(LEN(AP$2)&gt;0,   IF(ROW(AP9)-3&lt;=$K$38/2,INDIRECT(CONCATENATE("Teams!F",CELL("contents",INDEX(MatchOrdering!$A$4:$CD$33,ROW(AP9)-3,MATCH(AP$2,MatchOrdering!$A$3:$CD$3,0))))),""),"")</f>
        <v>NJD</v>
      </c>
      <c r="AQ9" s="73" t="str">
        <f t="shared" ca="1" si="9"/>
        <v>NJD vs WIN</v>
      </c>
      <c r="AR9" s="69" t="str">
        <f ca="1">IF(LEN(AP$2)&gt;0,   IF(ROW(AR9)-3&lt;=$K$38/2,INDIRECT(CONCATENATE("Teams!F",AS9)),""),"")</f>
        <v>WIN</v>
      </c>
      <c r="AS9" s="6">
        <f ca="1">IF(LEN(AP$2)&gt;0,   IF(ROW(AS9)-3&lt;=$K$38/2,INDIRECT(CONCATENATE("MatchOrdering!",CHAR(96+AP$2),($K$38 + 1) - (ROW(AS9)-3) + 2)),""),"")</f>
        <v>14</v>
      </c>
      <c r="AT9" s="83"/>
      <c r="AU9" s="84"/>
      <c r="AV9" s="69" t="str">
        <f t="shared" ca="1" si="10"/>
        <v/>
      </c>
      <c r="AX9" s="69" t="str">
        <f ca="1">IF(LEN(AX$2)&gt;0,   IF(ROW(AX9)-3&lt;=$K$38/2,INDIRECT(CONCATENATE("Teams!F",CELL("contents",INDEX(MatchOrdering!$A$4:$CD$33,ROW(AX9)-3,MATCH(AX$2,MatchOrdering!$A$3:$CD$3,0))))),""),"")</f>
        <v>CAR</v>
      </c>
      <c r="AY9" s="73" t="str">
        <f t="shared" ca="1" si="11"/>
        <v>CAR vs NAS</v>
      </c>
      <c r="AZ9" s="69" t="str">
        <f ca="1">IF(LEN(AX$2)&gt;0,   IF(ROW(AZ9)-3&lt;=$K$38/2,INDIRECT(CONCATENATE("Teams!F",BA9)),""),"")</f>
        <v>NAS</v>
      </c>
      <c r="BA9" s="6">
        <f ca="1">IF(LEN(AX$2)&gt;0,   IF(ROW(BA9)-3&lt;=$K$38/2,INDIRECT(CONCATENATE("MatchOrdering!",CHAR(96+AX$2),($K$38 + 1) - (ROW(BA9)-3) + 2)),""),"")</f>
        <v>12</v>
      </c>
      <c r="BB9" s="83"/>
      <c r="BC9" s="84"/>
      <c r="BD9" s="69" t="str">
        <f t="shared" ca="1" si="12"/>
        <v/>
      </c>
      <c r="BF9" s="69" t="str">
        <f ca="1">IF(LEN(BF$2)&gt;0,   IF(ROW(BF9)-3&lt;=$K$38/2,INDIRECT(CONCATENATE("Teams!F",CELL("contents",INDEX(MatchOrdering!$A$4:$CD$33,ROW(BF9)-3,MATCH(BF$2,MatchOrdering!$A$3:$CD$3,0))))),""),"")</f>
        <v>TB</v>
      </c>
      <c r="BG9" s="73" t="str">
        <f t="shared" ca="1" si="13"/>
        <v>TB vs DAL</v>
      </c>
      <c r="BH9" s="69" t="str">
        <f ca="1">IF(LEN(BF$2)&gt;0,   IF(ROW(BH9)-3&lt;=$K$38/2,INDIRECT(CONCATENATE("Teams!F",BI9)),""),"")</f>
        <v>DAL</v>
      </c>
      <c r="BI9" s="6">
        <f ca="1">IF(LEN(BF$2)&gt;0,   IF(ROW(BI9)-3&lt;=$K$38/2,INDIRECT(CONCATENATE("MatchOrdering!",CHAR(96+BF$2),($K$38 + 1) - (ROW(BI9)-3) + 2)),""),"")</f>
        <v>10</v>
      </c>
      <c r="BJ9" s="83"/>
      <c r="BK9" s="84"/>
      <c r="BL9" s="69" t="str">
        <f t="shared" ca="1" si="14"/>
        <v/>
      </c>
      <c r="BN9" s="69" t="str">
        <f ca="1">IF(LEN(BN$2)&gt;0,   IF(ROW(BN9)-3&lt;=$K$38/2,INDIRECT(CONCATENATE("Teams!F",CELL("contents",INDEX(MatchOrdering!$A$4:$CD$33,ROW(BN9)-3,MATCH(BN$2,MatchOrdering!$A$3:$CD$3,0))))),""),"")</f>
        <v>MON</v>
      </c>
      <c r="BO9" s="73" t="str">
        <f t="shared" ca="1" si="80"/>
        <v>MON vs CHI</v>
      </c>
      <c r="BP9" s="69" t="str">
        <f ca="1">IF(LEN(BN$2)&gt;0,   IF(ROW(BP9)-3&lt;=$K$38/2,INDIRECT(CONCATENATE("Teams!F",BQ9)),""),"")</f>
        <v>CHI</v>
      </c>
      <c r="BQ9" s="6">
        <f ca="1">IF(LEN(BN$2)&gt;0,   IF(ROW(BQ9)-3&lt;=$K$38/2,INDIRECT(CONCATENATE("MatchOrdering!",CHAR(96+BN$2),($K$38 + 1) - (ROW(BQ9)-3) + 2)),""),"")</f>
        <v>8</v>
      </c>
      <c r="BR9" s="83"/>
      <c r="BS9" s="84"/>
      <c r="BT9" s="69" t="str">
        <f t="shared" ca="1" si="81"/>
        <v/>
      </c>
      <c r="BV9" s="69" t="str">
        <f ca="1">IF(LEN(BV$2)&gt;0,   IF(ROW(BV9)-3&lt;=$K$38/2,INDIRECT(CONCATENATE("Teams!F",CELL("contents",INDEX(MatchOrdering!$A$4:$CD$33,ROW(BV9)-3,MATCH(BV$2,MatchOrdering!$A$3:$CD$3,0))))),""),"")</f>
        <v>DET</v>
      </c>
      <c r="BW9" s="73" t="str">
        <f t="shared" ca="1" si="15"/>
        <v>DET vs SJS</v>
      </c>
      <c r="BX9" s="69" t="str">
        <f ca="1">IF(LEN(BV$2)&gt;0,   IF(ROW(BX9)-3&lt;=$K$38/2,INDIRECT(CONCATENATE("Teams!F",BY9)),""),"")</f>
        <v>SJS</v>
      </c>
      <c r="BY9" s="6">
        <f ca="1">IF(LEN(BV$2)&gt;0,   IF(ROW(BY9)-3&lt;=$K$38/2,INDIRECT(CONCATENATE("MatchOrdering!",CHAR(96+BV$2),($K$38 + 1) - (ROW(BY9)-3) + 2)),""),"")</f>
        <v>6</v>
      </c>
      <c r="BZ9" s="83"/>
      <c r="CA9" s="84"/>
      <c r="CB9" s="69" t="str">
        <f t="shared" ca="1" si="16"/>
        <v/>
      </c>
      <c r="CD9" s="69" t="str">
        <f ca="1">IF(LEN(CD$2)&gt;0,   IF(ROW(CD9)-3&lt;=$K$38/2,INDIRECT(CONCATENATE("Teams!F",CELL("contents",INDEX(MatchOrdering!$A$4:$CD$33,ROW(CD9)-3,MATCH(CD$2,MatchOrdering!$A$3:$CD$3,0))))),""),"")</f>
        <v>BOS</v>
      </c>
      <c r="CE9" s="73" t="str">
        <f t="shared" ca="1" si="17"/>
        <v>BOS vs LAK</v>
      </c>
      <c r="CF9" s="69" t="str">
        <f ca="1">IF(LEN(CD$2)&gt;0,   IF(ROW(CF9)-3&lt;=$K$38/2,INDIRECT(CONCATENATE("Teams!F",CG9)),""),"")</f>
        <v>LAK</v>
      </c>
      <c r="CG9" s="6">
        <f ca="1">IF(LEN(CD$2)&gt;0,   IF(ROW(CG9)-3&lt;=$K$38/2,INDIRECT(CONCATENATE("MatchOrdering!",CHAR(96+CD$2),($K$38 + 1) - (ROW(CG9)-3) + 2)),""),"")</f>
        <v>4</v>
      </c>
      <c r="CH9" s="83"/>
      <c r="CI9" s="84"/>
      <c r="CJ9" s="69" t="str">
        <f t="shared" ca="1" si="18"/>
        <v/>
      </c>
      <c r="CL9" s="69" t="str">
        <f ca="1">IF(LEN(CL$2)&gt;0,   IF(ROW(CL9)-3&lt;=$K$38/2,INDIRECT(CONCATENATE("Teams!F",CELL("contents",INDEX(MatchOrdering!$A$4:$CD$33,ROW(CL9)-3,MATCH(CL$2,MatchOrdering!$A$3:$CD$3,0))))),""),"")</f>
        <v>STL</v>
      </c>
      <c r="CM9" s="73" t="str">
        <f t="shared" ca="1" si="19"/>
        <v>STL vs CGY</v>
      </c>
      <c r="CN9" s="69" t="str">
        <f ca="1">IF(LEN(CL$2)&gt;0,   IF(ROW(CN9)-3&lt;=$K$38/2,INDIRECT(CONCATENATE("Teams!F",CO9)),""),"")</f>
        <v>CGY</v>
      </c>
      <c r="CO9" s="6">
        <f ca="1">IF(LEN(CL$2)&gt;0,   IF(ROW(CO9)-3&lt;=$K$38/2,INDIRECT(CONCATENATE("MatchOrdering!",CHAR(96+CL$2),($K$38 + 1) - (ROW(CO9)-3) + 2)),""),"")</f>
        <v>2</v>
      </c>
      <c r="CP9" s="83"/>
      <c r="CQ9" s="84"/>
      <c r="CR9" s="69" t="str">
        <f t="shared" ca="1" si="20"/>
        <v/>
      </c>
      <c r="CT9" s="69" t="str">
        <f ca="1">IF(LEN(CT$2)&gt;0,   IF(ROW(CT9)-3&lt;=$K$38/2,INDIRECT(CONCATENATE("Teams!F",CELL("contents",INDEX(MatchOrdering!$A$4:$CD$33,ROW(CT9)-3,MATCH(CT$2,MatchOrdering!$A$3:$CD$3,0))))),""),"")</f>
        <v>MIN</v>
      </c>
      <c r="CU9" s="73" t="str">
        <f t="shared" ca="1" si="21"/>
        <v>MIN vs PIT</v>
      </c>
      <c r="CV9" s="69" t="str">
        <f ca="1">IF(LEN(CT$2)&gt;0,   IF(ROW(CV9)-3&lt;=$K$38/2,INDIRECT(CONCATENATE("Teams!F",CW9)),""),"")</f>
        <v>PIT</v>
      </c>
      <c r="CW9" s="6">
        <f ca="1">IF(LEN(CT$2)&gt;0,   IF(ROW(CW9)-3&lt;=$K$38/2,INDIRECT(CONCATENATE("MatchOrdering!",CHAR(96+CT$2),($K$38 + 1) - (ROW(CW9)-3) + 2)),""),"")</f>
        <v>29</v>
      </c>
      <c r="CX9" s="83"/>
      <c r="CY9" s="84"/>
      <c r="CZ9" s="69" t="str">
        <f t="shared" ca="1" si="22"/>
        <v/>
      </c>
      <c r="DB9" s="69" t="str">
        <f ca="1">IF(LEN(DB$2)&gt;0,   IF(ROW(DB9)-3&lt;=$K$38/2,INDIRECT(CONCATENATE("Teams!F",CELL("contents",INDEX(MatchOrdering!$A$4:$CD$33,ROW(DB9)-3,MATCH(DB$2,MatchOrdering!$A$3:$CD$3,0))))),""),"")</f>
        <v>COL</v>
      </c>
      <c r="DC9" s="73" t="str">
        <f t="shared" ca="1" si="23"/>
        <v>COL vs NYR</v>
      </c>
      <c r="DD9" s="69" t="str">
        <f ca="1">IF(LEN(DB$2)&gt;0,   IF(ROW(DD9)-3&lt;=$K$38/2,INDIRECT(CONCATENATE("Teams!F",DE9)),""),"")</f>
        <v>NYR</v>
      </c>
      <c r="DE9" s="6">
        <f ca="1">IF(LEN(DB$2)&gt;0,   IF(ROW(DE9)-3&lt;=$K$38/2,INDIRECT(CONCATENATE("MatchOrdering!A",CHAR(96+DB$2-26),($K$38 + 1) - (ROW(DE9)-3) + 2)),""),"")</f>
        <v>27</v>
      </c>
      <c r="DF9" s="83"/>
      <c r="DG9" s="84"/>
      <c r="DH9" s="69" t="str">
        <f t="shared" ca="1" si="24"/>
        <v/>
      </c>
      <c r="DJ9" s="69" t="str">
        <f ca="1">IF(LEN(DJ$2)&gt;0,   IF(ROW(DJ9)-3&lt;=$K$38/2,INDIRECT(CONCATENATE("Teams!F",CELL("contents",INDEX(MatchOrdering!$A$4:$CD$33,ROW(DJ9)-3,MATCH(DJ$2,MatchOrdering!$A$3:$CD$3,0))))),""),"")</f>
        <v>VAN</v>
      </c>
      <c r="DK9" s="73" t="str">
        <f t="shared" ca="1" si="25"/>
        <v>VAN vs NJD</v>
      </c>
      <c r="DL9" s="69" t="str">
        <f ca="1">IF(LEN(DJ$2)&gt;0,   IF(ROW(DL9)-3&lt;=$K$38/2,INDIRECT(CONCATENATE("Teams!F",DM9)),""),"")</f>
        <v>NJD</v>
      </c>
      <c r="DM9" s="6">
        <f ca="1">IF(LEN(DJ$2)&gt;0,   IF(ROW(DM9)-3&lt;=$K$38/2,INDIRECT(CONCATENATE("MatchOrdering!A",CHAR(96+DJ$2-26),($K$38 + 1) - (ROW(DM9)-3) + 2)),""),"")</f>
        <v>25</v>
      </c>
      <c r="DN9" s="83"/>
      <c r="DO9" s="84"/>
      <c r="DP9" s="69" t="str">
        <f t="shared" ca="1" si="26"/>
        <v/>
      </c>
      <c r="DR9" s="69" t="str">
        <f ca="1">IF(LEN(DR$2)&gt;0,   IF(ROW(DR9)-3&lt;=$K$38/2,INDIRECT(CONCATENATE("Teams!F",CELL("contents",INDEX(MatchOrdering!$A$4:$CD$33,ROW(DR9)-3,MATCH(DR$2,MatchOrdering!$A$3:$CD$3,0))))),""),"")</f>
        <v>ARI</v>
      </c>
      <c r="DS9" s="73" t="str">
        <f t="shared" ca="1" si="27"/>
        <v>ARI vs CAR</v>
      </c>
      <c r="DT9" s="69" t="str">
        <f ca="1">IF(LEN(DR$2)&gt;0,   IF(ROW(DT9)-3&lt;=$K$38/2,INDIRECT(CONCATENATE("Teams!F",DU9)),""),"")</f>
        <v>CAR</v>
      </c>
      <c r="DU9" s="6">
        <f ca="1">IF(LEN(DR$2)&gt;0,   IF(ROW(DU9)-3&lt;=$K$38/2,INDIRECT(CONCATENATE("MatchOrdering!A",CHAR(96+DR$2-26),($K$38 + 1) - (ROW(DU9)-3) + 2)),""),"")</f>
        <v>23</v>
      </c>
      <c r="DV9" s="83"/>
      <c r="DW9" s="84"/>
      <c r="DX9" s="69" t="str">
        <f t="shared" ca="1" si="28"/>
        <v/>
      </c>
      <c r="DZ9" s="69" t="str">
        <f ca="1">IF(LEN(DZ$2)&gt;0,   IF(ROW(DZ9)-3&lt;=$K$38/2,INDIRECT(CONCATENATE("Teams!F",CELL("contents",INDEX(MatchOrdering!$A$4:$CD$33,ROW(DZ9)-3,MATCH(DZ$2,MatchOrdering!$A$3:$CD$3,0))))),""),"")</f>
        <v>EDM</v>
      </c>
      <c r="EA9" s="73" t="str">
        <f t="shared" ca="1" si="29"/>
        <v>EDM vs TB</v>
      </c>
      <c r="EB9" s="69" t="str">
        <f ca="1">IF(LEN(DZ$2)&gt;0,   IF(ROW(EB9)-3&lt;=$K$38/2,INDIRECT(CONCATENATE("Teams!F",EC9)),""),"")</f>
        <v>TB</v>
      </c>
      <c r="EC9" s="6">
        <f ca="1">IF(LEN(DZ$2)&gt;0,   IF(ROW(EC9)-3&lt;=$K$38/2,INDIRECT(CONCATENATE("MatchOrdering!A",CHAR(96+DZ$2-26),($K$38 + 1) - (ROW(EC9)-3) + 2)),""),"")</f>
        <v>21</v>
      </c>
      <c r="ED9" s="83"/>
      <c r="EE9" s="84"/>
      <c r="EF9" s="69" t="str">
        <f t="shared" ca="1" si="30"/>
        <v/>
      </c>
      <c r="EH9" s="69" t="str">
        <f ca="1">IF(LEN(EH$2)&gt;0,   IF(ROW(EH9)-3&lt;=$K$38/2,INDIRECT(CONCATENATE("Teams!F",CELL("contents",INDEX(MatchOrdering!$A$4:$CD$33,ROW(EH9)-3,MATCH(EH$2,MatchOrdering!$A$3:$CD$3,0))))),""),"")</f>
        <v>WAS</v>
      </c>
      <c r="EI9" s="73" t="str">
        <f t="shared" ca="1" si="31"/>
        <v>WAS vs MON</v>
      </c>
      <c r="EJ9" s="69" t="str">
        <f ca="1">IF(LEN(EH$2)&gt;0,   IF(ROW(EJ9)-3&lt;=$K$38/2,INDIRECT(CONCATENATE("Teams!F",EK9)),""),"")</f>
        <v>MON</v>
      </c>
      <c r="EK9" s="6">
        <f ca="1">IF(LEN(EH$2)&gt;0,   IF(ROW(EK9)-3&lt;=$K$38/2,INDIRECT(CONCATENATE("MatchOrdering!A",CHAR(96+EH$2-26),($K$38 + 1) - (ROW(EK9)-3) + 2)),""),"")</f>
        <v>19</v>
      </c>
      <c r="EL9" s="83"/>
      <c r="EM9" s="84"/>
      <c r="EN9" s="69" t="str">
        <f t="shared" ca="1" si="32"/>
        <v/>
      </c>
      <c r="EP9" s="69" t="str">
        <f ca="1">IF(LEN(EP$2)&gt;0,   IF(ROW(EP9)-3&lt;=$K$38/2,INDIRECT(CONCATENATE("Teams!F",CELL("contents",INDEX(MatchOrdering!$A$4:$CD$33,ROW(EP9)-3,MATCH(EP$2,MatchOrdering!$A$3:$CD$3,0))))),""),"")</f>
        <v>PHI</v>
      </c>
      <c r="EQ9" s="73" t="str">
        <f t="shared" ca="1" si="33"/>
        <v>PHI vs DET</v>
      </c>
      <c r="ER9" s="69" t="str">
        <f ca="1">IF(LEN(EP$2)&gt;0,   IF(ROW(ER9)-3&lt;=$K$38/2,INDIRECT(CONCATENATE("Teams!F",ES9)),""),"")</f>
        <v>DET</v>
      </c>
      <c r="ES9" s="6">
        <f ca="1">IF(LEN(EP$2)&gt;0,   IF(ROW(ES9)-3&lt;=$K$38/2,INDIRECT(CONCATENATE("MatchOrdering!A",CHAR(96+EP$2-26),($K$38 + 1) - (ROW(ES9)-3) + 2)),""),"")</f>
        <v>17</v>
      </c>
      <c r="ET9" s="83"/>
      <c r="EU9" s="84"/>
      <c r="EV9" s="69" t="str">
        <f t="shared" ca="1" si="34"/>
        <v/>
      </c>
      <c r="EX9" s="69" t="str">
        <f ca="1">IF(LEN(EX$2)&gt;0,   IF(ROW(EX9)-3&lt;=$K$38/2,INDIRECT(CONCATENATE("Teams!F",CELL("contents",INDEX(MatchOrdering!$A$4:$CD$33,ROW(EX9)-3,MATCH(EX$2,MatchOrdering!$A$3:$CD$3,0))))),""),"")</f>
        <v>NYI</v>
      </c>
      <c r="EY9" s="73" t="str">
        <f t="shared" ca="1" si="35"/>
        <v>NYI vs BOS</v>
      </c>
      <c r="EZ9" s="69" t="str">
        <f ca="1">IF(LEN(EX$2)&gt;0,   IF(ROW(EZ9)-3&lt;=$K$38/2,INDIRECT(CONCATENATE("Teams!F",FA9)),""),"")</f>
        <v>BOS</v>
      </c>
      <c r="FA9" s="6">
        <f ca="1">IF(LEN(EX$2)&gt;0,   IF(ROW(FA9)-3&lt;=$K$38/2,INDIRECT(CONCATENATE("MatchOrdering!A",CHAR(96+EX$2-26),($K$38 + 1) - (ROW(FA9)-3) + 2)),""),"")</f>
        <v>15</v>
      </c>
      <c r="FB9" s="83"/>
      <c r="FC9" s="84"/>
      <c r="FD9" s="69" t="str">
        <f t="shared" ca="1" si="36"/>
        <v/>
      </c>
      <c r="FF9" s="69" t="str">
        <f ca="1">IF(LEN(FF$2)&gt;0,   IF(ROW(FF9)-3&lt;=$K$38/2,INDIRECT(CONCATENATE("Teams!F",CELL("contents",INDEX(MatchOrdering!$A$4:$CD$33,ROW(FF9)-3,MATCH(FF$2,MatchOrdering!$A$3:$CD$3,0))))),""),"")</f>
        <v>CBJ</v>
      </c>
      <c r="FG9" s="73" t="str">
        <f t="shared" ca="1" si="37"/>
        <v>CBJ vs STL</v>
      </c>
      <c r="FH9" s="69" t="str">
        <f ca="1">IF(LEN(FF$2)&gt;0,   IF(ROW(FH9)-3&lt;=$K$38/2,INDIRECT(CONCATENATE("Teams!F",FI9)),""),"")</f>
        <v>STL</v>
      </c>
      <c r="FI9" s="6">
        <f ca="1">IF(LEN(FF$2)&gt;0,   IF(ROW(FI9)-3&lt;=$K$38/2,INDIRECT(CONCATENATE("MatchOrdering!A",CHAR(96+FF$2-26),($K$38 + 1) - (ROW(FI9)-3) + 2)),""),"")</f>
        <v>13</v>
      </c>
      <c r="FJ9" s="83"/>
      <c r="FK9" s="84"/>
      <c r="FL9" s="69" t="str">
        <f t="shared" ca="1" si="38"/>
        <v/>
      </c>
      <c r="FN9" s="69" t="str">
        <f ca="1">IF(LEN(FN$2)&gt;0,   IF(ROW(FN9)-3&lt;=$K$38/2,INDIRECT(CONCATENATE("Teams!F",CELL("contents",INDEX(MatchOrdering!$A$4:$CD$33,ROW(FN9)-3,MATCH(FN$2,MatchOrdering!$A$3:$CD$3,0))))),""),"")</f>
        <v>TOR</v>
      </c>
      <c r="FO9" s="73" t="str">
        <f t="shared" ca="1" si="39"/>
        <v>TOR vs MIN</v>
      </c>
      <c r="FP9" s="69" t="str">
        <f ca="1">IF(LEN(FN$2)&gt;0,   IF(ROW(FP9)-3&lt;=$K$38/2,INDIRECT(CONCATENATE("Teams!F",FQ9)),""),"")</f>
        <v>MIN</v>
      </c>
      <c r="FQ9" s="6">
        <f ca="1">IF(LEN(FN$2)&gt;0,   IF(ROW(FQ9)-3&lt;=$K$38/2,INDIRECT(CONCATENATE("MatchOrdering!A",CHAR(96+FN$2-26),($K$38 + 1) - (ROW(FQ9)-3) + 2)),""),"")</f>
        <v>11</v>
      </c>
      <c r="FR9" s="83"/>
      <c r="FS9" s="84"/>
      <c r="FT9" s="69" t="str">
        <f t="shared" ca="1" si="40"/>
        <v/>
      </c>
      <c r="FV9" s="69" t="str">
        <f ca="1">IF(LEN(FV$2)&gt;0,   IF(ROW(FV9)-3&lt;=$K$38/2,INDIRECT(CONCATENATE("Teams!F",CELL("contents",INDEX(MatchOrdering!$A$4:$CD$33,ROW(FV9)-3,MATCH(FV$2,MatchOrdering!$A$3:$CD$3,0))))),""),"")</f>
        <v>OTT</v>
      </c>
      <c r="FW9" s="73" t="str">
        <f t="shared" ca="1" si="41"/>
        <v>OTT vs COL</v>
      </c>
      <c r="FX9" s="69" t="str">
        <f ca="1">IF(LEN(FV$2)&gt;0,   IF(ROW(FX9)-3&lt;=$K$38/2,INDIRECT(CONCATENATE("Teams!F",FY9)),""),"")</f>
        <v>COL</v>
      </c>
      <c r="FY9" s="6">
        <f ca="1">IF(LEN(FV$2)&gt;0,   IF(ROW(FY9)-3&lt;=$K$38/2,INDIRECT(CONCATENATE("MatchOrdering!A",CHAR(96+FV$2-26),($K$38 + 1) - (ROW(FY9)-3) + 2)),""),"")</f>
        <v>9</v>
      </c>
      <c r="FZ9" s="83"/>
      <c r="GA9" s="84"/>
      <c r="GB9" s="69" t="str">
        <f t="shared" ca="1" si="42"/>
        <v/>
      </c>
      <c r="GD9" s="69" t="str">
        <f ca="1">IF(LEN(GD$2)&gt;0,   IF(ROW(GD9)-3&lt;=$K$38/2,INDIRECT(CONCATENATE("Teams!F",CELL("contents",INDEX(MatchOrdering!$A$4:$CD$33,ROW(GD9)-3,MATCH(GD$2,MatchOrdering!$A$3:$CD$3,0))))),""),"")</f>
        <v>FLA</v>
      </c>
      <c r="GE9" s="73" t="str">
        <f t="shared" ca="1" si="43"/>
        <v>FLA vs VAN</v>
      </c>
      <c r="GF9" s="69" t="str">
        <f ca="1">IF(LEN(GD$2)&gt;0,   IF(ROW(GF9)-3&lt;=$K$38/2,INDIRECT(CONCATENATE("Teams!F",GG9)),""),"")</f>
        <v>VAN</v>
      </c>
      <c r="GG9" s="6">
        <f ca="1">IF(LEN(GD$2)&gt;0,   IF(ROW(GG9)-3&lt;=$K$38/2,INDIRECT(CONCATENATE("MatchOrdering!A",CHAR(96+GD$2-26),($K$38 + 1) - (ROW(GG9)-3) + 2)),""),"")</f>
        <v>7</v>
      </c>
      <c r="GH9" s="83"/>
      <c r="GI9" s="84"/>
      <c r="GJ9" s="69" t="str">
        <f t="shared" ca="1" si="44"/>
        <v/>
      </c>
      <c r="GL9" s="69" t="str">
        <f ca="1">IF(LEN(GL$2)&gt;0,   IF(ROW(GL9)-3&lt;=$K$38/2,INDIRECT(CONCATENATE("Teams!F",CELL("contents",INDEX(MatchOrdering!$A$4:$CD$33,ROW(GL9)-3,MATCH(GL$2,MatchOrdering!$A$3:$CD$3,0))))),""),"")</f>
        <v>BUF</v>
      </c>
      <c r="GM9" s="73" t="str">
        <f t="shared" ca="1" si="45"/>
        <v>BUF vs ARI</v>
      </c>
      <c r="GN9" s="69" t="str">
        <f ca="1">IF(LEN(GL$2)&gt;0,   IF(ROW(GN9)-3&lt;=$K$38/2,INDIRECT(CONCATENATE("Teams!F",GO9)),""),"")</f>
        <v>ARI</v>
      </c>
      <c r="GO9" s="6">
        <f ca="1">IF(LEN(GL$2)&gt;0,   IF(ROW(GO9)-3&lt;=$K$38/2,INDIRECT(CONCATENATE("MatchOrdering!A",CHAR(96+GL$2-26),($K$38 + 1) - (ROW(GO9)-3) + 2)),""),"")</f>
        <v>5</v>
      </c>
      <c r="GP9" s="83"/>
      <c r="GQ9" s="84"/>
      <c r="GR9" s="69" t="str">
        <f t="shared" ca="1" si="46"/>
        <v/>
      </c>
      <c r="GT9" s="69" t="str">
        <f ca="1">IF(LEN(GT$2)&gt;0,   IF(ROW(GT9)-3&lt;=$K$38/2,INDIRECT(CONCATENATE("Teams!F",CELL("contents",INDEX(MatchOrdering!$A$4:$CD$33,ROW(GT9)-3,MATCH(GT$2,MatchOrdering!$A$3:$CD$3,0))))),""),"")</f>
        <v>WIN</v>
      </c>
      <c r="GU9" s="73" t="str">
        <f t="shared" ca="1" si="47"/>
        <v>WIN vs EDM</v>
      </c>
      <c r="GV9" s="69" t="str">
        <f ca="1">IF(LEN(GT$2)&gt;0,   IF(ROW(GV9)-3&lt;=$K$38/2,INDIRECT(CONCATENATE("Teams!F",GW9)),""),"")</f>
        <v>EDM</v>
      </c>
      <c r="GW9" s="6">
        <f ca="1">IF(LEN(GT$2)&gt;0,   IF(ROW(GW9)-3&lt;=$K$38/2,INDIRECT(CONCATENATE("MatchOrdering!A",CHAR(96+GT$2-26),($K$38 + 1) - (ROW(GW9)-3) + 2)),""),"")</f>
        <v>3</v>
      </c>
      <c r="GX9" s="83"/>
      <c r="GY9" s="84"/>
      <c r="GZ9" s="69" t="str">
        <f t="shared" ca="1" si="48"/>
        <v/>
      </c>
      <c r="HB9" s="69" t="str">
        <f ca="1">IF(LEN(HB$2)&gt;0,   IF(ROW(HB9)-3&lt;=$K$38/2,INDIRECT(CONCATENATE("Teams!F",CELL("contents",INDEX(MatchOrdering!$A$4:$CD$33,ROW(HB9)-3,MATCH(HB$2,MatchOrdering!$A$3:$CD$3,0))))),""),"")</f>
        <v>NAS</v>
      </c>
      <c r="HC9" s="73" t="str">
        <f t="shared" ca="1" si="49"/>
        <v>NAS vs WAS</v>
      </c>
      <c r="HD9" s="69" t="str">
        <f ca="1">IF(LEN(HB$2)&gt;0,   IF(ROW(HD9)-3&lt;=$K$38/2,INDIRECT(CONCATENATE("Teams!F",HE9)),""),"")</f>
        <v>WAS</v>
      </c>
      <c r="HE9" s="6">
        <f ca="1">IF(LEN(HB$2)&gt;0,   IF(ROW(HE9)-3&lt;=$K$38/2,INDIRECT(CONCATENATE("MatchOrdering!B",CHAR(96+HB$2-52),($K$38 + 1) - (ROW(HE9)-3) + 2)),""),"")</f>
        <v>30</v>
      </c>
      <c r="HF9" s="83"/>
      <c r="HG9" s="84"/>
      <c r="HH9" s="69" t="str">
        <f t="shared" ca="1" si="50"/>
        <v/>
      </c>
      <c r="HJ9" s="69" t="str">
        <f ca="1">IF(LEN(HJ$2)&gt;0,   IF(ROW(HJ9)-3&lt;=$K$38/2,INDIRECT(CONCATENATE("Teams!F",CELL("contents",INDEX(MatchOrdering!$A$4:$CD$33,ROW(HJ9)-3,MATCH(HJ$2,MatchOrdering!$A$3:$CD$3,0))))),""),"")</f>
        <v>DAL</v>
      </c>
      <c r="HK9" s="73" t="str">
        <f t="shared" ca="1" si="51"/>
        <v>DAL vs PHI</v>
      </c>
      <c r="HL9" s="69" t="str">
        <f ca="1">IF(LEN(HJ$2)&gt;0,   IF(ROW(HL9)-3&lt;=$K$38/2,INDIRECT(CONCATENATE("Teams!F",HM9)),""),"")</f>
        <v>PHI</v>
      </c>
      <c r="HM9" s="6">
        <f ca="1">IF(LEN(HJ$2)&gt;0,   IF(ROW(HM9)-3&lt;=$K$38/2,INDIRECT(CONCATENATE("MatchOrdering!B",CHAR(96+HJ$2-52),($K$38 + 1) - (ROW(HM9)-3) + 2)),""),"")</f>
        <v>28</v>
      </c>
      <c r="HN9" s="83"/>
      <c r="HO9" s="84"/>
      <c r="HP9" s="69" t="str">
        <f t="shared" ca="1" si="52"/>
        <v/>
      </c>
      <c r="HR9" s="69" t="str">
        <f ca="1">IF(LEN(HR$2)&gt;0,   IF(ROW(HR9)-3&lt;=$K$38/2,INDIRECT(CONCATENATE("Teams!F",CELL("contents",INDEX(MatchOrdering!$A$4:$CD$33,ROW(HR9)-3,MATCH(HR$2,MatchOrdering!$A$3:$CD$3,0))))),""),"")</f>
        <v>CHI</v>
      </c>
      <c r="HS9" s="73" t="str">
        <f t="shared" ca="1" si="53"/>
        <v>CHI vs NYI</v>
      </c>
      <c r="HT9" s="69" t="str">
        <f ca="1">IF(LEN(HR$2)&gt;0,   IF(ROW(HT9)-3&lt;=$K$38/2,INDIRECT(CONCATENATE("Teams!F",HU9)),""),"")</f>
        <v>NYI</v>
      </c>
      <c r="HU9" s="6">
        <f ca="1">IF(LEN(HR$2)&gt;0,   IF(ROW(HU9)-3&lt;=$K$38/2,INDIRECT(CONCATENATE("MatchOrdering!B",CHAR(96+HR$2-52),($K$38 + 1) - (ROW(HU9)-3) + 2)),""),"")</f>
        <v>26</v>
      </c>
      <c r="HV9" s="83"/>
      <c r="HW9" s="84"/>
      <c r="HX9" s="69" t="str">
        <f t="shared" ca="1" si="54"/>
        <v/>
      </c>
      <c r="HZ9" s="69" t="str">
        <f ca="1">IF(LEN(HZ$2)&gt;0,   IF(ROW(HZ9)-3&lt;=$K$38/2,INDIRECT(CONCATENATE("Teams!F",CELL("contents",INDEX(MatchOrdering!$A$4:$CD$33,ROW(HZ9)-3,MATCH(HZ$2,MatchOrdering!$A$3:$CD$3,0))))),""),"")</f>
        <v>SJS</v>
      </c>
      <c r="IA9" s="73" t="str">
        <f t="shared" ca="1" si="55"/>
        <v>SJS vs CBJ</v>
      </c>
      <c r="IB9" s="69" t="str">
        <f ca="1">IF(LEN(HZ$2)&gt;0,   IF(ROW(IB9)-3&lt;=$K$38/2,INDIRECT(CONCATENATE("Teams!F",IC9)),""),"")</f>
        <v>CBJ</v>
      </c>
      <c r="IC9" s="6">
        <f ca="1">IF(LEN(HZ$2)&gt;0,   IF(ROW(IC9)-3&lt;=$K$38/2,INDIRECT(CONCATENATE("MatchOrdering!B",CHAR(96+HZ$2-52),($K$38 + 1) - (ROW(IC9)-3) + 2)),""),"")</f>
        <v>24</v>
      </c>
      <c r="ID9" s="83"/>
      <c r="IE9" s="84"/>
      <c r="IF9" s="69" t="str">
        <f t="shared" ca="1" si="56"/>
        <v/>
      </c>
      <c r="IH9" s="69" t="str">
        <f ca="1">IF(LEN(IH$2)&gt;0,   IF(ROW(IH9)-3&lt;=$K$38/2,INDIRECT(CONCATENATE("Teams!F",CELL("contents",INDEX(MatchOrdering!$A$4:$CD$33,ROW(IH9)-3,MATCH(IH$2,MatchOrdering!$A$3:$CD$3,0))))),""),"")</f>
        <v>LAK</v>
      </c>
      <c r="II9" s="73" t="str">
        <f t="shared" ca="1" si="57"/>
        <v>LAK vs TOR</v>
      </c>
      <c r="IJ9" s="69" t="str">
        <f ca="1">IF(LEN(IH$2)&gt;0,   IF(ROW(IJ9)-3&lt;=$K$38/2,INDIRECT(CONCATENATE("Teams!F",IK9)),""),"")</f>
        <v>TOR</v>
      </c>
      <c r="IK9" s="6">
        <f ca="1">IF(LEN(IH$2)&gt;0,   IF(ROW(IK9)-3&lt;=$K$38/2,INDIRECT(CONCATENATE("MatchOrdering!B",CHAR(96+IH$2-52),($K$38 + 1) - (ROW(IK9)-3) + 2)),""),"")</f>
        <v>22</v>
      </c>
      <c r="IL9" s="83"/>
      <c r="IM9" s="84"/>
      <c r="IN9" s="69" t="str">
        <f t="shared" ca="1" si="58"/>
        <v/>
      </c>
      <c r="IP9" s="69" t="str">
        <f ca="1">IF(LEN(IP$2)&gt;0,   IF(ROW(IP9)-3&lt;=$K$38/2,INDIRECT(CONCATENATE("Teams!F",CELL("contents",INDEX(MatchOrdering!$A$4:$CD$33,ROW(IP9)-3,MATCH(IP$2,MatchOrdering!$A$3:$CD$3,0))))),""),"")</f>
        <v>CGY</v>
      </c>
      <c r="IQ9" s="73" t="str">
        <f t="shared" ca="1" si="59"/>
        <v>CGY vs OTT</v>
      </c>
      <c r="IR9" s="69" t="str">
        <f ca="1">IF(LEN(IP$2)&gt;0,   IF(ROW(IR9)-3&lt;=$K$38/2,INDIRECT(CONCATENATE("Teams!F",IS9)),""),"")</f>
        <v>OTT</v>
      </c>
      <c r="IS9" s="6">
        <f ca="1">IF(LEN(IP$2)&gt;0,   IF(ROW(IS9)-3&lt;=$K$38/2,INDIRECT(CONCATENATE("MatchOrdering!B",CHAR(96+IP$2-52),($K$38 + 1) - (ROW(IS9)-3) + 2)),""),"")</f>
        <v>20</v>
      </c>
      <c r="IT9" s="83"/>
      <c r="IU9" s="84"/>
      <c r="IV9" s="69" t="str">
        <f t="shared" ca="1" si="60"/>
        <v/>
      </c>
      <c r="IX9" s="69" t="str">
        <f ca="1">IF(LEN(IX$2)&gt;0,   IF(ROW(IX9)-3&lt;=$K$38/2,INDIRECT(CONCATENATE("Teams!F",CELL("contents",INDEX(MatchOrdering!$A$4:$CD$33,ROW(IX9)-3,MATCH(IX$2,MatchOrdering!$A$3:$CD$3,0))))),""),"")</f>
        <v>PIT</v>
      </c>
      <c r="IY9" s="73" t="str">
        <f t="shared" ca="1" si="61"/>
        <v>PIT vs FLA</v>
      </c>
      <c r="IZ9" s="69" t="str">
        <f ca="1">IF(LEN(IX$2)&gt;0,   IF(ROW(IZ9)-3&lt;=$K$38/2,INDIRECT(CONCATENATE("Teams!F",JA9)),""),"")</f>
        <v>FLA</v>
      </c>
      <c r="JA9" s="6">
        <f ca="1">IF(LEN(IX$2)&gt;0,   IF(ROW(JA9)-3&lt;=$K$38/2,INDIRECT(CONCATENATE("MatchOrdering!B",CHAR(96+IX$2-52),($K$38 + 1) - (ROW(JA9)-3) + 2)),""),"")</f>
        <v>18</v>
      </c>
      <c r="JB9" s="83"/>
      <c r="JC9" s="84"/>
      <c r="JD9" s="69" t="str">
        <f t="shared" ca="1" si="62"/>
        <v/>
      </c>
      <c r="JF9" s="69" t="str">
        <f ca="1">IF(LEN(JF$2)&gt;0,   IF(ROW(JF9)-3&lt;=$K$38/2,INDIRECT(CONCATENATE("Teams!F",CELL("contents",INDEX(MatchOrdering!$A$4:$CD$33,ROW(JF9)-3,MATCH(JF$2,MatchOrdering!$A$3:$CD$3,0))))),""),"")</f>
        <v>NYR</v>
      </c>
      <c r="JG9" s="73" t="str">
        <f t="shared" ca="1" si="63"/>
        <v>NYR vs BUF</v>
      </c>
      <c r="JH9" s="69" t="str">
        <f ca="1">IF(LEN(JF$2)&gt;0,   IF(ROW(JH9)-3&lt;=$K$38/2,INDIRECT(CONCATENATE("Teams!F",JI9)),""),"")</f>
        <v>BUF</v>
      </c>
      <c r="JI9" s="6">
        <f ca="1">IF(LEN(JF$2)&gt;0,   IF(ROW(JI9)-3&lt;=$K$38/2,INDIRECT(CONCATENATE("MatchOrdering!B",CHAR(96+JF$2-52),($K$38 + 1) - (ROW(JI9)-3) + 2)),""),"")</f>
        <v>16</v>
      </c>
      <c r="JJ9" s="83"/>
      <c r="JK9" s="84"/>
      <c r="JL9" s="69" t="str">
        <f t="shared" ca="1" si="64"/>
        <v/>
      </c>
      <c r="JN9" s="69" t="str">
        <f ca="1">IF(LEN(JN$2)&gt;0,   IF(ROW(JN9)-3&lt;=$K$38/2,INDIRECT(CONCATENATE("Teams!F",CELL("contents",INDEX(MatchOrdering!$A$4:$CD$33,ROW(JN9)-3,MATCH(JN$2,MatchOrdering!$A$3:$CD$3,0))))),""),"")</f>
        <v>NJD</v>
      </c>
      <c r="JO9" s="73" t="str">
        <f t="shared" ca="1" si="65"/>
        <v>NJD vs WIN</v>
      </c>
      <c r="JP9" s="69" t="str">
        <f ca="1">IF(LEN(JN$2)&gt;0,   IF(ROW(JP9)-3&lt;=$K$38/2,INDIRECT(CONCATENATE("Teams!F",JQ9)),""),"")</f>
        <v>WIN</v>
      </c>
      <c r="JQ9" s="6">
        <f ca="1">IF(LEN(JN$2)&gt;0,   IF(ROW(JQ9)-3&lt;=$K$38/2,INDIRECT(CONCATENATE("MatchOrdering!B",CHAR(96+JN$2-52),($K$38 + 1) - (ROW(JQ9)-3) + 2)),""),"")</f>
        <v>14</v>
      </c>
      <c r="JR9" s="83"/>
      <c r="JS9" s="84"/>
      <c r="JT9" s="69" t="str">
        <f t="shared" ca="1" si="66"/>
        <v/>
      </c>
      <c r="JV9" s="69" t="str">
        <f ca="1">IF(LEN(JV$2)&gt;0,   IF(ROW(JV9)-3&lt;=$K$38/2,INDIRECT(CONCATENATE("Teams!F",CELL("contents",INDEX(MatchOrdering!$A$4:$CD$33,ROW(JV9)-3,MATCH(JV$2,MatchOrdering!$A$3:$CD$3,0))))),""),"")</f>
        <v>CAR</v>
      </c>
      <c r="JW9" s="73" t="str">
        <f t="shared" ca="1" si="67"/>
        <v>CAR vs NAS</v>
      </c>
      <c r="JX9" s="69" t="str">
        <f ca="1">IF(LEN(JV$2)&gt;0,   IF(ROW(JX9)-3&lt;=$K$38/2,INDIRECT(CONCATENATE("Teams!F",JY9)),""),"")</f>
        <v>NAS</v>
      </c>
      <c r="JY9" s="6">
        <f ca="1">IF(LEN(JV$2)&gt;0,   IF(ROW(JY9)-3&lt;=$K$38/2,INDIRECT(CONCATENATE("MatchOrdering!B",CHAR(96+JV$2-52),($K$38 + 1) - (ROW(JY9)-3) + 2)),""),"")</f>
        <v>12</v>
      </c>
      <c r="JZ9" s="83"/>
      <c r="KA9" s="84"/>
      <c r="KB9" s="69" t="str">
        <f t="shared" ca="1" si="68"/>
        <v/>
      </c>
      <c r="KD9" s="69" t="str">
        <f ca="1">IF(LEN(KD$2)&gt;0,   IF(ROW(KD9)-3&lt;=$K$38/2,INDIRECT(CONCATENATE("Teams!F",CELL("contents",INDEX(MatchOrdering!$A$4:$CD$33,ROW(KD9)-3,MATCH(KD$2,MatchOrdering!$A$3:$CD$3,0))))),""),"")</f>
        <v>TB</v>
      </c>
      <c r="KE9" s="73" t="str">
        <f t="shared" ca="1" si="69"/>
        <v>TB vs DAL</v>
      </c>
      <c r="KF9" s="69" t="str">
        <f ca="1">IF(LEN(KD$2)&gt;0,   IF(ROW(KF9)-3&lt;=$K$38/2,INDIRECT(CONCATENATE("Teams!F",KG9)),""),"")</f>
        <v>DAL</v>
      </c>
      <c r="KG9" s="6">
        <f ca="1">IF(LEN(KD$2)&gt;0,   IF(ROW(KG9)-3&lt;=$K$38/2,INDIRECT(CONCATENATE("MatchOrdering!B",CHAR(96+KD$2-52),($K$38 + 1) - (ROW(KG9)-3) + 2)),""),"")</f>
        <v>10</v>
      </c>
      <c r="KH9" s="83"/>
      <c r="KI9" s="84"/>
      <c r="KJ9" s="69" t="str">
        <f t="shared" ca="1" si="70"/>
        <v/>
      </c>
      <c r="KL9" s="69" t="str">
        <f ca="1">IF(LEN(KL$2)&gt;0,   IF(ROW(KL9)-3&lt;=$K$38/2,INDIRECT(CONCATENATE("Teams!F",CELL("contents",INDEX(MatchOrdering!$A$4:$CD$33,ROW(KL9)-3,MATCH(KL$2,MatchOrdering!$A$3:$CD$3,0))))),""),"")</f>
        <v>MON</v>
      </c>
      <c r="KM9" s="73" t="str">
        <f t="shared" ca="1" si="71"/>
        <v>MON vs CHI</v>
      </c>
      <c r="KN9" s="69" t="str">
        <f ca="1">IF(LEN(KL$2)&gt;0,   IF(ROW(KN9)-3&lt;=$K$38/2,INDIRECT(CONCATENATE("Teams!F",KO9)),""),"")</f>
        <v>CHI</v>
      </c>
      <c r="KO9" s="6">
        <f ca="1">IF(LEN(KL$2)&gt;0,   IF(ROW(KO9)-3&lt;=$K$38/2,INDIRECT(CONCATENATE("MatchOrdering!B",CHAR(96+KL$2-52),($K$38 + 1) - (ROW(KO9)-3) + 2)),""),"")</f>
        <v>8</v>
      </c>
      <c r="KP9" s="83"/>
      <c r="KQ9" s="84"/>
      <c r="KR9" s="69" t="str">
        <f t="shared" ca="1" si="72"/>
        <v/>
      </c>
      <c r="KT9" s="69" t="str">
        <f ca="1">IF(LEN(KT$2)&gt;0,   IF(ROW(KT9)-3&lt;=$K$38/2,INDIRECT(CONCATENATE("Teams!F",CELL("contents",INDEX(MatchOrdering!$A$4:$CD$33,ROW(KT9)-3,MATCH(KT$2,MatchOrdering!$A$3:$CD$3,0))))),""),"")</f>
        <v>DET</v>
      </c>
      <c r="KU9" s="73" t="str">
        <f t="shared" ca="1" si="73"/>
        <v>DET vs SJS</v>
      </c>
      <c r="KV9" s="69" t="str">
        <f ca="1">IF(LEN(KT$2)&gt;0,   IF(ROW(KV9)-3&lt;=$K$38/2,INDIRECT(CONCATENATE("Teams!F",KW9)),""),"")</f>
        <v>SJS</v>
      </c>
      <c r="KW9" s="6">
        <f ca="1">IF(LEN(KT$2)&gt;0,   IF(ROW(KW9)-3&lt;=$K$38/2,INDIRECT(CONCATENATE("MatchOrdering!B",CHAR(96+KT$2-52),($K$38 + 1) - (ROW(KW9)-3) + 2)),""),"")</f>
        <v>6</v>
      </c>
      <c r="KX9" s="83"/>
      <c r="KY9" s="84"/>
      <c r="KZ9" s="69" t="str">
        <f t="shared" ca="1" si="74"/>
        <v/>
      </c>
      <c r="LB9" s="69" t="str">
        <f ca="1">IF(LEN(LB$2)&gt;0,   IF(ROW(LB9)-3&lt;=$K$38/2,INDIRECT(CONCATENATE("Teams!F",CELL("contents",INDEX(MatchOrdering!$A$4:$CD$33,ROW(LB9)-3,MATCH(LB$2,MatchOrdering!$A$3:$CD$3,0))))),""),"")</f>
        <v>BOS</v>
      </c>
      <c r="LC9" s="73" t="str">
        <f t="shared" ca="1" si="75"/>
        <v>BOS vs LAK</v>
      </c>
      <c r="LD9" s="69" t="str">
        <f ca="1">IF(LEN(LB$2)&gt;0,   IF(ROW(LD9)-3&lt;=$K$38/2,INDIRECT(CONCATENATE("Teams!F",LE9)),""),"")</f>
        <v>LAK</v>
      </c>
      <c r="LE9" s="6">
        <f ca="1">IF(LEN(LB$2)&gt;0,   IF(ROW(LE9)-3&lt;=$K$38/2,INDIRECT(CONCATENATE("MatchOrdering!C",CHAR(96+LB$2-78),($K$38 + 1) - (ROW(LE9)-3) + 2)),""),"")</f>
        <v>4</v>
      </c>
      <c r="LF9" s="83"/>
      <c r="LG9" s="84"/>
      <c r="LH9" s="69" t="str">
        <f t="shared" ca="1" si="76"/>
        <v/>
      </c>
      <c r="LJ9" s="69" t="str">
        <f ca="1">IF(LEN(LJ$2)&gt;0,   IF(ROW(LJ9)-3&lt;=$K$38/2,INDIRECT(CONCATENATE("Teams!F",CELL("contents",INDEX(MatchOrdering!$A$4:$CD$33,ROW(LJ9)-3,MATCH(LJ$2,MatchOrdering!$A$3:$CD$3,0))))),""),"")</f>
        <v>STL</v>
      </c>
      <c r="LK9" s="73" t="str">
        <f t="shared" ca="1" si="77"/>
        <v>STL vs CGY</v>
      </c>
      <c r="LL9" s="69" t="str">
        <f ca="1">IF(LEN(LJ$2)&gt;0,   IF(ROW(LL9)-3&lt;=$K$38/2,INDIRECT(CONCATENATE("Teams!F",LM9)),""),"")</f>
        <v>CGY</v>
      </c>
      <c r="LM9" s="6">
        <f ca="1">IF(LEN(LJ$2)&gt;0,   IF(ROW(LM9)-3&lt;=$K$38/2,INDIRECT(CONCATENATE("MatchOrdering!C",CHAR(96+LJ$2-78),($K$38 + 1) - (ROW(LM9)-3) + 2)),""),"")</f>
        <v>2</v>
      </c>
      <c r="LN9" s="83"/>
      <c r="LO9" s="84"/>
      <c r="LP9" s="69" t="str">
        <f t="shared" ca="1" si="78"/>
        <v/>
      </c>
    </row>
    <row r="10" spans="2:328" x14ac:dyDescent="0.25">
      <c r="B10" s="69" t="str">
        <f ca="1">IF(LEN(C$2)&gt;0,   IF(ROW(B10)-3&lt;=$K$38/2,INDIRECT(CONCATENATE("Teams!F",CELL("contents",INDEX(MatchOrdering!$A$4:$CD$33,ROW(B10)-3,MATCH(C$2,MatchOrdering!$A$3:$CD$3,0))))),""),"")</f>
        <v>VAN</v>
      </c>
      <c r="C10" s="73" t="str">
        <f t="shared" ca="1" si="0"/>
        <v>VAN vs CAR</v>
      </c>
      <c r="D10" s="69" t="str">
        <f ca="1">IF(LEN(C$2)&gt;0,   IF(ROW(D10)-3&lt;=$K$38/2,INDIRECT(CONCATENATE("Teams!F",E10)),""),"")</f>
        <v>CAR</v>
      </c>
      <c r="E10" s="6">
        <f ca="1">IF(LEN(C$2)&gt;0,   IF(ROW(E10)-3&lt;=$K$38/2,INDIRECT(CONCATENATE("MatchOrdering!",CHAR(96+C$2),($K$38 + 1) - (ROW(E10)-3) + 2)),""),"")</f>
        <v>23</v>
      </c>
      <c r="F10" s="83"/>
      <c r="G10" s="84"/>
      <c r="H10" s="69" t="str">
        <f t="shared" ca="1" si="79"/>
        <v/>
      </c>
      <c r="J10" s="69" t="str">
        <f ca="1">IF(LEN(K$2)&gt;0,   IF(ROW(J10)-3&lt;=$K$38/2,INDIRECT(CONCATENATE("Teams!F",CELL("contents",INDEX(MatchOrdering!$A$4:$CD$33,ROW(J10)-3,MATCH(K$2,MatchOrdering!$A$3:$CD$3,0))))),""),"")</f>
        <v>ARI</v>
      </c>
      <c r="K10" s="73" t="str">
        <f t="shared" ca="1" si="1"/>
        <v>ARI vs TB</v>
      </c>
      <c r="L10" s="69" t="str">
        <f ca="1">IF(LEN(K$2)&gt;0,   IF(ROW(L10)-3&lt;=$K$38/2,INDIRECT(CONCATENATE("Teams!F",M10)),""),"")</f>
        <v>TB</v>
      </c>
      <c r="M10" s="6">
        <f ca="1">IF(LEN(K$2)&gt;0,   IF(ROW(M10)-3&lt;=$K$38/2,INDIRECT(CONCATENATE("MatchOrdering!",CHAR(96+K$2),($K$38 + 1) - (ROW(M10)-3) + 2)),""),"")</f>
        <v>21</v>
      </c>
      <c r="N10" s="83"/>
      <c r="O10" s="84"/>
      <c r="P10" s="69" t="str">
        <f t="shared" ca="1" si="2"/>
        <v/>
      </c>
      <c r="R10" s="69" t="str">
        <f ca="1">IF(LEN(R$2)&gt;0,   IF(ROW(R10)-3&lt;=$K$38/2,INDIRECT(CONCATENATE("Teams!F",CELL("contents",INDEX(MatchOrdering!$A$4:$CD$33,ROW(R10)-3,MATCH(R$2,MatchOrdering!$A$3:$CD$3,0))))),""),"")</f>
        <v>EDM</v>
      </c>
      <c r="S10" s="73" t="str">
        <f t="shared" ca="1" si="3"/>
        <v>EDM vs MON</v>
      </c>
      <c r="T10" s="69" t="str">
        <f ca="1">IF(LEN(R$2)&gt;0,   IF(ROW(T10)-3&lt;=$K$38/2,INDIRECT(CONCATENATE("Teams!F",U10)),""),"")</f>
        <v>MON</v>
      </c>
      <c r="U10" s="6">
        <f ca="1">IF(LEN(R$2)&gt;0,   IF(ROW(U10)-3&lt;=$K$38/2,INDIRECT(CONCATENATE("MatchOrdering!",CHAR(96+R$2),($K$38 + 1) - (ROW(U10)-3) + 2)),""),"")</f>
        <v>19</v>
      </c>
      <c r="V10" s="83"/>
      <c r="W10" s="84"/>
      <c r="X10" s="69" t="str">
        <f t="shared" ca="1" si="4"/>
        <v/>
      </c>
      <c r="Z10" s="69" t="str">
        <f ca="1">IF(LEN(Z$2)&gt;0,   IF(ROW(Z10)-3&lt;=$K$38/2,INDIRECT(CONCATENATE("Teams!F",CELL("contents",INDEX(MatchOrdering!$A$4:$CD$33,ROW(Z10)-3,MATCH(Z$2,MatchOrdering!$A$3:$CD$3,0))))),""),"")</f>
        <v>WAS</v>
      </c>
      <c r="AA10" s="73" t="str">
        <f t="shared" ca="1" si="5"/>
        <v>WAS vs DET</v>
      </c>
      <c r="AB10" s="69" t="str">
        <f ca="1">IF(LEN(Z$2)&gt;0,   IF(ROW(AB10)-3&lt;=$K$38/2,INDIRECT(CONCATENATE("Teams!F",AC10)),""),"")</f>
        <v>DET</v>
      </c>
      <c r="AC10" s="6">
        <f ca="1">IF(LEN(Z$2)&gt;0,   IF(ROW(AC10)-3&lt;=$K$38/2,INDIRECT(CONCATENATE("MatchOrdering!",CHAR(96+Z$2),($K$38 + 1) - (ROW(AC10)-3) + 2)),""),"")</f>
        <v>17</v>
      </c>
      <c r="AD10" s="83"/>
      <c r="AE10" s="84"/>
      <c r="AF10" s="69" t="str">
        <f t="shared" ca="1" si="6"/>
        <v/>
      </c>
      <c r="AH10" s="69" t="str">
        <f ca="1">IF(LEN(AH$2)&gt;0,   IF(ROW(AH10)-3&lt;=$K$38/2,INDIRECT(CONCATENATE("Teams!F",CELL("contents",INDEX(MatchOrdering!$A$4:$CD$33,ROW(AH10)-3,MATCH(AH$2,MatchOrdering!$A$3:$CD$3,0))))),""),"")</f>
        <v>PHI</v>
      </c>
      <c r="AI10" s="73" t="str">
        <f t="shared" ca="1" si="7"/>
        <v>PHI vs BOS</v>
      </c>
      <c r="AJ10" s="69" t="str">
        <f ca="1">IF(LEN(AH$2)&gt;0,   IF(ROW(AJ10)-3&lt;=$K$38/2,INDIRECT(CONCATENATE("Teams!F",AK10)),""),"")</f>
        <v>BOS</v>
      </c>
      <c r="AK10" s="6">
        <f ca="1">IF(LEN(AH$2)&gt;0,   IF(ROW(AK10)-3&lt;=$K$38/2,INDIRECT(CONCATENATE("MatchOrdering!",CHAR(96+AH$2),($K$38 + 1) - (ROW(AK10)-3) + 2)),""),"")</f>
        <v>15</v>
      </c>
      <c r="AL10" s="83"/>
      <c r="AM10" s="84"/>
      <c r="AN10" s="69" t="str">
        <f t="shared" ca="1" si="8"/>
        <v/>
      </c>
      <c r="AP10" s="69" t="str">
        <f ca="1">IF(LEN(AP$2)&gt;0,   IF(ROW(AP10)-3&lt;=$K$38/2,INDIRECT(CONCATENATE("Teams!F",CELL("contents",INDEX(MatchOrdering!$A$4:$CD$33,ROW(AP10)-3,MATCH(AP$2,MatchOrdering!$A$3:$CD$3,0))))),""),"")</f>
        <v>NYI</v>
      </c>
      <c r="AQ10" s="73" t="str">
        <f t="shared" ca="1" si="9"/>
        <v>NYI vs STL</v>
      </c>
      <c r="AR10" s="69" t="str">
        <f ca="1">IF(LEN(AP$2)&gt;0,   IF(ROW(AR10)-3&lt;=$K$38/2,INDIRECT(CONCATENATE("Teams!F",AS10)),""),"")</f>
        <v>STL</v>
      </c>
      <c r="AS10" s="6">
        <f ca="1">IF(LEN(AP$2)&gt;0,   IF(ROW(AS10)-3&lt;=$K$38/2,INDIRECT(CONCATENATE("MatchOrdering!",CHAR(96+AP$2),($K$38 + 1) - (ROW(AS10)-3) + 2)),""),"")</f>
        <v>13</v>
      </c>
      <c r="AT10" s="83"/>
      <c r="AU10" s="84"/>
      <c r="AV10" s="69" t="str">
        <f t="shared" ca="1" si="10"/>
        <v/>
      </c>
      <c r="AX10" s="69" t="str">
        <f ca="1">IF(LEN(AX$2)&gt;0,   IF(ROW(AX10)-3&lt;=$K$38/2,INDIRECT(CONCATENATE("Teams!F",CELL("contents",INDEX(MatchOrdering!$A$4:$CD$33,ROW(AX10)-3,MATCH(AX$2,MatchOrdering!$A$3:$CD$3,0))))),""),"")</f>
        <v>CBJ</v>
      </c>
      <c r="AY10" s="73" t="str">
        <f t="shared" ca="1" si="11"/>
        <v>CBJ vs MIN</v>
      </c>
      <c r="AZ10" s="69" t="str">
        <f ca="1">IF(LEN(AX$2)&gt;0,   IF(ROW(AZ10)-3&lt;=$K$38/2,INDIRECT(CONCATENATE("Teams!F",BA10)),""),"")</f>
        <v>MIN</v>
      </c>
      <c r="BA10" s="6">
        <f ca="1">IF(LEN(AX$2)&gt;0,   IF(ROW(BA10)-3&lt;=$K$38/2,INDIRECT(CONCATENATE("MatchOrdering!",CHAR(96+AX$2),($K$38 + 1) - (ROW(BA10)-3) + 2)),""),"")</f>
        <v>11</v>
      </c>
      <c r="BB10" s="83"/>
      <c r="BC10" s="84"/>
      <c r="BD10" s="69" t="str">
        <f t="shared" ca="1" si="12"/>
        <v/>
      </c>
      <c r="BF10" s="69" t="str">
        <f ca="1">IF(LEN(BF$2)&gt;0,   IF(ROW(BF10)-3&lt;=$K$38/2,INDIRECT(CONCATENATE("Teams!F",CELL("contents",INDEX(MatchOrdering!$A$4:$CD$33,ROW(BF10)-3,MATCH(BF$2,MatchOrdering!$A$3:$CD$3,0))))),""),"")</f>
        <v>TOR</v>
      </c>
      <c r="BG10" s="73" t="str">
        <f t="shared" ca="1" si="13"/>
        <v>TOR vs COL</v>
      </c>
      <c r="BH10" s="69" t="str">
        <f ca="1">IF(LEN(BF$2)&gt;0,   IF(ROW(BH10)-3&lt;=$K$38/2,INDIRECT(CONCATENATE("Teams!F",BI10)),""),"")</f>
        <v>COL</v>
      </c>
      <c r="BI10" s="6">
        <f ca="1">IF(LEN(BF$2)&gt;0,   IF(ROW(BI10)-3&lt;=$K$38/2,INDIRECT(CONCATENATE("MatchOrdering!",CHAR(96+BF$2),($K$38 + 1) - (ROW(BI10)-3) + 2)),""),"")</f>
        <v>9</v>
      </c>
      <c r="BJ10" s="83"/>
      <c r="BK10" s="84"/>
      <c r="BL10" s="69" t="str">
        <f t="shared" ca="1" si="14"/>
        <v/>
      </c>
      <c r="BN10" s="69" t="str">
        <f ca="1">IF(LEN(BN$2)&gt;0,   IF(ROW(BN10)-3&lt;=$K$38/2,INDIRECT(CONCATENATE("Teams!F",CELL("contents",INDEX(MatchOrdering!$A$4:$CD$33,ROW(BN10)-3,MATCH(BN$2,MatchOrdering!$A$3:$CD$3,0))))),""),"")</f>
        <v>OTT</v>
      </c>
      <c r="BO10" s="73" t="str">
        <f t="shared" ca="1" si="80"/>
        <v>OTT vs VAN</v>
      </c>
      <c r="BP10" s="69" t="str">
        <f ca="1">IF(LEN(BN$2)&gt;0,   IF(ROW(BP10)-3&lt;=$K$38/2,INDIRECT(CONCATENATE("Teams!F",BQ10)),""),"")</f>
        <v>VAN</v>
      </c>
      <c r="BQ10" s="6">
        <f ca="1">IF(LEN(BN$2)&gt;0,   IF(ROW(BQ10)-3&lt;=$K$38/2,INDIRECT(CONCATENATE("MatchOrdering!",CHAR(96+BN$2),($K$38 + 1) - (ROW(BQ10)-3) + 2)),""),"")</f>
        <v>7</v>
      </c>
      <c r="BR10" s="83"/>
      <c r="BS10" s="84"/>
      <c r="BT10" s="69" t="str">
        <f t="shared" ca="1" si="81"/>
        <v/>
      </c>
      <c r="BV10" s="69" t="str">
        <f ca="1">IF(LEN(BV$2)&gt;0,   IF(ROW(BV10)-3&lt;=$K$38/2,INDIRECT(CONCATENATE("Teams!F",CELL("contents",INDEX(MatchOrdering!$A$4:$CD$33,ROW(BV10)-3,MATCH(BV$2,MatchOrdering!$A$3:$CD$3,0))))),""),"")</f>
        <v>FLA</v>
      </c>
      <c r="BW10" s="73" t="str">
        <f t="shared" ca="1" si="15"/>
        <v>FLA vs ARI</v>
      </c>
      <c r="BX10" s="69" t="str">
        <f ca="1">IF(LEN(BV$2)&gt;0,   IF(ROW(BX10)-3&lt;=$K$38/2,INDIRECT(CONCATENATE("Teams!F",BY10)),""),"")</f>
        <v>ARI</v>
      </c>
      <c r="BY10" s="6">
        <f ca="1">IF(LEN(BV$2)&gt;0,   IF(ROW(BY10)-3&lt;=$K$38/2,INDIRECT(CONCATENATE("MatchOrdering!",CHAR(96+BV$2),($K$38 + 1) - (ROW(BY10)-3) + 2)),""),"")</f>
        <v>5</v>
      </c>
      <c r="BZ10" s="83"/>
      <c r="CA10" s="84"/>
      <c r="CB10" s="69" t="str">
        <f t="shared" ca="1" si="16"/>
        <v/>
      </c>
      <c r="CD10" s="69" t="str">
        <f ca="1">IF(LEN(CD$2)&gt;0,   IF(ROW(CD10)-3&lt;=$K$38/2,INDIRECT(CONCATENATE("Teams!F",CELL("contents",INDEX(MatchOrdering!$A$4:$CD$33,ROW(CD10)-3,MATCH(CD$2,MatchOrdering!$A$3:$CD$3,0))))),""),"")</f>
        <v>BUF</v>
      </c>
      <c r="CE10" s="73" t="str">
        <f t="shared" ca="1" si="17"/>
        <v>BUF vs EDM</v>
      </c>
      <c r="CF10" s="69" t="str">
        <f ca="1">IF(LEN(CD$2)&gt;0,   IF(ROW(CF10)-3&lt;=$K$38/2,INDIRECT(CONCATENATE("Teams!F",CG10)),""),"")</f>
        <v>EDM</v>
      </c>
      <c r="CG10" s="6">
        <f ca="1">IF(LEN(CD$2)&gt;0,   IF(ROW(CG10)-3&lt;=$K$38/2,INDIRECT(CONCATENATE("MatchOrdering!",CHAR(96+CD$2),($K$38 + 1) - (ROW(CG10)-3) + 2)),""),"")</f>
        <v>3</v>
      </c>
      <c r="CH10" s="83"/>
      <c r="CI10" s="84"/>
      <c r="CJ10" s="69" t="str">
        <f t="shared" ca="1" si="18"/>
        <v/>
      </c>
      <c r="CL10" s="69" t="str">
        <f ca="1">IF(LEN(CL$2)&gt;0,   IF(ROW(CL10)-3&lt;=$K$38/2,INDIRECT(CONCATENATE("Teams!F",CELL("contents",INDEX(MatchOrdering!$A$4:$CD$33,ROW(CL10)-3,MATCH(CL$2,MatchOrdering!$A$3:$CD$3,0))))),""),"")</f>
        <v>WIN</v>
      </c>
      <c r="CM10" s="73" t="str">
        <f t="shared" ca="1" si="19"/>
        <v>WIN vs WAS</v>
      </c>
      <c r="CN10" s="69" t="str">
        <f ca="1">IF(LEN(CL$2)&gt;0,   IF(ROW(CN10)-3&lt;=$K$38/2,INDIRECT(CONCATENATE("Teams!F",CO10)),""),"")</f>
        <v>WAS</v>
      </c>
      <c r="CO10" s="6">
        <f ca="1">IF(LEN(CL$2)&gt;0,   IF(ROW(CO10)-3&lt;=$K$38/2,INDIRECT(CONCATENATE("MatchOrdering!",CHAR(96+CL$2),($K$38 + 1) - (ROW(CO10)-3) + 2)),""),"")</f>
        <v>30</v>
      </c>
      <c r="CP10" s="83"/>
      <c r="CQ10" s="84"/>
      <c r="CR10" s="69" t="str">
        <f t="shared" ca="1" si="20"/>
        <v/>
      </c>
      <c r="CT10" s="69" t="str">
        <f ca="1">IF(LEN(CT$2)&gt;0,   IF(ROW(CT10)-3&lt;=$K$38/2,INDIRECT(CONCATENATE("Teams!F",CELL("contents",INDEX(MatchOrdering!$A$4:$CD$33,ROW(CT10)-3,MATCH(CT$2,MatchOrdering!$A$3:$CD$3,0))))),""),"")</f>
        <v>NAS</v>
      </c>
      <c r="CU10" s="73" t="str">
        <f t="shared" ca="1" si="21"/>
        <v>NAS vs PHI</v>
      </c>
      <c r="CV10" s="69" t="str">
        <f ca="1">IF(LEN(CT$2)&gt;0,   IF(ROW(CV10)-3&lt;=$K$38/2,INDIRECT(CONCATENATE("Teams!F",CW10)),""),"")</f>
        <v>PHI</v>
      </c>
      <c r="CW10" s="6">
        <f ca="1">IF(LEN(CT$2)&gt;0,   IF(ROW(CW10)-3&lt;=$K$38/2,INDIRECT(CONCATENATE("MatchOrdering!",CHAR(96+CT$2),($K$38 + 1) - (ROW(CW10)-3) + 2)),""),"")</f>
        <v>28</v>
      </c>
      <c r="CX10" s="83"/>
      <c r="CY10" s="84"/>
      <c r="CZ10" s="69" t="str">
        <f t="shared" ca="1" si="22"/>
        <v/>
      </c>
      <c r="DB10" s="69" t="str">
        <f ca="1">IF(LEN(DB$2)&gt;0,   IF(ROW(DB10)-3&lt;=$K$38/2,INDIRECT(CONCATENATE("Teams!F",CELL("contents",INDEX(MatchOrdering!$A$4:$CD$33,ROW(DB10)-3,MATCH(DB$2,MatchOrdering!$A$3:$CD$3,0))))),""),"")</f>
        <v>DAL</v>
      </c>
      <c r="DC10" s="73" t="str">
        <f t="shared" ca="1" si="23"/>
        <v>DAL vs NYI</v>
      </c>
      <c r="DD10" s="69" t="str">
        <f ca="1">IF(LEN(DB$2)&gt;0,   IF(ROW(DD10)-3&lt;=$K$38/2,INDIRECT(CONCATENATE("Teams!F",DE10)),""),"")</f>
        <v>NYI</v>
      </c>
      <c r="DE10" s="6">
        <f ca="1">IF(LEN(DB$2)&gt;0,   IF(ROW(DE10)-3&lt;=$K$38/2,INDIRECT(CONCATENATE("MatchOrdering!A",CHAR(96+DB$2-26),($K$38 + 1) - (ROW(DE10)-3) + 2)),""),"")</f>
        <v>26</v>
      </c>
      <c r="DF10" s="83"/>
      <c r="DG10" s="84"/>
      <c r="DH10" s="69" t="str">
        <f t="shared" ca="1" si="24"/>
        <v/>
      </c>
      <c r="DJ10" s="69" t="str">
        <f ca="1">IF(LEN(DJ$2)&gt;0,   IF(ROW(DJ10)-3&lt;=$K$38/2,INDIRECT(CONCATENATE("Teams!F",CELL("contents",INDEX(MatchOrdering!$A$4:$CD$33,ROW(DJ10)-3,MATCH(DJ$2,MatchOrdering!$A$3:$CD$3,0))))),""),"")</f>
        <v>CHI</v>
      </c>
      <c r="DK10" s="73" t="str">
        <f t="shared" ca="1" si="25"/>
        <v>CHI vs CBJ</v>
      </c>
      <c r="DL10" s="69" t="str">
        <f ca="1">IF(LEN(DJ$2)&gt;0,   IF(ROW(DL10)-3&lt;=$K$38/2,INDIRECT(CONCATENATE("Teams!F",DM10)),""),"")</f>
        <v>CBJ</v>
      </c>
      <c r="DM10" s="6">
        <f ca="1">IF(LEN(DJ$2)&gt;0,   IF(ROW(DM10)-3&lt;=$K$38/2,INDIRECT(CONCATENATE("MatchOrdering!A",CHAR(96+DJ$2-26),($K$38 + 1) - (ROW(DM10)-3) + 2)),""),"")</f>
        <v>24</v>
      </c>
      <c r="DN10" s="83"/>
      <c r="DO10" s="84"/>
      <c r="DP10" s="69" t="str">
        <f t="shared" ca="1" si="26"/>
        <v/>
      </c>
      <c r="DR10" s="69" t="str">
        <f ca="1">IF(LEN(DR$2)&gt;0,   IF(ROW(DR10)-3&lt;=$K$38/2,INDIRECT(CONCATENATE("Teams!F",CELL("contents",INDEX(MatchOrdering!$A$4:$CD$33,ROW(DR10)-3,MATCH(DR$2,MatchOrdering!$A$3:$CD$3,0))))),""),"")</f>
        <v>SJS</v>
      </c>
      <c r="DS10" s="73" t="str">
        <f t="shared" ca="1" si="27"/>
        <v>SJS vs TOR</v>
      </c>
      <c r="DT10" s="69" t="str">
        <f ca="1">IF(LEN(DR$2)&gt;0,   IF(ROW(DT10)-3&lt;=$K$38/2,INDIRECT(CONCATENATE("Teams!F",DU10)),""),"")</f>
        <v>TOR</v>
      </c>
      <c r="DU10" s="6">
        <f ca="1">IF(LEN(DR$2)&gt;0,   IF(ROW(DU10)-3&lt;=$K$38/2,INDIRECT(CONCATENATE("MatchOrdering!A",CHAR(96+DR$2-26),($K$38 + 1) - (ROW(DU10)-3) + 2)),""),"")</f>
        <v>22</v>
      </c>
      <c r="DV10" s="83"/>
      <c r="DW10" s="84"/>
      <c r="DX10" s="69" t="str">
        <f t="shared" ca="1" si="28"/>
        <v/>
      </c>
      <c r="DZ10" s="69" t="str">
        <f ca="1">IF(LEN(DZ$2)&gt;0,   IF(ROW(DZ10)-3&lt;=$K$38/2,INDIRECT(CONCATENATE("Teams!F",CELL("contents",INDEX(MatchOrdering!$A$4:$CD$33,ROW(DZ10)-3,MATCH(DZ$2,MatchOrdering!$A$3:$CD$3,0))))),""),"")</f>
        <v>LAK</v>
      </c>
      <c r="EA10" s="73" t="str">
        <f t="shared" ca="1" si="29"/>
        <v>LAK vs OTT</v>
      </c>
      <c r="EB10" s="69" t="str">
        <f ca="1">IF(LEN(DZ$2)&gt;0,   IF(ROW(EB10)-3&lt;=$K$38/2,INDIRECT(CONCATENATE("Teams!F",EC10)),""),"")</f>
        <v>OTT</v>
      </c>
      <c r="EC10" s="6">
        <f ca="1">IF(LEN(DZ$2)&gt;0,   IF(ROW(EC10)-3&lt;=$K$38/2,INDIRECT(CONCATENATE("MatchOrdering!A",CHAR(96+DZ$2-26),($K$38 + 1) - (ROW(EC10)-3) + 2)),""),"")</f>
        <v>20</v>
      </c>
      <c r="ED10" s="83"/>
      <c r="EE10" s="84"/>
      <c r="EF10" s="69" t="str">
        <f t="shared" ca="1" si="30"/>
        <v/>
      </c>
      <c r="EH10" s="69" t="str">
        <f ca="1">IF(LEN(EH$2)&gt;0,   IF(ROW(EH10)-3&lt;=$K$38/2,INDIRECT(CONCATENATE("Teams!F",CELL("contents",INDEX(MatchOrdering!$A$4:$CD$33,ROW(EH10)-3,MATCH(EH$2,MatchOrdering!$A$3:$CD$3,0))))),""),"")</f>
        <v>CGY</v>
      </c>
      <c r="EI10" s="73" t="str">
        <f t="shared" ca="1" si="31"/>
        <v>CGY vs FLA</v>
      </c>
      <c r="EJ10" s="69" t="str">
        <f ca="1">IF(LEN(EH$2)&gt;0,   IF(ROW(EJ10)-3&lt;=$K$38/2,INDIRECT(CONCATENATE("Teams!F",EK10)),""),"")</f>
        <v>FLA</v>
      </c>
      <c r="EK10" s="6">
        <f ca="1">IF(LEN(EH$2)&gt;0,   IF(ROW(EK10)-3&lt;=$K$38/2,INDIRECT(CONCATENATE("MatchOrdering!A",CHAR(96+EH$2-26),($K$38 + 1) - (ROW(EK10)-3) + 2)),""),"")</f>
        <v>18</v>
      </c>
      <c r="EL10" s="83"/>
      <c r="EM10" s="84"/>
      <c r="EN10" s="69" t="str">
        <f t="shared" ca="1" si="32"/>
        <v/>
      </c>
      <c r="EP10" s="69" t="str">
        <f ca="1">IF(LEN(EP$2)&gt;0,   IF(ROW(EP10)-3&lt;=$K$38/2,INDIRECT(CONCATENATE("Teams!F",CELL("contents",INDEX(MatchOrdering!$A$4:$CD$33,ROW(EP10)-3,MATCH(EP$2,MatchOrdering!$A$3:$CD$3,0))))),""),"")</f>
        <v>PIT</v>
      </c>
      <c r="EQ10" s="73" t="str">
        <f t="shared" ca="1" si="33"/>
        <v>PIT vs BUF</v>
      </c>
      <c r="ER10" s="69" t="str">
        <f ca="1">IF(LEN(EP$2)&gt;0,   IF(ROW(ER10)-3&lt;=$K$38/2,INDIRECT(CONCATENATE("Teams!F",ES10)),""),"")</f>
        <v>BUF</v>
      </c>
      <c r="ES10" s="6">
        <f ca="1">IF(LEN(EP$2)&gt;0,   IF(ROW(ES10)-3&lt;=$K$38/2,INDIRECT(CONCATENATE("MatchOrdering!A",CHAR(96+EP$2-26),($K$38 + 1) - (ROW(ES10)-3) + 2)),""),"")</f>
        <v>16</v>
      </c>
      <c r="ET10" s="83"/>
      <c r="EU10" s="84"/>
      <c r="EV10" s="69" t="str">
        <f t="shared" ca="1" si="34"/>
        <v/>
      </c>
      <c r="EX10" s="69" t="str">
        <f ca="1">IF(LEN(EX$2)&gt;0,   IF(ROW(EX10)-3&lt;=$K$38/2,INDIRECT(CONCATENATE("Teams!F",CELL("contents",INDEX(MatchOrdering!$A$4:$CD$33,ROW(EX10)-3,MATCH(EX$2,MatchOrdering!$A$3:$CD$3,0))))),""),"")</f>
        <v>NYR</v>
      </c>
      <c r="EY10" s="73" t="str">
        <f t="shared" ca="1" si="35"/>
        <v>NYR vs WIN</v>
      </c>
      <c r="EZ10" s="69" t="str">
        <f ca="1">IF(LEN(EX$2)&gt;0,   IF(ROW(EZ10)-3&lt;=$K$38/2,INDIRECT(CONCATENATE("Teams!F",FA10)),""),"")</f>
        <v>WIN</v>
      </c>
      <c r="FA10" s="6">
        <f ca="1">IF(LEN(EX$2)&gt;0,   IF(ROW(FA10)-3&lt;=$K$38/2,INDIRECT(CONCATENATE("MatchOrdering!A",CHAR(96+EX$2-26),($K$38 + 1) - (ROW(FA10)-3) + 2)),""),"")</f>
        <v>14</v>
      </c>
      <c r="FB10" s="83"/>
      <c r="FC10" s="84"/>
      <c r="FD10" s="69" t="str">
        <f t="shared" ca="1" si="36"/>
        <v/>
      </c>
      <c r="FF10" s="69" t="str">
        <f ca="1">IF(LEN(FF$2)&gt;0,   IF(ROW(FF10)-3&lt;=$K$38/2,INDIRECT(CONCATENATE("Teams!F",CELL("contents",INDEX(MatchOrdering!$A$4:$CD$33,ROW(FF10)-3,MATCH(FF$2,MatchOrdering!$A$3:$CD$3,0))))),""),"")</f>
        <v>NJD</v>
      </c>
      <c r="FG10" s="73" t="str">
        <f t="shared" ca="1" si="37"/>
        <v>NJD vs NAS</v>
      </c>
      <c r="FH10" s="69" t="str">
        <f ca="1">IF(LEN(FF$2)&gt;0,   IF(ROW(FH10)-3&lt;=$K$38/2,INDIRECT(CONCATENATE("Teams!F",FI10)),""),"")</f>
        <v>NAS</v>
      </c>
      <c r="FI10" s="6">
        <f ca="1">IF(LEN(FF$2)&gt;0,   IF(ROW(FI10)-3&lt;=$K$38/2,INDIRECT(CONCATENATE("MatchOrdering!A",CHAR(96+FF$2-26),($K$38 + 1) - (ROW(FI10)-3) + 2)),""),"")</f>
        <v>12</v>
      </c>
      <c r="FJ10" s="83"/>
      <c r="FK10" s="84"/>
      <c r="FL10" s="69" t="str">
        <f t="shared" ca="1" si="38"/>
        <v/>
      </c>
      <c r="FN10" s="69" t="str">
        <f ca="1">IF(LEN(FN$2)&gt;0,   IF(ROW(FN10)-3&lt;=$K$38/2,INDIRECT(CONCATENATE("Teams!F",CELL("contents",INDEX(MatchOrdering!$A$4:$CD$33,ROW(FN10)-3,MATCH(FN$2,MatchOrdering!$A$3:$CD$3,0))))),""),"")</f>
        <v>CAR</v>
      </c>
      <c r="FO10" s="73" t="str">
        <f t="shared" ca="1" si="39"/>
        <v>CAR vs DAL</v>
      </c>
      <c r="FP10" s="69" t="str">
        <f ca="1">IF(LEN(FN$2)&gt;0,   IF(ROW(FP10)-3&lt;=$K$38/2,INDIRECT(CONCATENATE("Teams!F",FQ10)),""),"")</f>
        <v>DAL</v>
      </c>
      <c r="FQ10" s="6">
        <f ca="1">IF(LEN(FN$2)&gt;0,   IF(ROW(FQ10)-3&lt;=$K$38/2,INDIRECT(CONCATENATE("MatchOrdering!A",CHAR(96+FN$2-26),($K$38 + 1) - (ROW(FQ10)-3) + 2)),""),"")</f>
        <v>10</v>
      </c>
      <c r="FR10" s="83"/>
      <c r="FS10" s="84"/>
      <c r="FT10" s="69" t="str">
        <f t="shared" ca="1" si="40"/>
        <v/>
      </c>
      <c r="FV10" s="69" t="str">
        <f ca="1">IF(LEN(FV$2)&gt;0,   IF(ROW(FV10)-3&lt;=$K$38/2,INDIRECT(CONCATENATE("Teams!F",CELL("contents",INDEX(MatchOrdering!$A$4:$CD$33,ROW(FV10)-3,MATCH(FV$2,MatchOrdering!$A$3:$CD$3,0))))),""),"")</f>
        <v>TB</v>
      </c>
      <c r="FW10" s="73" t="str">
        <f t="shared" ca="1" si="41"/>
        <v>TB vs CHI</v>
      </c>
      <c r="FX10" s="69" t="str">
        <f ca="1">IF(LEN(FV$2)&gt;0,   IF(ROW(FX10)-3&lt;=$K$38/2,INDIRECT(CONCATENATE("Teams!F",FY10)),""),"")</f>
        <v>CHI</v>
      </c>
      <c r="FY10" s="6">
        <f ca="1">IF(LEN(FV$2)&gt;0,   IF(ROW(FY10)-3&lt;=$K$38/2,INDIRECT(CONCATENATE("MatchOrdering!A",CHAR(96+FV$2-26),($K$38 + 1) - (ROW(FY10)-3) + 2)),""),"")</f>
        <v>8</v>
      </c>
      <c r="FZ10" s="83"/>
      <c r="GA10" s="84"/>
      <c r="GB10" s="69" t="str">
        <f t="shared" ca="1" si="42"/>
        <v/>
      </c>
      <c r="GD10" s="69" t="str">
        <f ca="1">IF(LEN(GD$2)&gt;0,   IF(ROW(GD10)-3&lt;=$K$38/2,INDIRECT(CONCATENATE("Teams!F",CELL("contents",INDEX(MatchOrdering!$A$4:$CD$33,ROW(GD10)-3,MATCH(GD$2,MatchOrdering!$A$3:$CD$3,0))))),""),"")</f>
        <v>MON</v>
      </c>
      <c r="GE10" s="73" t="str">
        <f t="shared" ca="1" si="43"/>
        <v>MON vs SJS</v>
      </c>
      <c r="GF10" s="69" t="str">
        <f ca="1">IF(LEN(GD$2)&gt;0,   IF(ROW(GF10)-3&lt;=$K$38/2,INDIRECT(CONCATENATE("Teams!F",GG10)),""),"")</f>
        <v>SJS</v>
      </c>
      <c r="GG10" s="6">
        <f ca="1">IF(LEN(GD$2)&gt;0,   IF(ROW(GG10)-3&lt;=$K$38/2,INDIRECT(CONCATENATE("MatchOrdering!A",CHAR(96+GD$2-26),($K$38 + 1) - (ROW(GG10)-3) + 2)),""),"")</f>
        <v>6</v>
      </c>
      <c r="GH10" s="83"/>
      <c r="GI10" s="84"/>
      <c r="GJ10" s="69" t="str">
        <f t="shared" ca="1" si="44"/>
        <v/>
      </c>
      <c r="GL10" s="69" t="str">
        <f ca="1">IF(LEN(GL$2)&gt;0,   IF(ROW(GL10)-3&lt;=$K$38/2,INDIRECT(CONCATENATE("Teams!F",CELL("contents",INDEX(MatchOrdering!$A$4:$CD$33,ROW(GL10)-3,MATCH(GL$2,MatchOrdering!$A$3:$CD$3,0))))),""),"")</f>
        <v>DET</v>
      </c>
      <c r="GM10" s="73" t="str">
        <f t="shared" ca="1" si="45"/>
        <v>DET vs LAK</v>
      </c>
      <c r="GN10" s="69" t="str">
        <f ca="1">IF(LEN(GL$2)&gt;0,   IF(ROW(GN10)-3&lt;=$K$38/2,INDIRECT(CONCATENATE("Teams!F",GO10)),""),"")</f>
        <v>LAK</v>
      </c>
      <c r="GO10" s="6">
        <f ca="1">IF(LEN(GL$2)&gt;0,   IF(ROW(GO10)-3&lt;=$K$38/2,INDIRECT(CONCATENATE("MatchOrdering!A",CHAR(96+GL$2-26),($K$38 + 1) - (ROW(GO10)-3) + 2)),""),"")</f>
        <v>4</v>
      </c>
      <c r="GP10" s="83"/>
      <c r="GQ10" s="84"/>
      <c r="GR10" s="69" t="str">
        <f t="shared" ca="1" si="46"/>
        <v/>
      </c>
      <c r="GT10" s="69" t="str">
        <f ca="1">IF(LEN(GT$2)&gt;0,   IF(ROW(GT10)-3&lt;=$K$38/2,INDIRECT(CONCATENATE("Teams!F",CELL("contents",INDEX(MatchOrdering!$A$4:$CD$33,ROW(GT10)-3,MATCH(GT$2,MatchOrdering!$A$3:$CD$3,0))))),""),"")</f>
        <v>BOS</v>
      </c>
      <c r="GU10" s="73" t="str">
        <f t="shared" ca="1" si="47"/>
        <v>BOS vs CGY</v>
      </c>
      <c r="GV10" s="69" t="str">
        <f ca="1">IF(LEN(GT$2)&gt;0,   IF(ROW(GV10)-3&lt;=$K$38/2,INDIRECT(CONCATENATE("Teams!F",GW10)),""),"")</f>
        <v>CGY</v>
      </c>
      <c r="GW10" s="6">
        <f ca="1">IF(LEN(GT$2)&gt;0,   IF(ROW(GW10)-3&lt;=$K$38/2,INDIRECT(CONCATENATE("MatchOrdering!A",CHAR(96+GT$2-26),($K$38 + 1) - (ROW(GW10)-3) + 2)),""),"")</f>
        <v>2</v>
      </c>
      <c r="GX10" s="83"/>
      <c r="GY10" s="84"/>
      <c r="GZ10" s="69" t="str">
        <f t="shared" ca="1" si="48"/>
        <v/>
      </c>
      <c r="HB10" s="69" t="str">
        <f ca="1">IF(LEN(HB$2)&gt;0,   IF(ROW(HB10)-3&lt;=$K$38/2,INDIRECT(CONCATENATE("Teams!F",CELL("contents",INDEX(MatchOrdering!$A$4:$CD$33,ROW(HB10)-3,MATCH(HB$2,MatchOrdering!$A$3:$CD$3,0))))),""),"")</f>
        <v>STL</v>
      </c>
      <c r="HC10" s="73" t="str">
        <f t="shared" ca="1" si="49"/>
        <v>STL vs PIT</v>
      </c>
      <c r="HD10" s="69" t="str">
        <f ca="1">IF(LEN(HB$2)&gt;0,   IF(ROW(HD10)-3&lt;=$K$38/2,INDIRECT(CONCATENATE("Teams!F",HE10)),""),"")</f>
        <v>PIT</v>
      </c>
      <c r="HE10" s="6">
        <f ca="1">IF(LEN(HB$2)&gt;0,   IF(ROW(HE10)-3&lt;=$K$38/2,INDIRECT(CONCATENATE("MatchOrdering!B",CHAR(96+HB$2-52),($K$38 + 1) - (ROW(HE10)-3) + 2)),""),"")</f>
        <v>29</v>
      </c>
      <c r="HF10" s="83"/>
      <c r="HG10" s="84"/>
      <c r="HH10" s="69" t="str">
        <f t="shared" ca="1" si="50"/>
        <v/>
      </c>
      <c r="HJ10" s="69" t="str">
        <f ca="1">IF(LEN(HJ$2)&gt;0,   IF(ROW(HJ10)-3&lt;=$K$38/2,INDIRECT(CONCATENATE("Teams!F",CELL("contents",INDEX(MatchOrdering!$A$4:$CD$33,ROW(HJ10)-3,MATCH(HJ$2,MatchOrdering!$A$3:$CD$3,0))))),""),"")</f>
        <v>MIN</v>
      </c>
      <c r="HK10" s="73" t="str">
        <f t="shared" ca="1" si="51"/>
        <v>MIN vs NYR</v>
      </c>
      <c r="HL10" s="69" t="str">
        <f ca="1">IF(LEN(HJ$2)&gt;0,   IF(ROW(HL10)-3&lt;=$K$38/2,INDIRECT(CONCATENATE("Teams!F",HM10)),""),"")</f>
        <v>NYR</v>
      </c>
      <c r="HM10" s="6">
        <f ca="1">IF(LEN(HJ$2)&gt;0,   IF(ROW(HM10)-3&lt;=$K$38/2,INDIRECT(CONCATENATE("MatchOrdering!B",CHAR(96+HJ$2-52),($K$38 + 1) - (ROW(HM10)-3) + 2)),""),"")</f>
        <v>27</v>
      </c>
      <c r="HN10" s="83"/>
      <c r="HO10" s="84"/>
      <c r="HP10" s="69" t="str">
        <f t="shared" ca="1" si="52"/>
        <v/>
      </c>
      <c r="HR10" s="69" t="str">
        <f ca="1">IF(LEN(HR$2)&gt;0,   IF(ROW(HR10)-3&lt;=$K$38/2,INDIRECT(CONCATENATE("Teams!F",CELL("contents",INDEX(MatchOrdering!$A$4:$CD$33,ROW(HR10)-3,MATCH(HR$2,MatchOrdering!$A$3:$CD$3,0))))),""),"")</f>
        <v>COL</v>
      </c>
      <c r="HS10" s="73" t="str">
        <f t="shared" ca="1" si="53"/>
        <v>COL vs NJD</v>
      </c>
      <c r="HT10" s="69" t="str">
        <f ca="1">IF(LEN(HR$2)&gt;0,   IF(ROW(HT10)-3&lt;=$K$38/2,INDIRECT(CONCATENATE("Teams!F",HU10)),""),"")</f>
        <v>NJD</v>
      </c>
      <c r="HU10" s="6">
        <f ca="1">IF(LEN(HR$2)&gt;0,   IF(ROW(HU10)-3&lt;=$K$38/2,INDIRECT(CONCATENATE("MatchOrdering!B",CHAR(96+HR$2-52),($K$38 + 1) - (ROW(HU10)-3) + 2)),""),"")</f>
        <v>25</v>
      </c>
      <c r="HV10" s="83"/>
      <c r="HW10" s="84"/>
      <c r="HX10" s="69" t="str">
        <f t="shared" ca="1" si="54"/>
        <v/>
      </c>
      <c r="HZ10" s="69" t="str">
        <f ca="1">IF(LEN(HZ$2)&gt;0,   IF(ROW(HZ10)-3&lt;=$K$38/2,INDIRECT(CONCATENATE("Teams!F",CELL("contents",INDEX(MatchOrdering!$A$4:$CD$33,ROW(HZ10)-3,MATCH(HZ$2,MatchOrdering!$A$3:$CD$3,0))))),""),"")</f>
        <v>VAN</v>
      </c>
      <c r="IA10" s="73" t="str">
        <f t="shared" ca="1" si="55"/>
        <v>VAN vs CAR</v>
      </c>
      <c r="IB10" s="69" t="str">
        <f ca="1">IF(LEN(HZ$2)&gt;0,   IF(ROW(IB10)-3&lt;=$K$38/2,INDIRECT(CONCATENATE("Teams!F",IC10)),""),"")</f>
        <v>CAR</v>
      </c>
      <c r="IC10" s="6">
        <f ca="1">IF(LEN(HZ$2)&gt;0,   IF(ROW(IC10)-3&lt;=$K$38/2,INDIRECT(CONCATENATE("MatchOrdering!B",CHAR(96+HZ$2-52),($K$38 + 1) - (ROW(IC10)-3) + 2)),""),"")</f>
        <v>23</v>
      </c>
      <c r="ID10" s="83"/>
      <c r="IE10" s="84"/>
      <c r="IF10" s="69" t="str">
        <f t="shared" ca="1" si="56"/>
        <v/>
      </c>
      <c r="IH10" s="69" t="str">
        <f ca="1">IF(LEN(IH$2)&gt;0,   IF(ROW(IH10)-3&lt;=$K$38/2,INDIRECT(CONCATENATE("Teams!F",CELL("contents",INDEX(MatchOrdering!$A$4:$CD$33,ROW(IH10)-3,MATCH(IH$2,MatchOrdering!$A$3:$CD$3,0))))),""),"")</f>
        <v>ARI</v>
      </c>
      <c r="II10" s="73" t="str">
        <f t="shared" ca="1" si="57"/>
        <v>ARI vs TB</v>
      </c>
      <c r="IJ10" s="69" t="str">
        <f ca="1">IF(LEN(IH$2)&gt;0,   IF(ROW(IJ10)-3&lt;=$K$38/2,INDIRECT(CONCATENATE("Teams!F",IK10)),""),"")</f>
        <v>TB</v>
      </c>
      <c r="IK10" s="6">
        <f ca="1">IF(LEN(IH$2)&gt;0,   IF(ROW(IK10)-3&lt;=$K$38/2,INDIRECT(CONCATENATE("MatchOrdering!B",CHAR(96+IH$2-52),($K$38 + 1) - (ROW(IK10)-3) + 2)),""),"")</f>
        <v>21</v>
      </c>
      <c r="IL10" s="83"/>
      <c r="IM10" s="84"/>
      <c r="IN10" s="69" t="str">
        <f t="shared" ca="1" si="58"/>
        <v/>
      </c>
      <c r="IP10" s="69" t="str">
        <f ca="1">IF(LEN(IP$2)&gt;0,   IF(ROW(IP10)-3&lt;=$K$38/2,INDIRECT(CONCATENATE("Teams!F",CELL("contents",INDEX(MatchOrdering!$A$4:$CD$33,ROW(IP10)-3,MATCH(IP$2,MatchOrdering!$A$3:$CD$3,0))))),""),"")</f>
        <v>EDM</v>
      </c>
      <c r="IQ10" s="73" t="str">
        <f t="shared" ca="1" si="59"/>
        <v>EDM vs MON</v>
      </c>
      <c r="IR10" s="69" t="str">
        <f ca="1">IF(LEN(IP$2)&gt;0,   IF(ROW(IR10)-3&lt;=$K$38/2,INDIRECT(CONCATENATE("Teams!F",IS10)),""),"")</f>
        <v>MON</v>
      </c>
      <c r="IS10" s="6">
        <f ca="1">IF(LEN(IP$2)&gt;0,   IF(ROW(IS10)-3&lt;=$K$38/2,INDIRECT(CONCATENATE("MatchOrdering!B",CHAR(96+IP$2-52),($K$38 + 1) - (ROW(IS10)-3) + 2)),""),"")</f>
        <v>19</v>
      </c>
      <c r="IT10" s="83"/>
      <c r="IU10" s="84"/>
      <c r="IV10" s="69" t="str">
        <f t="shared" ca="1" si="60"/>
        <v/>
      </c>
      <c r="IX10" s="69" t="str">
        <f ca="1">IF(LEN(IX$2)&gt;0,   IF(ROW(IX10)-3&lt;=$K$38/2,INDIRECT(CONCATENATE("Teams!F",CELL("contents",INDEX(MatchOrdering!$A$4:$CD$33,ROW(IX10)-3,MATCH(IX$2,MatchOrdering!$A$3:$CD$3,0))))),""),"")</f>
        <v>WAS</v>
      </c>
      <c r="IY10" s="73" t="str">
        <f t="shared" ca="1" si="61"/>
        <v>WAS vs DET</v>
      </c>
      <c r="IZ10" s="69" t="str">
        <f ca="1">IF(LEN(IX$2)&gt;0,   IF(ROW(IZ10)-3&lt;=$K$38/2,INDIRECT(CONCATENATE("Teams!F",JA10)),""),"")</f>
        <v>DET</v>
      </c>
      <c r="JA10" s="6">
        <f ca="1">IF(LEN(IX$2)&gt;0,   IF(ROW(JA10)-3&lt;=$K$38/2,INDIRECT(CONCATENATE("MatchOrdering!B",CHAR(96+IX$2-52),($K$38 + 1) - (ROW(JA10)-3) + 2)),""),"")</f>
        <v>17</v>
      </c>
      <c r="JB10" s="83"/>
      <c r="JC10" s="84"/>
      <c r="JD10" s="69" t="str">
        <f t="shared" ca="1" si="62"/>
        <v/>
      </c>
      <c r="JF10" s="69" t="str">
        <f ca="1">IF(LEN(JF$2)&gt;0,   IF(ROW(JF10)-3&lt;=$K$38/2,INDIRECT(CONCATENATE("Teams!F",CELL("contents",INDEX(MatchOrdering!$A$4:$CD$33,ROW(JF10)-3,MATCH(JF$2,MatchOrdering!$A$3:$CD$3,0))))),""),"")</f>
        <v>PHI</v>
      </c>
      <c r="JG10" s="73" t="str">
        <f t="shared" ca="1" si="63"/>
        <v>PHI vs BOS</v>
      </c>
      <c r="JH10" s="69" t="str">
        <f ca="1">IF(LEN(JF$2)&gt;0,   IF(ROW(JH10)-3&lt;=$K$38/2,INDIRECT(CONCATENATE("Teams!F",JI10)),""),"")</f>
        <v>BOS</v>
      </c>
      <c r="JI10" s="6">
        <f ca="1">IF(LEN(JF$2)&gt;0,   IF(ROW(JI10)-3&lt;=$K$38/2,INDIRECT(CONCATENATE("MatchOrdering!B",CHAR(96+JF$2-52),($K$38 + 1) - (ROW(JI10)-3) + 2)),""),"")</f>
        <v>15</v>
      </c>
      <c r="JJ10" s="83"/>
      <c r="JK10" s="84"/>
      <c r="JL10" s="69" t="str">
        <f t="shared" ca="1" si="64"/>
        <v/>
      </c>
      <c r="JN10" s="69" t="str">
        <f ca="1">IF(LEN(JN$2)&gt;0,   IF(ROW(JN10)-3&lt;=$K$38/2,INDIRECT(CONCATENATE("Teams!F",CELL("contents",INDEX(MatchOrdering!$A$4:$CD$33,ROW(JN10)-3,MATCH(JN$2,MatchOrdering!$A$3:$CD$3,0))))),""),"")</f>
        <v>NYI</v>
      </c>
      <c r="JO10" s="73" t="str">
        <f t="shared" ca="1" si="65"/>
        <v>NYI vs STL</v>
      </c>
      <c r="JP10" s="69" t="str">
        <f ca="1">IF(LEN(JN$2)&gt;0,   IF(ROW(JP10)-3&lt;=$K$38/2,INDIRECT(CONCATENATE("Teams!F",JQ10)),""),"")</f>
        <v>STL</v>
      </c>
      <c r="JQ10" s="6">
        <f ca="1">IF(LEN(JN$2)&gt;0,   IF(ROW(JQ10)-3&lt;=$K$38/2,INDIRECT(CONCATENATE("MatchOrdering!B",CHAR(96+JN$2-52),($K$38 + 1) - (ROW(JQ10)-3) + 2)),""),"")</f>
        <v>13</v>
      </c>
      <c r="JR10" s="83"/>
      <c r="JS10" s="84"/>
      <c r="JT10" s="69" t="str">
        <f t="shared" ca="1" si="66"/>
        <v/>
      </c>
      <c r="JV10" s="69" t="str">
        <f ca="1">IF(LEN(JV$2)&gt;0,   IF(ROW(JV10)-3&lt;=$K$38/2,INDIRECT(CONCATENATE("Teams!F",CELL("contents",INDEX(MatchOrdering!$A$4:$CD$33,ROW(JV10)-3,MATCH(JV$2,MatchOrdering!$A$3:$CD$3,0))))),""),"")</f>
        <v>CBJ</v>
      </c>
      <c r="JW10" s="73" t="str">
        <f t="shared" ca="1" si="67"/>
        <v>CBJ vs MIN</v>
      </c>
      <c r="JX10" s="69" t="str">
        <f ca="1">IF(LEN(JV$2)&gt;0,   IF(ROW(JX10)-3&lt;=$K$38/2,INDIRECT(CONCATENATE("Teams!F",JY10)),""),"")</f>
        <v>MIN</v>
      </c>
      <c r="JY10" s="6">
        <f ca="1">IF(LEN(JV$2)&gt;0,   IF(ROW(JY10)-3&lt;=$K$38/2,INDIRECT(CONCATENATE("MatchOrdering!B",CHAR(96+JV$2-52),($K$38 + 1) - (ROW(JY10)-3) + 2)),""),"")</f>
        <v>11</v>
      </c>
      <c r="JZ10" s="83"/>
      <c r="KA10" s="84"/>
      <c r="KB10" s="69" t="str">
        <f t="shared" ca="1" si="68"/>
        <v/>
      </c>
      <c r="KD10" s="69" t="str">
        <f ca="1">IF(LEN(KD$2)&gt;0,   IF(ROW(KD10)-3&lt;=$K$38/2,INDIRECT(CONCATENATE("Teams!F",CELL("contents",INDEX(MatchOrdering!$A$4:$CD$33,ROW(KD10)-3,MATCH(KD$2,MatchOrdering!$A$3:$CD$3,0))))),""),"")</f>
        <v>TOR</v>
      </c>
      <c r="KE10" s="73" t="str">
        <f t="shared" ca="1" si="69"/>
        <v>TOR vs COL</v>
      </c>
      <c r="KF10" s="69" t="str">
        <f ca="1">IF(LEN(KD$2)&gt;0,   IF(ROW(KF10)-3&lt;=$K$38/2,INDIRECT(CONCATENATE("Teams!F",KG10)),""),"")</f>
        <v>COL</v>
      </c>
      <c r="KG10" s="6">
        <f ca="1">IF(LEN(KD$2)&gt;0,   IF(ROW(KG10)-3&lt;=$K$38/2,INDIRECT(CONCATENATE("MatchOrdering!B",CHAR(96+KD$2-52),($K$38 + 1) - (ROW(KG10)-3) + 2)),""),"")</f>
        <v>9</v>
      </c>
      <c r="KH10" s="83"/>
      <c r="KI10" s="84"/>
      <c r="KJ10" s="69" t="str">
        <f t="shared" ca="1" si="70"/>
        <v/>
      </c>
      <c r="KL10" s="69" t="str">
        <f ca="1">IF(LEN(KL$2)&gt;0,   IF(ROW(KL10)-3&lt;=$K$38/2,INDIRECT(CONCATENATE("Teams!F",CELL("contents",INDEX(MatchOrdering!$A$4:$CD$33,ROW(KL10)-3,MATCH(KL$2,MatchOrdering!$A$3:$CD$3,0))))),""),"")</f>
        <v>OTT</v>
      </c>
      <c r="KM10" s="73" t="str">
        <f t="shared" ca="1" si="71"/>
        <v>OTT vs VAN</v>
      </c>
      <c r="KN10" s="69" t="str">
        <f ca="1">IF(LEN(KL$2)&gt;0,   IF(ROW(KN10)-3&lt;=$K$38/2,INDIRECT(CONCATENATE("Teams!F",KO10)),""),"")</f>
        <v>VAN</v>
      </c>
      <c r="KO10" s="6">
        <f ca="1">IF(LEN(KL$2)&gt;0,   IF(ROW(KO10)-3&lt;=$K$38/2,INDIRECT(CONCATENATE("MatchOrdering!B",CHAR(96+KL$2-52),($K$38 + 1) - (ROW(KO10)-3) + 2)),""),"")</f>
        <v>7</v>
      </c>
      <c r="KP10" s="83"/>
      <c r="KQ10" s="84"/>
      <c r="KR10" s="69" t="str">
        <f t="shared" ca="1" si="72"/>
        <v/>
      </c>
      <c r="KT10" s="69" t="str">
        <f ca="1">IF(LEN(KT$2)&gt;0,   IF(ROW(KT10)-3&lt;=$K$38/2,INDIRECT(CONCATENATE("Teams!F",CELL("contents",INDEX(MatchOrdering!$A$4:$CD$33,ROW(KT10)-3,MATCH(KT$2,MatchOrdering!$A$3:$CD$3,0))))),""),"")</f>
        <v>FLA</v>
      </c>
      <c r="KU10" s="73" t="str">
        <f t="shared" ca="1" si="73"/>
        <v>FLA vs ARI</v>
      </c>
      <c r="KV10" s="69" t="str">
        <f ca="1">IF(LEN(KT$2)&gt;0,   IF(ROW(KV10)-3&lt;=$K$38/2,INDIRECT(CONCATENATE("Teams!F",KW10)),""),"")</f>
        <v>ARI</v>
      </c>
      <c r="KW10" s="6">
        <f ca="1">IF(LEN(KT$2)&gt;0,   IF(ROW(KW10)-3&lt;=$K$38/2,INDIRECT(CONCATENATE("MatchOrdering!B",CHAR(96+KT$2-52),($K$38 + 1) - (ROW(KW10)-3) + 2)),""),"")</f>
        <v>5</v>
      </c>
      <c r="KX10" s="83"/>
      <c r="KY10" s="84"/>
      <c r="KZ10" s="69" t="str">
        <f t="shared" ca="1" si="74"/>
        <v/>
      </c>
      <c r="LB10" s="69" t="str">
        <f ca="1">IF(LEN(LB$2)&gt;0,   IF(ROW(LB10)-3&lt;=$K$38/2,INDIRECT(CONCATENATE("Teams!F",CELL("contents",INDEX(MatchOrdering!$A$4:$CD$33,ROW(LB10)-3,MATCH(LB$2,MatchOrdering!$A$3:$CD$3,0))))),""),"")</f>
        <v>BUF</v>
      </c>
      <c r="LC10" s="73" t="str">
        <f t="shared" ca="1" si="75"/>
        <v>BUF vs EDM</v>
      </c>
      <c r="LD10" s="69" t="str">
        <f ca="1">IF(LEN(LB$2)&gt;0,   IF(ROW(LD10)-3&lt;=$K$38/2,INDIRECT(CONCATENATE("Teams!F",LE10)),""),"")</f>
        <v>EDM</v>
      </c>
      <c r="LE10" s="6">
        <f ca="1">IF(LEN(LB$2)&gt;0,   IF(ROW(LE10)-3&lt;=$K$38/2,INDIRECT(CONCATENATE("MatchOrdering!C",CHAR(96+LB$2-78),($K$38 + 1) - (ROW(LE10)-3) + 2)),""),"")</f>
        <v>3</v>
      </c>
      <c r="LF10" s="83"/>
      <c r="LG10" s="84"/>
      <c r="LH10" s="69" t="str">
        <f t="shared" ca="1" si="76"/>
        <v/>
      </c>
      <c r="LJ10" s="69" t="str">
        <f ca="1">IF(LEN(LJ$2)&gt;0,   IF(ROW(LJ10)-3&lt;=$K$38/2,INDIRECT(CONCATENATE("Teams!F",CELL("contents",INDEX(MatchOrdering!$A$4:$CD$33,ROW(LJ10)-3,MATCH(LJ$2,MatchOrdering!$A$3:$CD$3,0))))),""),"")</f>
        <v>WIN</v>
      </c>
      <c r="LK10" s="73" t="str">
        <f t="shared" ca="1" si="77"/>
        <v>WIN vs WAS</v>
      </c>
      <c r="LL10" s="69" t="str">
        <f ca="1">IF(LEN(LJ$2)&gt;0,   IF(ROW(LL10)-3&lt;=$K$38/2,INDIRECT(CONCATENATE("Teams!F",LM10)),""),"")</f>
        <v>WAS</v>
      </c>
      <c r="LM10" s="6">
        <f ca="1">IF(LEN(LJ$2)&gt;0,   IF(ROW(LM10)-3&lt;=$K$38/2,INDIRECT(CONCATENATE("MatchOrdering!C",CHAR(96+LJ$2-78),($K$38 + 1) - (ROW(LM10)-3) + 2)),""),"")</f>
        <v>30</v>
      </c>
      <c r="LN10" s="83"/>
      <c r="LO10" s="84"/>
      <c r="LP10" s="69" t="str">
        <f t="shared" ca="1" si="78"/>
        <v/>
      </c>
    </row>
    <row r="11" spans="2:328" x14ac:dyDescent="0.25">
      <c r="B11" s="69" t="str">
        <f ca="1">IF(LEN(C$2)&gt;0,   IF(ROW(B11)-3&lt;=$K$38/2,INDIRECT(CONCATENATE("Teams!F",CELL("contents",INDEX(MatchOrdering!$A$4:$CD$33,ROW(B11)-3,MATCH(C$2,MatchOrdering!$A$3:$CD$3,0))))),""),"")</f>
        <v>CHI</v>
      </c>
      <c r="C11" s="73" t="str">
        <f t="shared" ca="1" si="0"/>
        <v>CHI vs TOR</v>
      </c>
      <c r="D11" s="69" t="str">
        <f ca="1">IF(LEN(C$2)&gt;0,   IF(ROW(D11)-3&lt;=$K$38/2,INDIRECT(CONCATENATE("Teams!F",E11)),""),"")</f>
        <v>TOR</v>
      </c>
      <c r="E11" s="6">
        <f ca="1">IF(LEN(C$2)&gt;0,   IF(ROW(E11)-3&lt;=$K$38/2,INDIRECT(CONCATENATE("MatchOrdering!",CHAR(96+C$2),($K$38 + 1) - (ROW(E11)-3) + 2)),""),"")</f>
        <v>22</v>
      </c>
      <c r="F11" s="83"/>
      <c r="G11" s="84"/>
      <c r="H11" s="69" t="str">
        <f t="shared" ca="1" si="79"/>
        <v/>
      </c>
      <c r="J11" s="69" t="str">
        <f ca="1">IF(LEN(K$2)&gt;0,   IF(ROW(J11)-3&lt;=$K$38/2,INDIRECT(CONCATENATE("Teams!F",CELL("contents",INDEX(MatchOrdering!$A$4:$CD$33,ROW(J11)-3,MATCH(K$2,MatchOrdering!$A$3:$CD$3,0))))),""),"")</f>
        <v>SJS</v>
      </c>
      <c r="K11" s="73" t="str">
        <f t="shared" ca="1" si="1"/>
        <v>SJS vs OTT</v>
      </c>
      <c r="L11" s="69" t="str">
        <f ca="1">IF(LEN(K$2)&gt;0,   IF(ROW(L11)-3&lt;=$K$38/2,INDIRECT(CONCATENATE("Teams!F",M11)),""),"")</f>
        <v>OTT</v>
      </c>
      <c r="M11" s="6">
        <f ca="1">IF(LEN(K$2)&gt;0,   IF(ROW(M11)-3&lt;=$K$38/2,INDIRECT(CONCATENATE("MatchOrdering!",CHAR(96+K$2),($K$38 + 1) - (ROW(M11)-3) + 2)),""),"")</f>
        <v>20</v>
      </c>
      <c r="N11" s="83"/>
      <c r="O11" s="84"/>
      <c r="P11" s="69" t="str">
        <f t="shared" ca="1" si="2"/>
        <v/>
      </c>
      <c r="R11" s="69" t="str">
        <f ca="1">IF(LEN(R$2)&gt;0,   IF(ROW(R11)-3&lt;=$K$38/2,INDIRECT(CONCATENATE("Teams!F",CELL("contents",INDEX(MatchOrdering!$A$4:$CD$33,ROW(R11)-3,MATCH(R$2,MatchOrdering!$A$3:$CD$3,0))))),""),"")</f>
        <v>LAK</v>
      </c>
      <c r="S11" s="73" t="str">
        <f t="shared" ca="1" si="3"/>
        <v>LAK vs FLA</v>
      </c>
      <c r="T11" s="69" t="str">
        <f ca="1">IF(LEN(R$2)&gt;0,   IF(ROW(T11)-3&lt;=$K$38/2,INDIRECT(CONCATENATE("Teams!F",U11)),""),"")</f>
        <v>FLA</v>
      </c>
      <c r="U11" s="6">
        <f ca="1">IF(LEN(R$2)&gt;0,   IF(ROW(U11)-3&lt;=$K$38/2,INDIRECT(CONCATENATE("MatchOrdering!",CHAR(96+R$2),($K$38 + 1) - (ROW(U11)-3) + 2)),""),"")</f>
        <v>18</v>
      </c>
      <c r="V11" s="83"/>
      <c r="W11" s="84"/>
      <c r="X11" s="69" t="str">
        <f t="shared" ca="1" si="4"/>
        <v/>
      </c>
      <c r="Z11" s="69" t="str">
        <f ca="1">IF(LEN(Z$2)&gt;0,   IF(ROW(Z11)-3&lt;=$K$38/2,INDIRECT(CONCATENATE("Teams!F",CELL("contents",INDEX(MatchOrdering!$A$4:$CD$33,ROW(Z11)-3,MATCH(Z$2,MatchOrdering!$A$3:$CD$3,0))))),""),"")</f>
        <v>CGY</v>
      </c>
      <c r="AA11" s="73" t="str">
        <f t="shared" ca="1" si="5"/>
        <v>CGY vs BUF</v>
      </c>
      <c r="AB11" s="69" t="str">
        <f ca="1">IF(LEN(Z$2)&gt;0,   IF(ROW(AB11)-3&lt;=$K$38/2,INDIRECT(CONCATENATE("Teams!F",AC11)),""),"")</f>
        <v>BUF</v>
      </c>
      <c r="AC11" s="6">
        <f ca="1">IF(LEN(Z$2)&gt;0,   IF(ROW(AC11)-3&lt;=$K$38/2,INDIRECT(CONCATENATE("MatchOrdering!",CHAR(96+Z$2),($K$38 + 1) - (ROW(AC11)-3) + 2)),""),"")</f>
        <v>16</v>
      </c>
      <c r="AD11" s="83"/>
      <c r="AE11" s="84"/>
      <c r="AF11" s="69" t="str">
        <f t="shared" ca="1" si="6"/>
        <v/>
      </c>
      <c r="AH11" s="69" t="str">
        <f ca="1">IF(LEN(AH$2)&gt;0,   IF(ROW(AH11)-3&lt;=$K$38/2,INDIRECT(CONCATENATE("Teams!F",CELL("contents",INDEX(MatchOrdering!$A$4:$CD$33,ROW(AH11)-3,MATCH(AH$2,MatchOrdering!$A$3:$CD$3,0))))),""),"")</f>
        <v>PIT</v>
      </c>
      <c r="AI11" s="73" t="str">
        <f t="shared" ca="1" si="7"/>
        <v>PIT vs WIN</v>
      </c>
      <c r="AJ11" s="69" t="str">
        <f ca="1">IF(LEN(AH$2)&gt;0,   IF(ROW(AJ11)-3&lt;=$K$38/2,INDIRECT(CONCATENATE("Teams!F",AK11)),""),"")</f>
        <v>WIN</v>
      </c>
      <c r="AK11" s="6">
        <f ca="1">IF(LEN(AH$2)&gt;0,   IF(ROW(AK11)-3&lt;=$K$38/2,INDIRECT(CONCATENATE("MatchOrdering!",CHAR(96+AH$2),($K$38 + 1) - (ROW(AK11)-3) + 2)),""),"")</f>
        <v>14</v>
      </c>
      <c r="AL11" s="83"/>
      <c r="AM11" s="84"/>
      <c r="AN11" s="69" t="str">
        <f t="shared" ca="1" si="8"/>
        <v/>
      </c>
      <c r="AP11" s="69" t="str">
        <f ca="1">IF(LEN(AP$2)&gt;0,   IF(ROW(AP11)-3&lt;=$K$38/2,INDIRECT(CONCATENATE("Teams!F",CELL("contents",INDEX(MatchOrdering!$A$4:$CD$33,ROW(AP11)-3,MATCH(AP$2,MatchOrdering!$A$3:$CD$3,0))))),""),"")</f>
        <v>NYR</v>
      </c>
      <c r="AQ11" s="73" t="str">
        <f t="shared" ca="1" si="9"/>
        <v>NYR vs NAS</v>
      </c>
      <c r="AR11" s="69" t="str">
        <f ca="1">IF(LEN(AP$2)&gt;0,   IF(ROW(AR11)-3&lt;=$K$38/2,INDIRECT(CONCATENATE("Teams!F",AS11)),""),"")</f>
        <v>NAS</v>
      </c>
      <c r="AS11" s="6">
        <f ca="1">IF(LEN(AP$2)&gt;0,   IF(ROW(AS11)-3&lt;=$K$38/2,INDIRECT(CONCATENATE("MatchOrdering!",CHAR(96+AP$2),($K$38 + 1) - (ROW(AS11)-3) + 2)),""),"")</f>
        <v>12</v>
      </c>
      <c r="AT11" s="83"/>
      <c r="AU11" s="84"/>
      <c r="AV11" s="69" t="str">
        <f t="shared" ca="1" si="10"/>
        <v/>
      </c>
      <c r="AX11" s="69" t="str">
        <f ca="1">IF(LEN(AX$2)&gt;0,   IF(ROW(AX11)-3&lt;=$K$38/2,INDIRECT(CONCATENATE("Teams!F",CELL("contents",INDEX(MatchOrdering!$A$4:$CD$33,ROW(AX11)-3,MATCH(AX$2,MatchOrdering!$A$3:$CD$3,0))))),""),"")</f>
        <v>NJD</v>
      </c>
      <c r="AY11" s="73" t="str">
        <f t="shared" ca="1" si="11"/>
        <v>NJD vs DAL</v>
      </c>
      <c r="AZ11" s="69" t="str">
        <f ca="1">IF(LEN(AX$2)&gt;0,   IF(ROW(AZ11)-3&lt;=$K$38/2,INDIRECT(CONCATENATE("Teams!F",BA11)),""),"")</f>
        <v>DAL</v>
      </c>
      <c r="BA11" s="6">
        <f ca="1">IF(LEN(AX$2)&gt;0,   IF(ROW(BA11)-3&lt;=$K$38/2,INDIRECT(CONCATENATE("MatchOrdering!",CHAR(96+AX$2),($K$38 + 1) - (ROW(BA11)-3) + 2)),""),"")</f>
        <v>10</v>
      </c>
      <c r="BB11" s="83"/>
      <c r="BC11" s="84"/>
      <c r="BD11" s="69" t="str">
        <f t="shared" ca="1" si="12"/>
        <v/>
      </c>
      <c r="BF11" s="69" t="str">
        <f ca="1">IF(LEN(BF$2)&gt;0,   IF(ROW(BF11)-3&lt;=$K$38/2,INDIRECT(CONCATENATE("Teams!F",CELL("contents",INDEX(MatchOrdering!$A$4:$CD$33,ROW(BF11)-3,MATCH(BF$2,MatchOrdering!$A$3:$CD$3,0))))),""),"")</f>
        <v>CAR</v>
      </c>
      <c r="BG11" s="73" t="str">
        <f t="shared" ca="1" si="13"/>
        <v>CAR vs CHI</v>
      </c>
      <c r="BH11" s="69" t="str">
        <f ca="1">IF(LEN(BF$2)&gt;0,   IF(ROW(BH11)-3&lt;=$K$38/2,INDIRECT(CONCATENATE("Teams!F",BI11)),""),"")</f>
        <v>CHI</v>
      </c>
      <c r="BI11" s="6">
        <f ca="1">IF(LEN(BF$2)&gt;0,   IF(ROW(BI11)-3&lt;=$K$38/2,INDIRECT(CONCATENATE("MatchOrdering!",CHAR(96+BF$2),($K$38 + 1) - (ROW(BI11)-3) + 2)),""),"")</f>
        <v>8</v>
      </c>
      <c r="BJ11" s="83"/>
      <c r="BK11" s="84"/>
      <c r="BL11" s="69" t="str">
        <f t="shared" ca="1" si="14"/>
        <v/>
      </c>
      <c r="BN11" s="69" t="str">
        <f ca="1">IF(LEN(BN$2)&gt;0,   IF(ROW(BN11)-3&lt;=$K$38/2,INDIRECT(CONCATENATE("Teams!F",CELL("contents",INDEX(MatchOrdering!$A$4:$CD$33,ROW(BN11)-3,MATCH(BN$2,MatchOrdering!$A$3:$CD$3,0))))),""),"")</f>
        <v>TB</v>
      </c>
      <c r="BO11" s="73" t="str">
        <f t="shared" ca="1" si="80"/>
        <v>TB vs SJS</v>
      </c>
      <c r="BP11" s="69" t="str">
        <f ca="1">IF(LEN(BN$2)&gt;0,   IF(ROW(BP11)-3&lt;=$K$38/2,INDIRECT(CONCATENATE("Teams!F",BQ11)),""),"")</f>
        <v>SJS</v>
      </c>
      <c r="BQ11" s="6">
        <f ca="1">IF(LEN(BN$2)&gt;0,   IF(ROW(BQ11)-3&lt;=$K$38/2,INDIRECT(CONCATENATE("MatchOrdering!",CHAR(96+BN$2),($K$38 + 1) - (ROW(BQ11)-3) + 2)),""),"")</f>
        <v>6</v>
      </c>
      <c r="BR11" s="83"/>
      <c r="BS11" s="84"/>
      <c r="BT11" s="69" t="str">
        <f t="shared" ca="1" si="81"/>
        <v/>
      </c>
      <c r="BV11" s="69" t="str">
        <f ca="1">IF(LEN(BV$2)&gt;0,   IF(ROW(BV11)-3&lt;=$K$38/2,INDIRECT(CONCATENATE("Teams!F",CELL("contents",INDEX(MatchOrdering!$A$4:$CD$33,ROW(BV11)-3,MATCH(BV$2,MatchOrdering!$A$3:$CD$3,0))))),""),"")</f>
        <v>MON</v>
      </c>
      <c r="BW11" s="73" t="str">
        <f t="shared" ca="1" si="15"/>
        <v>MON vs LAK</v>
      </c>
      <c r="BX11" s="69" t="str">
        <f ca="1">IF(LEN(BV$2)&gt;0,   IF(ROW(BX11)-3&lt;=$K$38/2,INDIRECT(CONCATENATE("Teams!F",BY11)),""),"")</f>
        <v>LAK</v>
      </c>
      <c r="BY11" s="6">
        <f ca="1">IF(LEN(BV$2)&gt;0,   IF(ROW(BY11)-3&lt;=$K$38/2,INDIRECT(CONCATENATE("MatchOrdering!",CHAR(96+BV$2),($K$38 + 1) - (ROW(BY11)-3) + 2)),""),"")</f>
        <v>4</v>
      </c>
      <c r="BZ11" s="83"/>
      <c r="CA11" s="84"/>
      <c r="CB11" s="69" t="str">
        <f t="shared" ca="1" si="16"/>
        <v/>
      </c>
      <c r="CD11" s="69" t="str">
        <f ca="1">IF(LEN(CD$2)&gt;0,   IF(ROW(CD11)-3&lt;=$K$38/2,INDIRECT(CONCATENATE("Teams!F",CELL("contents",INDEX(MatchOrdering!$A$4:$CD$33,ROW(CD11)-3,MATCH(CD$2,MatchOrdering!$A$3:$CD$3,0))))),""),"")</f>
        <v>DET</v>
      </c>
      <c r="CE11" s="73" t="str">
        <f t="shared" ca="1" si="17"/>
        <v>DET vs CGY</v>
      </c>
      <c r="CF11" s="69" t="str">
        <f ca="1">IF(LEN(CD$2)&gt;0,   IF(ROW(CF11)-3&lt;=$K$38/2,INDIRECT(CONCATENATE("Teams!F",CG11)),""),"")</f>
        <v>CGY</v>
      </c>
      <c r="CG11" s="6">
        <f ca="1">IF(LEN(CD$2)&gt;0,   IF(ROW(CG11)-3&lt;=$K$38/2,INDIRECT(CONCATENATE("MatchOrdering!",CHAR(96+CD$2),($K$38 + 1) - (ROW(CG11)-3) + 2)),""),"")</f>
        <v>2</v>
      </c>
      <c r="CH11" s="83"/>
      <c r="CI11" s="84"/>
      <c r="CJ11" s="69" t="str">
        <f t="shared" ca="1" si="18"/>
        <v/>
      </c>
      <c r="CL11" s="69" t="str">
        <f ca="1">IF(LEN(CL$2)&gt;0,   IF(ROW(CL11)-3&lt;=$K$38/2,INDIRECT(CONCATENATE("Teams!F",CELL("contents",INDEX(MatchOrdering!$A$4:$CD$33,ROW(CL11)-3,MATCH(CL$2,MatchOrdering!$A$3:$CD$3,0))))),""),"")</f>
        <v>BOS</v>
      </c>
      <c r="CM11" s="73" t="str">
        <f t="shared" ca="1" si="19"/>
        <v>BOS vs PIT</v>
      </c>
      <c r="CN11" s="69" t="str">
        <f ca="1">IF(LEN(CL$2)&gt;0,   IF(ROW(CN11)-3&lt;=$K$38/2,INDIRECT(CONCATENATE("Teams!F",CO11)),""),"")</f>
        <v>PIT</v>
      </c>
      <c r="CO11" s="6">
        <f ca="1">IF(LEN(CL$2)&gt;0,   IF(ROW(CO11)-3&lt;=$K$38/2,INDIRECT(CONCATENATE("MatchOrdering!",CHAR(96+CL$2),($K$38 + 1) - (ROW(CO11)-3) + 2)),""),"")</f>
        <v>29</v>
      </c>
      <c r="CP11" s="83"/>
      <c r="CQ11" s="84"/>
      <c r="CR11" s="69" t="str">
        <f t="shared" ca="1" si="20"/>
        <v/>
      </c>
      <c r="CT11" s="69" t="str">
        <f ca="1">IF(LEN(CT$2)&gt;0,   IF(ROW(CT11)-3&lt;=$K$38/2,INDIRECT(CONCATENATE("Teams!F",CELL("contents",INDEX(MatchOrdering!$A$4:$CD$33,ROW(CT11)-3,MATCH(CT$2,MatchOrdering!$A$3:$CD$3,0))))),""),"")</f>
        <v>STL</v>
      </c>
      <c r="CU11" s="73" t="str">
        <f t="shared" ca="1" si="21"/>
        <v>STL vs NYR</v>
      </c>
      <c r="CV11" s="69" t="str">
        <f ca="1">IF(LEN(CT$2)&gt;0,   IF(ROW(CV11)-3&lt;=$K$38/2,INDIRECT(CONCATENATE("Teams!F",CW11)),""),"")</f>
        <v>NYR</v>
      </c>
      <c r="CW11" s="6">
        <f ca="1">IF(LEN(CT$2)&gt;0,   IF(ROW(CW11)-3&lt;=$K$38/2,INDIRECT(CONCATENATE("MatchOrdering!",CHAR(96+CT$2),($K$38 + 1) - (ROW(CW11)-3) + 2)),""),"")</f>
        <v>27</v>
      </c>
      <c r="CX11" s="83"/>
      <c r="CY11" s="84"/>
      <c r="CZ11" s="69" t="str">
        <f t="shared" ca="1" si="22"/>
        <v/>
      </c>
      <c r="DB11" s="69" t="str">
        <f ca="1">IF(LEN(DB$2)&gt;0,   IF(ROW(DB11)-3&lt;=$K$38/2,INDIRECT(CONCATENATE("Teams!F",CELL("contents",INDEX(MatchOrdering!$A$4:$CD$33,ROW(DB11)-3,MATCH(DB$2,MatchOrdering!$A$3:$CD$3,0))))),""),"")</f>
        <v>MIN</v>
      </c>
      <c r="DC11" s="73" t="str">
        <f t="shared" ca="1" si="23"/>
        <v>MIN vs NJD</v>
      </c>
      <c r="DD11" s="69" t="str">
        <f ca="1">IF(LEN(DB$2)&gt;0,   IF(ROW(DD11)-3&lt;=$K$38/2,INDIRECT(CONCATENATE("Teams!F",DE11)),""),"")</f>
        <v>NJD</v>
      </c>
      <c r="DE11" s="6">
        <f ca="1">IF(LEN(DB$2)&gt;0,   IF(ROW(DE11)-3&lt;=$K$38/2,INDIRECT(CONCATENATE("MatchOrdering!A",CHAR(96+DB$2-26),($K$38 + 1) - (ROW(DE11)-3) + 2)),""),"")</f>
        <v>25</v>
      </c>
      <c r="DF11" s="83"/>
      <c r="DG11" s="84"/>
      <c r="DH11" s="69" t="str">
        <f t="shared" ca="1" si="24"/>
        <v/>
      </c>
      <c r="DJ11" s="69" t="str">
        <f ca="1">IF(LEN(DJ$2)&gt;0,   IF(ROW(DJ11)-3&lt;=$K$38/2,INDIRECT(CONCATENATE("Teams!F",CELL("contents",INDEX(MatchOrdering!$A$4:$CD$33,ROW(DJ11)-3,MATCH(DJ$2,MatchOrdering!$A$3:$CD$3,0))))),""),"")</f>
        <v>COL</v>
      </c>
      <c r="DK11" s="73" t="str">
        <f t="shared" ca="1" si="25"/>
        <v>COL vs CAR</v>
      </c>
      <c r="DL11" s="69" t="str">
        <f ca="1">IF(LEN(DJ$2)&gt;0,   IF(ROW(DL11)-3&lt;=$K$38/2,INDIRECT(CONCATENATE("Teams!F",DM11)),""),"")</f>
        <v>CAR</v>
      </c>
      <c r="DM11" s="6">
        <f ca="1">IF(LEN(DJ$2)&gt;0,   IF(ROW(DM11)-3&lt;=$K$38/2,INDIRECT(CONCATENATE("MatchOrdering!A",CHAR(96+DJ$2-26),($K$38 + 1) - (ROW(DM11)-3) + 2)),""),"")</f>
        <v>23</v>
      </c>
      <c r="DN11" s="83"/>
      <c r="DO11" s="84"/>
      <c r="DP11" s="69" t="str">
        <f t="shared" ca="1" si="26"/>
        <v/>
      </c>
      <c r="DR11" s="69" t="str">
        <f ca="1">IF(LEN(DR$2)&gt;0,   IF(ROW(DR11)-3&lt;=$K$38/2,INDIRECT(CONCATENATE("Teams!F",CELL("contents",INDEX(MatchOrdering!$A$4:$CD$33,ROW(DR11)-3,MATCH(DR$2,MatchOrdering!$A$3:$CD$3,0))))),""),"")</f>
        <v>VAN</v>
      </c>
      <c r="DS11" s="73" t="str">
        <f t="shared" ca="1" si="27"/>
        <v>VAN vs TB</v>
      </c>
      <c r="DT11" s="69" t="str">
        <f ca="1">IF(LEN(DR$2)&gt;0,   IF(ROW(DT11)-3&lt;=$K$38/2,INDIRECT(CONCATENATE("Teams!F",DU11)),""),"")</f>
        <v>TB</v>
      </c>
      <c r="DU11" s="6">
        <f ca="1">IF(LEN(DR$2)&gt;0,   IF(ROW(DU11)-3&lt;=$K$38/2,INDIRECT(CONCATENATE("MatchOrdering!A",CHAR(96+DR$2-26),($K$38 + 1) - (ROW(DU11)-3) + 2)),""),"")</f>
        <v>21</v>
      </c>
      <c r="DV11" s="83"/>
      <c r="DW11" s="84"/>
      <c r="DX11" s="69" t="str">
        <f t="shared" ca="1" si="28"/>
        <v/>
      </c>
      <c r="DZ11" s="69" t="str">
        <f ca="1">IF(LEN(DZ$2)&gt;0,   IF(ROW(DZ11)-3&lt;=$K$38/2,INDIRECT(CONCATENATE("Teams!F",CELL("contents",INDEX(MatchOrdering!$A$4:$CD$33,ROW(DZ11)-3,MATCH(DZ$2,MatchOrdering!$A$3:$CD$3,0))))),""),"")</f>
        <v>ARI</v>
      </c>
      <c r="EA11" s="73" t="str">
        <f t="shared" ca="1" si="29"/>
        <v>ARI vs MON</v>
      </c>
      <c r="EB11" s="69" t="str">
        <f ca="1">IF(LEN(DZ$2)&gt;0,   IF(ROW(EB11)-3&lt;=$K$38/2,INDIRECT(CONCATENATE("Teams!F",EC11)),""),"")</f>
        <v>MON</v>
      </c>
      <c r="EC11" s="6">
        <f ca="1">IF(LEN(DZ$2)&gt;0,   IF(ROW(EC11)-3&lt;=$K$38/2,INDIRECT(CONCATENATE("MatchOrdering!A",CHAR(96+DZ$2-26),($K$38 + 1) - (ROW(EC11)-3) + 2)),""),"")</f>
        <v>19</v>
      </c>
      <c r="ED11" s="83"/>
      <c r="EE11" s="84"/>
      <c r="EF11" s="69" t="str">
        <f t="shared" ca="1" si="30"/>
        <v/>
      </c>
      <c r="EH11" s="69" t="str">
        <f ca="1">IF(LEN(EH$2)&gt;0,   IF(ROW(EH11)-3&lt;=$K$38/2,INDIRECT(CONCATENATE("Teams!F",CELL("contents",INDEX(MatchOrdering!$A$4:$CD$33,ROW(EH11)-3,MATCH(EH$2,MatchOrdering!$A$3:$CD$3,0))))),""),"")</f>
        <v>EDM</v>
      </c>
      <c r="EI11" s="73" t="str">
        <f t="shared" ca="1" si="31"/>
        <v>EDM vs DET</v>
      </c>
      <c r="EJ11" s="69" t="str">
        <f ca="1">IF(LEN(EH$2)&gt;0,   IF(ROW(EJ11)-3&lt;=$K$38/2,INDIRECT(CONCATENATE("Teams!F",EK11)),""),"")</f>
        <v>DET</v>
      </c>
      <c r="EK11" s="6">
        <f ca="1">IF(LEN(EH$2)&gt;0,   IF(ROW(EK11)-3&lt;=$K$38/2,INDIRECT(CONCATENATE("MatchOrdering!A",CHAR(96+EH$2-26),($K$38 + 1) - (ROW(EK11)-3) + 2)),""),"")</f>
        <v>17</v>
      </c>
      <c r="EL11" s="83"/>
      <c r="EM11" s="84"/>
      <c r="EN11" s="69" t="str">
        <f t="shared" ca="1" si="32"/>
        <v/>
      </c>
      <c r="EP11" s="69" t="str">
        <f ca="1">IF(LEN(EP$2)&gt;0,   IF(ROW(EP11)-3&lt;=$K$38/2,INDIRECT(CONCATENATE("Teams!F",CELL("contents",INDEX(MatchOrdering!$A$4:$CD$33,ROW(EP11)-3,MATCH(EP$2,MatchOrdering!$A$3:$CD$3,0))))),""),"")</f>
        <v>WAS</v>
      </c>
      <c r="EQ11" s="73" t="str">
        <f t="shared" ca="1" si="33"/>
        <v>WAS vs BOS</v>
      </c>
      <c r="ER11" s="69" t="str">
        <f ca="1">IF(LEN(EP$2)&gt;0,   IF(ROW(ER11)-3&lt;=$K$38/2,INDIRECT(CONCATENATE("Teams!F",ES11)),""),"")</f>
        <v>BOS</v>
      </c>
      <c r="ES11" s="6">
        <f ca="1">IF(LEN(EP$2)&gt;0,   IF(ROW(ES11)-3&lt;=$K$38/2,INDIRECT(CONCATENATE("MatchOrdering!A",CHAR(96+EP$2-26),($K$38 + 1) - (ROW(ES11)-3) + 2)),""),"")</f>
        <v>15</v>
      </c>
      <c r="ET11" s="83"/>
      <c r="EU11" s="84"/>
      <c r="EV11" s="69" t="str">
        <f t="shared" ca="1" si="34"/>
        <v/>
      </c>
      <c r="EX11" s="69" t="str">
        <f ca="1">IF(LEN(EX$2)&gt;0,   IF(ROW(EX11)-3&lt;=$K$38/2,INDIRECT(CONCATENATE("Teams!F",CELL("contents",INDEX(MatchOrdering!$A$4:$CD$33,ROW(EX11)-3,MATCH(EX$2,MatchOrdering!$A$3:$CD$3,0))))),""),"")</f>
        <v>PHI</v>
      </c>
      <c r="EY11" s="73" t="str">
        <f t="shared" ca="1" si="35"/>
        <v>PHI vs STL</v>
      </c>
      <c r="EZ11" s="69" t="str">
        <f ca="1">IF(LEN(EX$2)&gt;0,   IF(ROW(EZ11)-3&lt;=$K$38/2,INDIRECT(CONCATENATE("Teams!F",FA11)),""),"")</f>
        <v>STL</v>
      </c>
      <c r="FA11" s="6">
        <f ca="1">IF(LEN(EX$2)&gt;0,   IF(ROW(FA11)-3&lt;=$K$38/2,INDIRECT(CONCATENATE("MatchOrdering!A",CHAR(96+EX$2-26),($K$38 + 1) - (ROW(FA11)-3) + 2)),""),"")</f>
        <v>13</v>
      </c>
      <c r="FB11" s="83"/>
      <c r="FC11" s="84"/>
      <c r="FD11" s="69" t="str">
        <f t="shared" ca="1" si="36"/>
        <v/>
      </c>
      <c r="FF11" s="69" t="str">
        <f ca="1">IF(LEN(FF$2)&gt;0,   IF(ROW(FF11)-3&lt;=$K$38/2,INDIRECT(CONCATENATE("Teams!F",CELL("contents",INDEX(MatchOrdering!$A$4:$CD$33,ROW(FF11)-3,MATCH(FF$2,MatchOrdering!$A$3:$CD$3,0))))),""),"")</f>
        <v>NYI</v>
      </c>
      <c r="FG11" s="73" t="str">
        <f t="shared" ca="1" si="37"/>
        <v>NYI vs MIN</v>
      </c>
      <c r="FH11" s="69" t="str">
        <f ca="1">IF(LEN(FF$2)&gt;0,   IF(ROW(FH11)-3&lt;=$K$38/2,INDIRECT(CONCATENATE("Teams!F",FI11)),""),"")</f>
        <v>MIN</v>
      </c>
      <c r="FI11" s="6">
        <f ca="1">IF(LEN(FF$2)&gt;0,   IF(ROW(FI11)-3&lt;=$K$38/2,INDIRECT(CONCATENATE("MatchOrdering!A",CHAR(96+FF$2-26),($K$38 + 1) - (ROW(FI11)-3) + 2)),""),"")</f>
        <v>11</v>
      </c>
      <c r="FJ11" s="83"/>
      <c r="FK11" s="84"/>
      <c r="FL11" s="69" t="str">
        <f t="shared" ca="1" si="38"/>
        <v/>
      </c>
      <c r="FN11" s="69" t="str">
        <f ca="1">IF(LEN(FN$2)&gt;0,   IF(ROW(FN11)-3&lt;=$K$38/2,INDIRECT(CONCATENATE("Teams!F",CELL("contents",INDEX(MatchOrdering!$A$4:$CD$33,ROW(FN11)-3,MATCH(FN$2,MatchOrdering!$A$3:$CD$3,0))))),""),"")</f>
        <v>CBJ</v>
      </c>
      <c r="FO11" s="73" t="str">
        <f t="shared" ca="1" si="39"/>
        <v>CBJ vs COL</v>
      </c>
      <c r="FP11" s="69" t="str">
        <f ca="1">IF(LEN(FN$2)&gt;0,   IF(ROW(FP11)-3&lt;=$K$38/2,INDIRECT(CONCATENATE("Teams!F",FQ11)),""),"")</f>
        <v>COL</v>
      </c>
      <c r="FQ11" s="6">
        <f ca="1">IF(LEN(FN$2)&gt;0,   IF(ROW(FQ11)-3&lt;=$K$38/2,INDIRECT(CONCATENATE("MatchOrdering!A",CHAR(96+FN$2-26),($K$38 + 1) - (ROW(FQ11)-3) + 2)),""),"")</f>
        <v>9</v>
      </c>
      <c r="FR11" s="83"/>
      <c r="FS11" s="84"/>
      <c r="FT11" s="69" t="str">
        <f t="shared" ca="1" si="40"/>
        <v/>
      </c>
      <c r="FV11" s="69" t="str">
        <f ca="1">IF(LEN(FV$2)&gt;0,   IF(ROW(FV11)-3&lt;=$K$38/2,INDIRECT(CONCATENATE("Teams!F",CELL("contents",INDEX(MatchOrdering!$A$4:$CD$33,ROW(FV11)-3,MATCH(FV$2,MatchOrdering!$A$3:$CD$3,0))))),""),"")</f>
        <v>TOR</v>
      </c>
      <c r="FW11" s="73" t="str">
        <f t="shared" ca="1" si="41"/>
        <v>TOR vs VAN</v>
      </c>
      <c r="FX11" s="69" t="str">
        <f ca="1">IF(LEN(FV$2)&gt;0,   IF(ROW(FX11)-3&lt;=$K$38/2,INDIRECT(CONCATENATE("Teams!F",FY11)),""),"")</f>
        <v>VAN</v>
      </c>
      <c r="FY11" s="6">
        <f ca="1">IF(LEN(FV$2)&gt;0,   IF(ROW(FY11)-3&lt;=$K$38/2,INDIRECT(CONCATENATE("MatchOrdering!A",CHAR(96+FV$2-26),($K$38 + 1) - (ROW(FY11)-3) + 2)),""),"")</f>
        <v>7</v>
      </c>
      <c r="FZ11" s="83"/>
      <c r="GA11" s="84"/>
      <c r="GB11" s="69" t="str">
        <f t="shared" ca="1" si="42"/>
        <v/>
      </c>
      <c r="GD11" s="69" t="str">
        <f ca="1">IF(LEN(GD$2)&gt;0,   IF(ROW(GD11)-3&lt;=$K$38/2,INDIRECT(CONCATENATE("Teams!F",CELL("contents",INDEX(MatchOrdering!$A$4:$CD$33,ROW(GD11)-3,MATCH(GD$2,MatchOrdering!$A$3:$CD$3,0))))),""),"")</f>
        <v>OTT</v>
      </c>
      <c r="GE11" s="73" t="str">
        <f t="shared" ca="1" si="43"/>
        <v>OTT vs ARI</v>
      </c>
      <c r="GF11" s="69" t="str">
        <f ca="1">IF(LEN(GD$2)&gt;0,   IF(ROW(GF11)-3&lt;=$K$38/2,INDIRECT(CONCATENATE("Teams!F",GG11)),""),"")</f>
        <v>ARI</v>
      </c>
      <c r="GG11" s="6">
        <f ca="1">IF(LEN(GD$2)&gt;0,   IF(ROW(GG11)-3&lt;=$K$38/2,INDIRECT(CONCATENATE("MatchOrdering!A",CHAR(96+GD$2-26),($K$38 + 1) - (ROW(GG11)-3) + 2)),""),"")</f>
        <v>5</v>
      </c>
      <c r="GH11" s="83"/>
      <c r="GI11" s="84"/>
      <c r="GJ11" s="69" t="str">
        <f t="shared" ca="1" si="44"/>
        <v/>
      </c>
      <c r="GL11" s="69" t="str">
        <f ca="1">IF(LEN(GL$2)&gt;0,   IF(ROW(GL11)-3&lt;=$K$38/2,INDIRECT(CONCATENATE("Teams!F",CELL("contents",INDEX(MatchOrdering!$A$4:$CD$33,ROW(GL11)-3,MATCH(GL$2,MatchOrdering!$A$3:$CD$3,0))))),""),"")</f>
        <v>FLA</v>
      </c>
      <c r="GM11" s="73" t="str">
        <f t="shared" ca="1" si="45"/>
        <v>FLA vs EDM</v>
      </c>
      <c r="GN11" s="69" t="str">
        <f ca="1">IF(LEN(GL$2)&gt;0,   IF(ROW(GN11)-3&lt;=$K$38/2,INDIRECT(CONCATENATE("Teams!F",GO11)),""),"")</f>
        <v>EDM</v>
      </c>
      <c r="GO11" s="6">
        <f ca="1">IF(LEN(GL$2)&gt;0,   IF(ROW(GO11)-3&lt;=$K$38/2,INDIRECT(CONCATENATE("MatchOrdering!A",CHAR(96+GL$2-26),($K$38 + 1) - (ROW(GO11)-3) + 2)),""),"")</f>
        <v>3</v>
      </c>
      <c r="GP11" s="83"/>
      <c r="GQ11" s="84"/>
      <c r="GR11" s="69" t="str">
        <f t="shared" ca="1" si="46"/>
        <v/>
      </c>
      <c r="GT11" s="69" t="str">
        <f ca="1">IF(LEN(GT$2)&gt;0,   IF(ROW(GT11)-3&lt;=$K$38/2,INDIRECT(CONCATENATE("Teams!F",CELL("contents",INDEX(MatchOrdering!$A$4:$CD$33,ROW(GT11)-3,MATCH(GT$2,MatchOrdering!$A$3:$CD$3,0))))),""),"")</f>
        <v>BUF</v>
      </c>
      <c r="GU11" s="73" t="str">
        <f t="shared" ca="1" si="47"/>
        <v>BUF vs WAS</v>
      </c>
      <c r="GV11" s="69" t="str">
        <f ca="1">IF(LEN(GT$2)&gt;0,   IF(ROW(GV11)-3&lt;=$K$38/2,INDIRECT(CONCATENATE("Teams!F",GW11)),""),"")</f>
        <v>WAS</v>
      </c>
      <c r="GW11" s="6">
        <f ca="1">IF(LEN(GT$2)&gt;0,   IF(ROW(GW11)-3&lt;=$K$38/2,INDIRECT(CONCATENATE("MatchOrdering!A",CHAR(96+GT$2-26),($K$38 + 1) - (ROW(GW11)-3) + 2)),""),"")</f>
        <v>30</v>
      </c>
      <c r="GX11" s="83"/>
      <c r="GY11" s="84"/>
      <c r="GZ11" s="69" t="str">
        <f t="shared" ca="1" si="48"/>
        <v/>
      </c>
      <c r="HB11" s="69" t="str">
        <f ca="1">IF(LEN(HB$2)&gt;0,   IF(ROW(HB11)-3&lt;=$K$38/2,INDIRECT(CONCATENATE("Teams!F",CELL("contents",INDEX(MatchOrdering!$A$4:$CD$33,ROW(HB11)-3,MATCH(HB$2,MatchOrdering!$A$3:$CD$3,0))))),""),"")</f>
        <v>WIN</v>
      </c>
      <c r="HC11" s="73" t="str">
        <f t="shared" ca="1" si="49"/>
        <v>WIN vs PHI</v>
      </c>
      <c r="HD11" s="69" t="str">
        <f ca="1">IF(LEN(HB$2)&gt;0,   IF(ROW(HD11)-3&lt;=$K$38/2,INDIRECT(CONCATENATE("Teams!F",HE11)),""),"")</f>
        <v>PHI</v>
      </c>
      <c r="HE11" s="6">
        <f ca="1">IF(LEN(HB$2)&gt;0,   IF(ROW(HE11)-3&lt;=$K$38/2,INDIRECT(CONCATENATE("MatchOrdering!B",CHAR(96+HB$2-52),($K$38 + 1) - (ROW(HE11)-3) + 2)),""),"")</f>
        <v>28</v>
      </c>
      <c r="HF11" s="83"/>
      <c r="HG11" s="84"/>
      <c r="HH11" s="69" t="str">
        <f t="shared" ca="1" si="50"/>
        <v/>
      </c>
      <c r="HJ11" s="69" t="str">
        <f ca="1">IF(LEN(HJ$2)&gt;0,   IF(ROW(HJ11)-3&lt;=$K$38/2,INDIRECT(CONCATENATE("Teams!F",CELL("contents",INDEX(MatchOrdering!$A$4:$CD$33,ROW(HJ11)-3,MATCH(HJ$2,MatchOrdering!$A$3:$CD$3,0))))),""),"")</f>
        <v>NAS</v>
      </c>
      <c r="HK11" s="73" t="str">
        <f t="shared" ca="1" si="51"/>
        <v>NAS vs NYI</v>
      </c>
      <c r="HL11" s="69" t="str">
        <f ca="1">IF(LEN(HJ$2)&gt;0,   IF(ROW(HL11)-3&lt;=$K$38/2,INDIRECT(CONCATENATE("Teams!F",HM11)),""),"")</f>
        <v>NYI</v>
      </c>
      <c r="HM11" s="6">
        <f ca="1">IF(LEN(HJ$2)&gt;0,   IF(ROW(HM11)-3&lt;=$K$38/2,INDIRECT(CONCATENATE("MatchOrdering!B",CHAR(96+HJ$2-52),($K$38 + 1) - (ROW(HM11)-3) + 2)),""),"")</f>
        <v>26</v>
      </c>
      <c r="HN11" s="83"/>
      <c r="HO11" s="84"/>
      <c r="HP11" s="69" t="str">
        <f t="shared" ca="1" si="52"/>
        <v/>
      </c>
      <c r="HR11" s="69" t="str">
        <f ca="1">IF(LEN(HR$2)&gt;0,   IF(ROW(HR11)-3&lt;=$K$38/2,INDIRECT(CONCATENATE("Teams!F",CELL("contents",INDEX(MatchOrdering!$A$4:$CD$33,ROW(HR11)-3,MATCH(HR$2,MatchOrdering!$A$3:$CD$3,0))))),""),"")</f>
        <v>DAL</v>
      </c>
      <c r="HS11" s="73" t="str">
        <f t="shared" ca="1" si="53"/>
        <v>DAL vs CBJ</v>
      </c>
      <c r="HT11" s="69" t="str">
        <f ca="1">IF(LEN(HR$2)&gt;0,   IF(ROW(HT11)-3&lt;=$K$38/2,INDIRECT(CONCATENATE("Teams!F",HU11)),""),"")</f>
        <v>CBJ</v>
      </c>
      <c r="HU11" s="6">
        <f ca="1">IF(LEN(HR$2)&gt;0,   IF(ROW(HU11)-3&lt;=$K$38/2,INDIRECT(CONCATENATE("MatchOrdering!B",CHAR(96+HR$2-52),($K$38 + 1) - (ROW(HU11)-3) + 2)),""),"")</f>
        <v>24</v>
      </c>
      <c r="HV11" s="83"/>
      <c r="HW11" s="84"/>
      <c r="HX11" s="69" t="str">
        <f t="shared" ca="1" si="54"/>
        <v/>
      </c>
      <c r="HZ11" s="69" t="str">
        <f ca="1">IF(LEN(HZ$2)&gt;0,   IF(ROW(HZ11)-3&lt;=$K$38/2,INDIRECT(CONCATENATE("Teams!F",CELL("contents",INDEX(MatchOrdering!$A$4:$CD$33,ROW(HZ11)-3,MATCH(HZ$2,MatchOrdering!$A$3:$CD$3,0))))),""),"")</f>
        <v>CHI</v>
      </c>
      <c r="IA11" s="73" t="str">
        <f t="shared" ca="1" si="55"/>
        <v>CHI vs TOR</v>
      </c>
      <c r="IB11" s="69" t="str">
        <f ca="1">IF(LEN(HZ$2)&gt;0,   IF(ROW(IB11)-3&lt;=$K$38/2,INDIRECT(CONCATENATE("Teams!F",IC11)),""),"")</f>
        <v>TOR</v>
      </c>
      <c r="IC11" s="6">
        <f ca="1">IF(LEN(HZ$2)&gt;0,   IF(ROW(IC11)-3&lt;=$K$38/2,INDIRECT(CONCATENATE("MatchOrdering!B",CHAR(96+HZ$2-52),($K$38 + 1) - (ROW(IC11)-3) + 2)),""),"")</f>
        <v>22</v>
      </c>
      <c r="ID11" s="83"/>
      <c r="IE11" s="84"/>
      <c r="IF11" s="69" t="str">
        <f t="shared" ca="1" si="56"/>
        <v/>
      </c>
      <c r="IH11" s="69" t="str">
        <f ca="1">IF(LEN(IH$2)&gt;0,   IF(ROW(IH11)-3&lt;=$K$38/2,INDIRECT(CONCATENATE("Teams!F",CELL("contents",INDEX(MatchOrdering!$A$4:$CD$33,ROW(IH11)-3,MATCH(IH$2,MatchOrdering!$A$3:$CD$3,0))))),""),"")</f>
        <v>SJS</v>
      </c>
      <c r="II11" s="73" t="str">
        <f t="shared" ca="1" si="57"/>
        <v>SJS vs OTT</v>
      </c>
      <c r="IJ11" s="69" t="str">
        <f ca="1">IF(LEN(IH$2)&gt;0,   IF(ROW(IJ11)-3&lt;=$K$38/2,INDIRECT(CONCATENATE("Teams!F",IK11)),""),"")</f>
        <v>OTT</v>
      </c>
      <c r="IK11" s="6">
        <f ca="1">IF(LEN(IH$2)&gt;0,   IF(ROW(IK11)-3&lt;=$K$38/2,INDIRECT(CONCATENATE("MatchOrdering!B",CHAR(96+IH$2-52),($K$38 + 1) - (ROW(IK11)-3) + 2)),""),"")</f>
        <v>20</v>
      </c>
      <c r="IL11" s="83"/>
      <c r="IM11" s="84"/>
      <c r="IN11" s="69" t="str">
        <f t="shared" ca="1" si="58"/>
        <v/>
      </c>
      <c r="IP11" s="69" t="str">
        <f ca="1">IF(LEN(IP$2)&gt;0,   IF(ROW(IP11)-3&lt;=$K$38/2,INDIRECT(CONCATENATE("Teams!F",CELL("contents",INDEX(MatchOrdering!$A$4:$CD$33,ROW(IP11)-3,MATCH(IP$2,MatchOrdering!$A$3:$CD$3,0))))),""),"")</f>
        <v>LAK</v>
      </c>
      <c r="IQ11" s="73" t="str">
        <f t="shared" ca="1" si="59"/>
        <v>LAK vs FLA</v>
      </c>
      <c r="IR11" s="69" t="str">
        <f ca="1">IF(LEN(IP$2)&gt;0,   IF(ROW(IR11)-3&lt;=$K$38/2,INDIRECT(CONCATENATE("Teams!F",IS11)),""),"")</f>
        <v>FLA</v>
      </c>
      <c r="IS11" s="6">
        <f ca="1">IF(LEN(IP$2)&gt;0,   IF(ROW(IS11)-3&lt;=$K$38/2,INDIRECT(CONCATENATE("MatchOrdering!B",CHAR(96+IP$2-52),($K$38 + 1) - (ROW(IS11)-3) + 2)),""),"")</f>
        <v>18</v>
      </c>
      <c r="IT11" s="83"/>
      <c r="IU11" s="84"/>
      <c r="IV11" s="69" t="str">
        <f t="shared" ca="1" si="60"/>
        <v/>
      </c>
      <c r="IX11" s="69" t="str">
        <f ca="1">IF(LEN(IX$2)&gt;0,   IF(ROW(IX11)-3&lt;=$K$38/2,INDIRECT(CONCATENATE("Teams!F",CELL("contents",INDEX(MatchOrdering!$A$4:$CD$33,ROW(IX11)-3,MATCH(IX$2,MatchOrdering!$A$3:$CD$3,0))))),""),"")</f>
        <v>CGY</v>
      </c>
      <c r="IY11" s="73" t="str">
        <f t="shared" ca="1" si="61"/>
        <v>CGY vs BUF</v>
      </c>
      <c r="IZ11" s="69" t="str">
        <f ca="1">IF(LEN(IX$2)&gt;0,   IF(ROW(IZ11)-3&lt;=$K$38/2,INDIRECT(CONCATENATE("Teams!F",JA11)),""),"")</f>
        <v>BUF</v>
      </c>
      <c r="JA11" s="6">
        <f ca="1">IF(LEN(IX$2)&gt;0,   IF(ROW(JA11)-3&lt;=$K$38/2,INDIRECT(CONCATENATE("MatchOrdering!B",CHAR(96+IX$2-52),($K$38 + 1) - (ROW(JA11)-3) + 2)),""),"")</f>
        <v>16</v>
      </c>
      <c r="JB11" s="83"/>
      <c r="JC11" s="84"/>
      <c r="JD11" s="69" t="str">
        <f t="shared" ca="1" si="62"/>
        <v/>
      </c>
      <c r="JF11" s="69" t="str">
        <f ca="1">IF(LEN(JF$2)&gt;0,   IF(ROW(JF11)-3&lt;=$K$38/2,INDIRECT(CONCATENATE("Teams!F",CELL("contents",INDEX(MatchOrdering!$A$4:$CD$33,ROW(JF11)-3,MATCH(JF$2,MatchOrdering!$A$3:$CD$3,0))))),""),"")</f>
        <v>PIT</v>
      </c>
      <c r="JG11" s="73" t="str">
        <f t="shared" ca="1" si="63"/>
        <v>PIT vs WIN</v>
      </c>
      <c r="JH11" s="69" t="str">
        <f ca="1">IF(LEN(JF$2)&gt;0,   IF(ROW(JH11)-3&lt;=$K$38/2,INDIRECT(CONCATENATE("Teams!F",JI11)),""),"")</f>
        <v>WIN</v>
      </c>
      <c r="JI11" s="6">
        <f ca="1">IF(LEN(JF$2)&gt;0,   IF(ROW(JI11)-3&lt;=$K$38/2,INDIRECT(CONCATENATE("MatchOrdering!B",CHAR(96+JF$2-52),($K$38 + 1) - (ROW(JI11)-3) + 2)),""),"")</f>
        <v>14</v>
      </c>
      <c r="JJ11" s="83"/>
      <c r="JK11" s="84"/>
      <c r="JL11" s="69" t="str">
        <f t="shared" ca="1" si="64"/>
        <v/>
      </c>
      <c r="JN11" s="69" t="str">
        <f ca="1">IF(LEN(JN$2)&gt;0,   IF(ROW(JN11)-3&lt;=$K$38/2,INDIRECT(CONCATENATE("Teams!F",CELL("contents",INDEX(MatchOrdering!$A$4:$CD$33,ROW(JN11)-3,MATCH(JN$2,MatchOrdering!$A$3:$CD$3,0))))),""),"")</f>
        <v>NYR</v>
      </c>
      <c r="JO11" s="73" t="str">
        <f t="shared" ca="1" si="65"/>
        <v>NYR vs NAS</v>
      </c>
      <c r="JP11" s="69" t="str">
        <f ca="1">IF(LEN(JN$2)&gt;0,   IF(ROW(JP11)-3&lt;=$K$38/2,INDIRECT(CONCATENATE("Teams!F",JQ11)),""),"")</f>
        <v>NAS</v>
      </c>
      <c r="JQ11" s="6">
        <f ca="1">IF(LEN(JN$2)&gt;0,   IF(ROW(JQ11)-3&lt;=$K$38/2,INDIRECT(CONCATENATE("MatchOrdering!B",CHAR(96+JN$2-52),($K$38 + 1) - (ROW(JQ11)-3) + 2)),""),"")</f>
        <v>12</v>
      </c>
      <c r="JR11" s="83"/>
      <c r="JS11" s="84"/>
      <c r="JT11" s="69" t="str">
        <f t="shared" ca="1" si="66"/>
        <v/>
      </c>
      <c r="JV11" s="69" t="str">
        <f ca="1">IF(LEN(JV$2)&gt;0,   IF(ROW(JV11)-3&lt;=$K$38/2,INDIRECT(CONCATENATE("Teams!F",CELL("contents",INDEX(MatchOrdering!$A$4:$CD$33,ROW(JV11)-3,MATCH(JV$2,MatchOrdering!$A$3:$CD$3,0))))),""),"")</f>
        <v>NJD</v>
      </c>
      <c r="JW11" s="73" t="str">
        <f t="shared" ca="1" si="67"/>
        <v>NJD vs DAL</v>
      </c>
      <c r="JX11" s="69" t="str">
        <f ca="1">IF(LEN(JV$2)&gt;0,   IF(ROW(JX11)-3&lt;=$K$38/2,INDIRECT(CONCATENATE("Teams!F",JY11)),""),"")</f>
        <v>DAL</v>
      </c>
      <c r="JY11" s="6">
        <f ca="1">IF(LEN(JV$2)&gt;0,   IF(ROW(JY11)-3&lt;=$K$38/2,INDIRECT(CONCATENATE("MatchOrdering!B",CHAR(96+JV$2-52),($K$38 + 1) - (ROW(JY11)-3) + 2)),""),"")</f>
        <v>10</v>
      </c>
      <c r="JZ11" s="83"/>
      <c r="KA11" s="84"/>
      <c r="KB11" s="69" t="str">
        <f t="shared" ca="1" si="68"/>
        <v/>
      </c>
      <c r="KD11" s="69" t="str">
        <f ca="1">IF(LEN(KD$2)&gt;0,   IF(ROW(KD11)-3&lt;=$K$38/2,INDIRECT(CONCATENATE("Teams!F",CELL("contents",INDEX(MatchOrdering!$A$4:$CD$33,ROW(KD11)-3,MATCH(KD$2,MatchOrdering!$A$3:$CD$3,0))))),""),"")</f>
        <v>CAR</v>
      </c>
      <c r="KE11" s="73" t="str">
        <f t="shared" ca="1" si="69"/>
        <v>CAR vs CHI</v>
      </c>
      <c r="KF11" s="69" t="str">
        <f ca="1">IF(LEN(KD$2)&gt;0,   IF(ROW(KF11)-3&lt;=$K$38/2,INDIRECT(CONCATENATE("Teams!F",KG11)),""),"")</f>
        <v>CHI</v>
      </c>
      <c r="KG11" s="6">
        <f ca="1">IF(LEN(KD$2)&gt;0,   IF(ROW(KG11)-3&lt;=$K$38/2,INDIRECT(CONCATENATE("MatchOrdering!B",CHAR(96+KD$2-52),($K$38 + 1) - (ROW(KG11)-3) + 2)),""),"")</f>
        <v>8</v>
      </c>
      <c r="KH11" s="83"/>
      <c r="KI11" s="84"/>
      <c r="KJ11" s="69" t="str">
        <f t="shared" ca="1" si="70"/>
        <v/>
      </c>
      <c r="KL11" s="69" t="str">
        <f ca="1">IF(LEN(KL$2)&gt;0,   IF(ROW(KL11)-3&lt;=$K$38/2,INDIRECT(CONCATENATE("Teams!F",CELL("contents",INDEX(MatchOrdering!$A$4:$CD$33,ROW(KL11)-3,MATCH(KL$2,MatchOrdering!$A$3:$CD$3,0))))),""),"")</f>
        <v>TB</v>
      </c>
      <c r="KM11" s="73" t="str">
        <f t="shared" ca="1" si="71"/>
        <v>TB vs SJS</v>
      </c>
      <c r="KN11" s="69" t="str">
        <f ca="1">IF(LEN(KL$2)&gt;0,   IF(ROW(KN11)-3&lt;=$K$38/2,INDIRECT(CONCATENATE("Teams!F",KO11)),""),"")</f>
        <v>SJS</v>
      </c>
      <c r="KO11" s="6">
        <f ca="1">IF(LEN(KL$2)&gt;0,   IF(ROW(KO11)-3&lt;=$K$38/2,INDIRECT(CONCATENATE("MatchOrdering!B",CHAR(96+KL$2-52),($K$38 + 1) - (ROW(KO11)-3) + 2)),""),"")</f>
        <v>6</v>
      </c>
      <c r="KP11" s="83"/>
      <c r="KQ11" s="84"/>
      <c r="KR11" s="69" t="str">
        <f t="shared" ca="1" si="72"/>
        <v/>
      </c>
      <c r="KT11" s="69" t="str">
        <f ca="1">IF(LEN(KT$2)&gt;0,   IF(ROW(KT11)-3&lt;=$K$38/2,INDIRECT(CONCATENATE("Teams!F",CELL("contents",INDEX(MatchOrdering!$A$4:$CD$33,ROW(KT11)-3,MATCH(KT$2,MatchOrdering!$A$3:$CD$3,0))))),""),"")</f>
        <v>MON</v>
      </c>
      <c r="KU11" s="73" t="str">
        <f t="shared" ca="1" si="73"/>
        <v>MON vs LAK</v>
      </c>
      <c r="KV11" s="69" t="str">
        <f ca="1">IF(LEN(KT$2)&gt;0,   IF(ROW(KV11)-3&lt;=$K$38/2,INDIRECT(CONCATENATE("Teams!F",KW11)),""),"")</f>
        <v>LAK</v>
      </c>
      <c r="KW11" s="6">
        <f ca="1">IF(LEN(KT$2)&gt;0,   IF(ROW(KW11)-3&lt;=$K$38/2,INDIRECT(CONCATENATE("MatchOrdering!B",CHAR(96+KT$2-52),($K$38 + 1) - (ROW(KW11)-3) + 2)),""),"")</f>
        <v>4</v>
      </c>
      <c r="KX11" s="83"/>
      <c r="KY11" s="84"/>
      <c r="KZ11" s="69" t="str">
        <f t="shared" ca="1" si="74"/>
        <v/>
      </c>
      <c r="LB11" s="69" t="str">
        <f ca="1">IF(LEN(LB$2)&gt;0,   IF(ROW(LB11)-3&lt;=$K$38/2,INDIRECT(CONCATENATE("Teams!F",CELL("contents",INDEX(MatchOrdering!$A$4:$CD$33,ROW(LB11)-3,MATCH(LB$2,MatchOrdering!$A$3:$CD$3,0))))),""),"")</f>
        <v>DET</v>
      </c>
      <c r="LC11" s="73" t="str">
        <f t="shared" ca="1" si="75"/>
        <v>DET vs CGY</v>
      </c>
      <c r="LD11" s="69" t="str">
        <f ca="1">IF(LEN(LB$2)&gt;0,   IF(ROW(LD11)-3&lt;=$K$38/2,INDIRECT(CONCATENATE("Teams!F",LE11)),""),"")</f>
        <v>CGY</v>
      </c>
      <c r="LE11" s="6">
        <f ca="1">IF(LEN(LB$2)&gt;0,   IF(ROW(LE11)-3&lt;=$K$38/2,INDIRECT(CONCATENATE("MatchOrdering!C",CHAR(96+LB$2-78),($K$38 + 1) - (ROW(LE11)-3) + 2)),""),"")</f>
        <v>2</v>
      </c>
      <c r="LF11" s="83"/>
      <c r="LG11" s="84"/>
      <c r="LH11" s="69" t="str">
        <f t="shared" ca="1" si="76"/>
        <v/>
      </c>
      <c r="LJ11" s="69" t="str">
        <f ca="1">IF(LEN(LJ$2)&gt;0,   IF(ROW(LJ11)-3&lt;=$K$38/2,INDIRECT(CONCATENATE("Teams!F",CELL("contents",INDEX(MatchOrdering!$A$4:$CD$33,ROW(LJ11)-3,MATCH(LJ$2,MatchOrdering!$A$3:$CD$3,0))))),""),"")</f>
        <v>BOS</v>
      </c>
      <c r="LK11" s="73" t="str">
        <f t="shared" ca="1" si="77"/>
        <v>BOS vs PIT</v>
      </c>
      <c r="LL11" s="69" t="str">
        <f ca="1">IF(LEN(LJ$2)&gt;0,   IF(ROW(LL11)-3&lt;=$K$38/2,INDIRECT(CONCATENATE("Teams!F",LM11)),""),"")</f>
        <v>PIT</v>
      </c>
      <c r="LM11" s="6">
        <f ca="1">IF(LEN(LJ$2)&gt;0,   IF(ROW(LM11)-3&lt;=$K$38/2,INDIRECT(CONCATENATE("MatchOrdering!C",CHAR(96+LJ$2-78),($K$38 + 1) - (ROW(LM11)-3) + 2)),""),"")</f>
        <v>29</v>
      </c>
      <c r="LN11" s="83"/>
      <c r="LO11" s="84"/>
      <c r="LP11" s="69" t="str">
        <f t="shared" ca="1" si="78"/>
        <v/>
      </c>
    </row>
    <row r="12" spans="2:328" x14ac:dyDescent="0.25">
      <c r="B12" s="69" t="str">
        <f ca="1">IF(LEN(C$2)&gt;0,   IF(ROW(B12)-3&lt;=$K$38/2,INDIRECT(CONCATENATE("Teams!F",CELL("contents",INDEX(MatchOrdering!$A$4:$CD$33,ROW(B12)-3,MATCH(C$2,MatchOrdering!$A$3:$CD$3,0))))),""),"")</f>
        <v>COL</v>
      </c>
      <c r="C12" s="73" t="str">
        <f t="shared" ca="1" si="0"/>
        <v>COL vs TB</v>
      </c>
      <c r="D12" s="69" t="str">
        <f ca="1">IF(LEN(C$2)&gt;0,   IF(ROW(D12)-3&lt;=$K$38/2,INDIRECT(CONCATENATE("Teams!F",E12)),""),"")</f>
        <v>TB</v>
      </c>
      <c r="E12" s="6">
        <f ca="1">IF(LEN(C$2)&gt;0,   IF(ROW(E12)-3&lt;=$K$38/2,INDIRECT(CONCATENATE("MatchOrdering!",CHAR(96+C$2),($K$38 + 1) - (ROW(E12)-3) + 2)),""),"")</f>
        <v>21</v>
      </c>
      <c r="F12" s="83"/>
      <c r="G12" s="84"/>
      <c r="H12" s="69" t="str">
        <f t="shared" ca="1" si="79"/>
        <v/>
      </c>
      <c r="J12" s="69" t="str">
        <f ca="1">IF(LEN(K$2)&gt;0,   IF(ROW(J12)-3&lt;=$K$38/2,INDIRECT(CONCATENATE("Teams!F",CELL("contents",INDEX(MatchOrdering!$A$4:$CD$33,ROW(J12)-3,MATCH(K$2,MatchOrdering!$A$3:$CD$3,0))))),""),"")</f>
        <v>VAN</v>
      </c>
      <c r="K12" s="73" t="str">
        <f t="shared" ca="1" si="1"/>
        <v>VAN vs MON</v>
      </c>
      <c r="L12" s="69" t="str">
        <f ca="1">IF(LEN(K$2)&gt;0,   IF(ROW(L12)-3&lt;=$K$38/2,INDIRECT(CONCATENATE("Teams!F",M12)),""),"")</f>
        <v>MON</v>
      </c>
      <c r="M12" s="6">
        <f ca="1">IF(LEN(K$2)&gt;0,   IF(ROW(M12)-3&lt;=$K$38/2,INDIRECT(CONCATENATE("MatchOrdering!",CHAR(96+K$2),($K$38 + 1) - (ROW(M12)-3) + 2)),""),"")</f>
        <v>19</v>
      </c>
      <c r="N12" s="83"/>
      <c r="O12" s="84"/>
      <c r="P12" s="69" t="str">
        <f t="shared" ca="1" si="2"/>
        <v/>
      </c>
      <c r="R12" s="69" t="str">
        <f ca="1">IF(LEN(R$2)&gt;0,   IF(ROW(R12)-3&lt;=$K$38/2,INDIRECT(CONCATENATE("Teams!F",CELL("contents",INDEX(MatchOrdering!$A$4:$CD$33,ROW(R12)-3,MATCH(R$2,MatchOrdering!$A$3:$CD$3,0))))),""),"")</f>
        <v>ARI</v>
      </c>
      <c r="S12" s="73" t="str">
        <f t="shared" ca="1" si="3"/>
        <v>ARI vs DET</v>
      </c>
      <c r="T12" s="69" t="str">
        <f ca="1">IF(LEN(R$2)&gt;0,   IF(ROW(T12)-3&lt;=$K$38/2,INDIRECT(CONCATENATE("Teams!F",U12)),""),"")</f>
        <v>DET</v>
      </c>
      <c r="U12" s="6">
        <f ca="1">IF(LEN(R$2)&gt;0,   IF(ROW(U12)-3&lt;=$K$38/2,INDIRECT(CONCATENATE("MatchOrdering!",CHAR(96+R$2),($K$38 + 1) - (ROW(U12)-3) + 2)),""),"")</f>
        <v>17</v>
      </c>
      <c r="V12" s="83"/>
      <c r="W12" s="84"/>
      <c r="X12" s="69" t="str">
        <f t="shared" ca="1" si="4"/>
        <v/>
      </c>
      <c r="Z12" s="69" t="str">
        <f ca="1">IF(LEN(Z$2)&gt;0,   IF(ROW(Z12)-3&lt;=$K$38/2,INDIRECT(CONCATENATE("Teams!F",CELL("contents",INDEX(MatchOrdering!$A$4:$CD$33,ROW(Z12)-3,MATCH(Z$2,MatchOrdering!$A$3:$CD$3,0))))),""),"")</f>
        <v>EDM</v>
      </c>
      <c r="AA12" s="73" t="str">
        <f t="shared" ca="1" si="5"/>
        <v>EDM vs BOS</v>
      </c>
      <c r="AB12" s="69" t="str">
        <f ca="1">IF(LEN(Z$2)&gt;0,   IF(ROW(AB12)-3&lt;=$K$38/2,INDIRECT(CONCATENATE("Teams!F",AC12)),""),"")</f>
        <v>BOS</v>
      </c>
      <c r="AC12" s="6">
        <f ca="1">IF(LEN(Z$2)&gt;0,   IF(ROW(AC12)-3&lt;=$K$38/2,INDIRECT(CONCATENATE("MatchOrdering!",CHAR(96+Z$2),($K$38 + 1) - (ROW(AC12)-3) + 2)),""),"")</f>
        <v>15</v>
      </c>
      <c r="AD12" s="83"/>
      <c r="AE12" s="84"/>
      <c r="AF12" s="69" t="str">
        <f t="shared" ca="1" si="6"/>
        <v/>
      </c>
      <c r="AH12" s="69" t="str">
        <f ca="1">IF(LEN(AH$2)&gt;0,   IF(ROW(AH12)-3&lt;=$K$38/2,INDIRECT(CONCATENATE("Teams!F",CELL("contents",INDEX(MatchOrdering!$A$4:$CD$33,ROW(AH12)-3,MATCH(AH$2,MatchOrdering!$A$3:$CD$3,0))))),""),"")</f>
        <v>WAS</v>
      </c>
      <c r="AI12" s="73" t="str">
        <f t="shared" ca="1" si="7"/>
        <v>WAS vs STL</v>
      </c>
      <c r="AJ12" s="69" t="str">
        <f ca="1">IF(LEN(AH$2)&gt;0,   IF(ROW(AJ12)-3&lt;=$K$38/2,INDIRECT(CONCATENATE("Teams!F",AK12)),""),"")</f>
        <v>STL</v>
      </c>
      <c r="AK12" s="6">
        <f ca="1">IF(LEN(AH$2)&gt;0,   IF(ROW(AK12)-3&lt;=$K$38/2,INDIRECT(CONCATENATE("MatchOrdering!",CHAR(96+AH$2),($K$38 + 1) - (ROW(AK12)-3) + 2)),""),"")</f>
        <v>13</v>
      </c>
      <c r="AL12" s="83"/>
      <c r="AM12" s="84"/>
      <c r="AN12" s="69" t="str">
        <f t="shared" ca="1" si="8"/>
        <v/>
      </c>
      <c r="AP12" s="69" t="str">
        <f ca="1">IF(LEN(AP$2)&gt;0,   IF(ROW(AP12)-3&lt;=$K$38/2,INDIRECT(CONCATENATE("Teams!F",CELL("contents",INDEX(MatchOrdering!$A$4:$CD$33,ROW(AP12)-3,MATCH(AP$2,MatchOrdering!$A$3:$CD$3,0))))),""),"")</f>
        <v>PHI</v>
      </c>
      <c r="AQ12" s="73" t="str">
        <f t="shared" ca="1" si="9"/>
        <v>PHI vs MIN</v>
      </c>
      <c r="AR12" s="69" t="str">
        <f ca="1">IF(LEN(AP$2)&gt;0,   IF(ROW(AR12)-3&lt;=$K$38/2,INDIRECT(CONCATENATE("Teams!F",AS12)),""),"")</f>
        <v>MIN</v>
      </c>
      <c r="AS12" s="6">
        <f ca="1">IF(LEN(AP$2)&gt;0,   IF(ROW(AS12)-3&lt;=$K$38/2,INDIRECT(CONCATENATE("MatchOrdering!",CHAR(96+AP$2),($K$38 + 1) - (ROW(AS12)-3) + 2)),""),"")</f>
        <v>11</v>
      </c>
      <c r="AT12" s="83"/>
      <c r="AU12" s="84"/>
      <c r="AV12" s="69" t="str">
        <f t="shared" ca="1" si="10"/>
        <v/>
      </c>
      <c r="AX12" s="69" t="str">
        <f ca="1">IF(LEN(AX$2)&gt;0,   IF(ROW(AX12)-3&lt;=$K$38/2,INDIRECT(CONCATENATE("Teams!F",CELL("contents",INDEX(MatchOrdering!$A$4:$CD$33,ROW(AX12)-3,MATCH(AX$2,MatchOrdering!$A$3:$CD$3,0))))),""),"")</f>
        <v>NYI</v>
      </c>
      <c r="AY12" s="73" t="str">
        <f t="shared" ca="1" si="11"/>
        <v>NYI vs COL</v>
      </c>
      <c r="AZ12" s="69" t="str">
        <f ca="1">IF(LEN(AX$2)&gt;0,   IF(ROW(AZ12)-3&lt;=$K$38/2,INDIRECT(CONCATENATE("Teams!F",BA12)),""),"")</f>
        <v>COL</v>
      </c>
      <c r="BA12" s="6">
        <f ca="1">IF(LEN(AX$2)&gt;0,   IF(ROW(BA12)-3&lt;=$K$38/2,INDIRECT(CONCATENATE("MatchOrdering!",CHAR(96+AX$2),($K$38 + 1) - (ROW(BA12)-3) + 2)),""),"")</f>
        <v>9</v>
      </c>
      <c r="BB12" s="83"/>
      <c r="BC12" s="84"/>
      <c r="BD12" s="69" t="str">
        <f t="shared" ca="1" si="12"/>
        <v/>
      </c>
      <c r="BF12" s="69" t="str">
        <f ca="1">IF(LEN(BF$2)&gt;0,   IF(ROW(BF12)-3&lt;=$K$38/2,INDIRECT(CONCATENATE("Teams!F",CELL("contents",INDEX(MatchOrdering!$A$4:$CD$33,ROW(BF12)-3,MATCH(BF$2,MatchOrdering!$A$3:$CD$3,0))))),""),"")</f>
        <v>CBJ</v>
      </c>
      <c r="BG12" s="73" t="str">
        <f t="shared" ca="1" si="13"/>
        <v>CBJ vs VAN</v>
      </c>
      <c r="BH12" s="69" t="str">
        <f ca="1">IF(LEN(BF$2)&gt;0,   IF(ROW(BH12)-3&lt;=$K$38/2,INDIRECT(CONCATENATE("Teams!F",BI12)),""),"")</f>
        <v>VAN</v>
      </c>
      <c r="BI12" s="6">
        <f ca="1">IF(LEN(BF$2)&gt;0,   IF(ROW(BI12)-3&lt;=$K$38/2,INDIRECT(CONCATENATE("MatchOrdering!",CHAR(96+BF$2),($K$38 + 1) - (ROW(BI12)-3) + 2)),""),"")</f>
        <v>7</v>
      </c>
      <c r="BJ12" s="83"/>
      <c r="BK12" s="84"/>
      <c r="BL12" s="69" t="str">
        <f t="shared" ca="1" si="14"/>
        <v/>
      </c>
      <c r="BN12" s="69" t="str">
        <f ca="1">IF(LEN(BN$2)&gt;0,   IF(ROW(BN12)-3&lt;=$K$38/2,INDIRECT(CONCATENATE("Teams!F",CELL("contents",INDEX(MatchOrdering!$A$4:$CD$33,ROW(BN12)-3,MATCH(BN$2,MatchOrdering!$A$3:$CD$3,0))))),""),"")</f>
        <v>TOR</v>
      </c>
      <c r="BO12" s="73" t="str">
        <f t="shared" ca="1" si="80"/>
        <v>TOR vs ARI</v>
      </c>
      <c r="BP12" s="69" t="str">
        <f ca="1">IF(LEN(BN$2)&gt;0,   IF(ROW(BP12)-3&lt;=$K$38/2,INDIRECT(CONCATENATE("Teams!F",BQ12)),""),"")</f>
        <v>ARI</v>
      </c>
      <c r="BQ12" s="6">
        <f ca="1">IF(LEN(BN$2)&gt;0,   IF(ROW(BQ12)-3&lt;=$K$38/2,INDIRECT(CONCATENATE("MatchOrdering!",CHAR(96+BN$2),($K$38 + 1) - (ROW(BQ12)-3) + 2)),""),"")</f>
        <v>5</v>
      </c>
      <c r="BR12" s="83"/>
      <c r="BS12" s="84"/>
      <c r="BT12" s="69" t="str">
        <f t="shared" ca="1" si="81"/>
        <v/>
      </c>
      <c r="BV12" s="69" t="str">
        <f ca="1">IF(LEN(BV$2)&gt;0,   IF(ROW(BV12)-3&lt;=$K$38/2,INDIRECT(CONCATENATE("Teams!F",CELL("contents",INDEX(MatchOrdering!$A$4:$CD$33,ROW(BV12)-3,MATCH(BV$2,MatchOrdering!$A$3:$CD$3,0))))),""),"")</f>
        <v>OTT</v>
      </c>
      <c r="BW12" s="73" t="str">
        <f t="shared" ca="1" si="15"/>
        <v>OTT vs EDM</v>
      </c>
      <c r="BX12" s="69" t="str">
        <f ca="1">IF(LEN(BV$2)&gt;0,   IF(ROW(BX12)-3&lt;=$K$38/2,INDIRECT(CONCATENATE("Teams!F",BY12)),""),"")</f>
        <v>EDM</v>
      </c>
      <c r="BY12" s="6">
        <f ca="1">IF(LEN(BV$2)&gt;0,   IF(ROW(BY12)-3&lt;=$K$38/2,INDIRECT(CONCATENATE("MatchOrdering!",CHAR(96+BV$2),($K$38 + 1) - (ROW(BY12)-3) + 2)),""),"")</f>
        <v>3</v>
      </c>
      <c r="BZ12" s="83"/>
      <c r="CA12" s="84"/>
      <c r="CB12" s="69" t="str">
        <f t="shared" ca="1" si="16"/>
        <v/>
      </c>
      <c r="CD12" s="69" t="str">
        <f ca="1">IF(LEN(CD$2)&gt;0,   IF(ROW(CD12)-3&lt;=$K$38/2,INDIRECT(CONCATENATE("Teams!F",CELL("contents",INDEX(MatchOrdering!$A$4:$CD$33,ROW(CD12)-3,MATCH(CD$2,MatchOrdering!$A$3:$CD$3,0))))),""),"")</f>
        <v>FLA</v>
      </c>
      <c r="CE12" s="73" t="str">
        <f t="shared" ca="1" si="17"/>
        <v>FLA vs WAS</v>
      </c>
      <c r="CF12" s="69" t="str">
        <f ca="1">IF(LEN(CD$2)&gt;0,   IF(ROW(CF12)-3&lt;=$K$38/2,INDIRECT(CONCATENATE("Teams!F",CG12)),""),"")</f>
        <v>WAS</v>
      </c>
      <c r="CG12" s="6">
        <f ca="1">IF(LEN(CD$2)&gt;0,   IF(ROW(CG12)-3&lt;=$K$38/2,INDIRECT(CONCATENATE("MatchOrdering!",CHAR(96+CD$2),($K$38 + 1) - (ROW(CG12)-3) + 2)),""),"")</f>
        <v>30</v>
      </c>
      <c r="CH12" s="83"/>
      <c r="CI12" s="84"/>
      <c r="CJ12" s="69" t="str">
        <f t="shared" ca="1" si="18"/>
        <v/>
      </c>
      <c r="CL12" s="69" t="str">
        <f ca="1">IF(LEN(CL$2)&gt;0,   IF(ROW(CL12)-3&lt;=$K$38/2,INDIRECT(CONCATENATE("Teams!F",CELL("contents",INDEX(MatchOrdering!$A$4:$CD$33,ROW(CL12)-3,MATCH(CL$2,MatchOrdering!$A$3:$CD$3,0))))),""),"")</f>
        <v>BUF</v>
      </c>
      <c r="CM12" s="73" t="str">
        <f t="shared" ca="1" si="19"/>
        <v>BUF vs PHI</v>
      </c>
      <c r="CN12" s="69" t="str">
        <f ca="1">IF(LEN(CL$2)&gt;0,   IF(ROW(CN12)-3&lt;=$K$38/2,INDIRECT(CONCATENATE("Teams!F",CO12)),""),"")</f>
        <v>PHI</v>
      </c>
      <c r="CO12" s="6">
        <f ca="1">IF(LEN(CL$2)&gt;0,   IF(ROW(CO12)-3&lt;=$K$38/2,INDIRECT(CONCATENATE("MatchOrdering!",CHAR(96+CL$2),($K$38 + 1) - (ROW(CO12)-3) + 2)),""),"")</f>
        <v>28</v>
      </c>
      <c r="CP12" s="83"/>
      <c r="CQ12" s="84"/>
      <c r="CR12" s="69" t="str">
        <f t="shared" ca="1" si="20"/>
        <v/>
      </c>
      <c r="CT12" s="69" t="str">
        <f ca="1">IF(LEN(CT$2)&gt;0,   IF(ROW(CT12)-3&lt;=$K$38/2,INDIRECT(CONCATENATE("Teams!F",CELL("contents",INDEX(MatchOrdering!$A$4:$CD$33,ROW(CT12)-3,MATCH(CT$2,MatchOrdering!$A$3:$CD$3,0))))),""),"")</f>
        <v>WIN</v>
      </c>
      <c r="CU12" s="73" t="str">
        <f t="shared" ca="1" si="21"/>
        <v>WIN vs NYI</v>
      </c>
      <c r="CV12" s="69" t="str">
        <f ca="1">IF(LEN(CT$2)&gt;0,   IF(ROW(CV12)-3&lt;=$K$38/2,INDIRECT(CONCATENATE("Teams!F",CW12)),""),"")</f>
        <v>NYI</v>
      </c>
      <c r="CW12" s="6">
        <f ca="1">IF(LEN(CT$2)&gt;0,   IF(ROW(CW12)-3&lt;=$K$38/2,INDIRECT(CONCATENATE("MatchOrdering!",CHAR(96+CT$2),($K$38 + 1) - (ROW(CW12)-3) + 2)),""),"")</f>
        <v>26</v>
      </c>
      <c r="CX12" s="83"/>
      <c r="CY12" s="84"/>
      <c r="CZ12" s="69" t="str">
        <f t="shared" ca="1" si="22"/>
        <v/>
      </c>
      <c r="DB12" s="69" t="str">
        <f ca="1">IF(LEN(DB$2)&gt;0,   IF(ROW(DB12)-3&lt;=$K$38/2,INDIRECT(CONCATENATE("Teams!F",CELL("contents",INDEX(MatchOrdering!$A$4:$CD$33,ROW(DB12)-3,MATCH(DB$2,MatchOrdering!$A$3:$CD$3,0))))),""),"")</f>
        <v>NAS</v>
      </c>
      <c r="DC12" s="73" t="str">
        <f t="shared" ca="1" si="23"/>
        <v>NAS vs CBJ</v>
      </c>
      <c r="DD12" s="69" t="str">
        <f ca="1">IF(LEN(DB$2)&gt;0,   IF(ROW(DD12)-3&lt;=$K$38/2,INDIRECT(CONCATENATE("Teams!F",DE12)),""),"")</f>
        <v>CBJ</v>
      </c>
      <c r="DE12" s="6">
        <f ca="1">IF(LEN(DB$2)&gt;0,   IF(ROW(DE12)-3&lt;=$K$38/2,INDIRECT(CONCATENATE("MatchOrdering!A",CHAR(96+DB$2-26),($K$38 + 1) - (ROW(DE12)-3) + 2)),""),"")</f>
        <v>24</v>
      </c>
      <c r="DF12" s="83"/>
      <c r="DG12" s="84"/>
      <c r="DH12" s="69" t="str">
        <f t="shared" ca="1" si="24"/>
        <v/>
      </c>
      <c r="DJ12" s="69" t="str">
        <f ca="1">IF(LEN(DJ$2)&gt;0,   IF(ROW(DJ12)-3&lt;=$K$38/2,INDIRECT(CONCATENATE("Teams!F",CELL("contents",INDEX(MatchOrdering!$A$4:$CD$33,ROW(DJ12)-3,MATCH(DJ$2,MatchOrdering!$A$3:$CD$3,0))))),""),"")</f>
        <v>DAL</v>
      </c>
      <c r="DK12" s="73" t="str">
        <f t="shared" ca="1" si="25"/>
        <v>DAL vs TOR</v>
      </c>
      <c r="DL12" s="69" t="str">
        <f ca="1">IF(LEN(DJ$2)&gt;0,   IF(ROW(DL12)-3&lt;=$K$38/2,INDIRECT(CONCATENATE("Teams!F",DM12)),""),"")</f>
        <v>TOR</v>
      </c>
      <c r="DM12" s="6">
        <f ca="1">IF(LEN(DJ$2)&gt;0,   IF(ROW(DM12)-3&lt;=$K$38/2,INDIRECT(CONCATENATE("MatchOrdering!A",CHAR(96+DJ$2-26),($K$38 + 1) - (ROW(DM12)-3) + 2)),""),"")</f>
        <v>22</v>
      </c>
      <c r="DN12" s="83"/>
      <c r="DO12" s="84"/>
      <c r="DP12" s="69" t="str">
        <f t="shared" ca="1" si="26"/>
        <v/>
      </c>
      <c r="DR12" s="69" t="str">
        <f ca="1">IF(LEN(DR$2)&gt;0,   IF(ROW(DR12)-3&lt;=$K$38/2,INDIRECT(CONCATENATE("Teams!F",CELL("contents",INDEX(MatchOrdering!$A$4:$CD$33,ROW(DR12)-3,MATCH(DR$2,MatchOrdering!$A$3:$CD$3,0))))),""),"")</f>
        <v>CHI</v>
      </c>
      <c r="DS12" s="73" t="str">
        <f t="shared" ca="1" si="27"/>
        <v>CHI vs OTT</v>
      </c>
      <c r="DT12" s="69" t="str">
        <f ca="1">IF(LEN(DR$2)&gt;0,   IF(ROW(DT12)-3&lt;=$K$38/2,INDIRECT(CONCATENATE("Teams!F",DU12)),""),"")</f>
        <v>OTT</v>
      </c>
      <c r="DU12" s="6">
        <f ca="1">IF(LEN(DR$2)&gt;0,   IF(ROW(DU12)-3&lt;=$K$38/2,INDIRECT(CONCATENATE("MatchOrdering!A",CHAR(96+DR$2-26),($K$38 + 1) - (ROW(DU12)-3) + 2)),""),"")</f>
        <v>20</v>
      </c>
      <c r="DV12" s="83"/>
      <c r="DW12" s="84"/>
      <c r="DX12" s="69" t="str">
        <f t="shared" ca="1" si="28"/>
        <v/>
      </c>
      <c r="DZ12" s="69" t="str">
        <f ca="1">IF(LEN(DZ$2)&gt;0,   IF(ROW(DZ12)-3&lt;=$K$38/2,INDIRECT(CONCATENATE("Teams!F",CELL("contents",INDEX(MatchOrdering!$A$4:$CD$33,ROW(DZ12)-3,MATCH(DZ$2,MatchOrdering!$A$3:$CD$3,0))))),""),"")</f>
        <v>SJS</v>
      </c>
      <c r="EA12" s="73" t="str">
        <f t="shared" ca="1" si="29"/>
        <v>SJS vs FLA</v>
      </c>
      <c r="EB12" s="69" t="str">
        <f ca="1">IF(LEN(DZ$2)&gt;0,   IF(ROW(EB12)-3&lt;=$K$38/2,INDIRECT(CONCATENATE("Teams!F",EC12)),""),"")</f>
        <v>FLA</v>
      </c>
      <c r="EC12" s="6">
        <f ca="1">IF(LEN(DZ$2)&gt;0,   IF(ROW(EC12)-3&lt;=$K$38/2,INDIRECT(CONCATENATE("MatchOrdering!A",CHAR(96+DZ$2-26),($K$38 + 1) - (ROW(EC12)-3) + 2)),""),"")</f>
        <v>18</v>
      </c>
      <c r="ED12" s="83"/>
      <c r="EE12" s="84"/>
      <c r="EF12" s="69" t="str">
        <f t="shared" ca="1" si="30"/>
        <v/>
      </c>
      <c r="EH12" s="69" t="str">
        <f ca="1">IF(LEN(EH$2)&gt;0,   IF(ROW(EH12)-3&lt;=$K$38/2,INDIRECT(CONCATENATE("Teams!F",CELL("contents",INDEX(MatchOrdering!$A$4:$CD$33,ROW(EH12)-3,MATCH(EH$2,MatchOrdering!$A$3:$CD$3,0))))),""),"")</f>
        <v>LAK</v>
      </c>
      <c r="EI12" s="73" t="str">
        <f t="shared" ca="1" si="31"/>
        <v>LAK vs BUF</v>
      </c>
      <c r="EJ12" s="69" t="str">
        <f ca="1">IF(LEN(EH$2)&gt;0,   IF(ROW(EJ12)-3&lt;=$K$38/2,INDIRECT(CONCATENATE("Teams!F",EK12)),""),"")</f>
        <v>BUF</v>
      </c>
      <c r="EK12" s="6">
        <f ca="1">IF(LEN(EH$2)&gt;0,   IF(ROW(EK12)-3&lt;=$K$38/2,INDIRECT(CONCATENATE("MatchOrdering!A",CHAR(96+EH$2-26),($K$38 + 1) - (ROW(EK12)-3) + 2)),""),"")</f>
        <v>16</v>
      </c>
      <c r="EL12" s="83"/>
      <c r="EM12" s="84"/>
      <c r="EN12" s="69" t="str">
        <f t="shared" ca="1" si="32"/>
        <v/>
      </c>
      <c r="EP12" s="69" t="str">
        <f ca="1">IF(LEN(EP$2)&gt;0,   IF(ROW(EP12)-3&lt;=$K$38/2,INDIRECT(CONCATENATE("Teams!F",CELL("contents",INDEX(MatchOrdering!$A$4:$CD$33,ROW(EP12)-3,MATCH(EP$2,MatchOrdering!$A$3:$CD$3,0))))),""),"")</f>
        <v>CGY</v>
      </c>
      <c r="EQ12" s="73" t="str">
        <f t="shared" ca="1" si="33"/>
        <v>CGY vs WIN</v>
      </c>
      <c r="ER12" s="69" t="str">
        <f ca="1">IF(LEN(EP$2)&gt;0,   IF(ROW(ER12)-3&lt;=$K$38/2,INDIRECT(CONCATENATE("Teams!F",ES12)),""),"")</f>
        <v>WIN</v>
      </c>
      <c r="ES12" s="6">
        <f ca="1">IF(LEN(EP$2)&gt;0,   IF(ROW(ES12)-3&lt;=$K$38/2,INDIRECT(CONCATENATE("MatchOrdering!A",CHAR(96+EP$2-26),($K$38 + 1) - (ROW(ES12)-3) + 2)),""),"")</f>
        <v>14</v>
      </c>
      <c r="ET12" s="83"/>
      <c r="EU12" s="84"/>
      <c r="EV12" s="69" t="str">
        <f t="shared" ca="1" si="34"/>
        <v/>
      </c>
      <c r="EX12" s="69" t="str">
        <f ca="1">IF(LEN(EX$2)&gt;0,   IF(ROW(EX12)-3&lt;=$K$38/2,INDIRECT(CONCATENATE("Teams!F",CELL("contents",INDEX(MatchOrdering!$A$4:$CD$33,ROW(EX12)-3,MATCH(EX$2,MatchOrdering!$A$3:$CD$3,0))))),""),"")</f>
        <v>PIT</v>
      </c>
      <c r="EY12" s="73" t="str">
        <f t="shared" ca="1" si="35"/>
        <v>PIT vs NAS</v>
      </c>
      <c r="EZ12" s="69" t="str">
        <f ca="1">IF(LEN(EX$2)&gt;0,   IF(ROW(EZ12)-3&lt;=$K$38/2,INDIRECT(CONCATENATE("Teams!F",FA12)),""),"")</f>
        <v>NAS</v>
      </c>
      <c r="FA12" s="6">
        <f ca="1">IF(LEN(EX$2)&gt;0,   IF(ROW(FA12)-3&lt;=$K$38/2,INDIRECT(CONCATENATE("MatchOrdering!A",CHAR(96+EX$2-26),($K$38 + 1) - (ROW(FA12)-3) + 2)),""),"")</f>
        <v>12</v>
      </c>
      <c r="FB12" s="83"/>
      <c r="FC12" s="84"/>
      <c r="FD12" s="69" t="str">
        <f t="shared" ca="1" si="36"/>
        <v/>
      </c>
      <c r="FF12" s="69" t="str">
        <f ca="1">IF(LEN(FF$2)&gt;0,   IF(ROW(FF12)-3&lt;=$K$38/2,INDIRECT(CONCATENATE("Teams!F",CELL("contents",INDEX(MatchOrdering!$A$4:$CD$33,ROW(FF12)-3,MATCH(FF$2,MatchOrdering!$A$3:$CD$3,0))))),""),"")</f>
        <v>NYR</v>
      </c>
      <c r="FG12" s="73" t="str">
        <f t="shared" ca="1" si="37"/>
        <v>NYR vs DAL</v>
      </c>
      <c r="FH12" s="69" t="str">
        <f ca="1">IF(LEN(FF$2)&gt;0,   IF(ROW(FH12)-3&lt;=$K$38/2,INDIRECT(CONCATENATE("Teams!F",FI12)),""),"")</f>
        <v>DAL</v>
      </c>
      <c r="FI12" s="6">
        <f ca="1">IF(LEN(FF$2)&gt;0,   IF(ROW(FI12)-3&lt;=$K$38/2,INDIRECT(CONCATENATE("MatchOrdering!A",CHAR(96+FF$2-26),($K$38 + 1) - (ROW(FI12)-3) + 2)),""),"")</f>
        <v>10</v>
      </c>
      <c r="FJ12" s="83"/>
      <c r="FK12" s="84"/>
      <c r="FL12" s="69" t="str">
        <f t="shared" ca="1" si="38"/>
        <v/>
      </c>
      <c r="FN12" s="69" t="str">
        <f ca="1">IF(LEN(FN$2)&gt;0,   IF(ROW(FN12)-3&lt;=$K$38/2,INDIRECT(CONCATENATE("Teams!F",CELL("contents",INDEX(MatchOrdering!$A$4:$CD$33,ROW(FN12)-3,MATCH(FN$2,MatchOrdering!$A$3:$CD$3,0))))),""),"")</f>
        <v>NJD</v>
      </c>
      <c r="FO12" s="73" t="str">
        <f t="shared" ca="1" si="39"/>
        <v>NJD vs CHI</v>
      </c>
      <c r="FP12" s="69" t="str">
        <f ca="1">IF(LEN(FN$2)&gt;0,   IF(ROW(FP12)-3&lt;=$K$38/2,INDIRECT(CONCATENATE("Teams!F",FQ12)),""),"")</f>
        <v>CHI</v>
      </c>
      <c r="FQ12" s="6">
        <f ca="1">IF(LEN(FN$2)&gt;0,   IF(ROW(FQ12)-3&lt;=$K$38/2,INDIRECT(CONCATENATE("MatchOrdering!A",CHAR(96+FN$2-26),($K$38 + 1) - (ROW(FQ12)-3) + 2)),""),"")</f>
        <v>8</v>
      </c>
      <c r="FR12" s="83"/>
      <c r="FS12" s="84"/>
      <c r="FT12" s="69" t="str">
        <f t="shared" ca="1" si="40"/>
        <v/>
      </c>
      <c r="FV12" s="69" t="str">
        <f ca="1">IF(LEN(FV$2)&gt;0,   IF(ROW(FV12)-3&lt;=$K$38/2,INDIRECT(CONCATENATE("Teams!F",CELL("contents",INDEX(MatchOrdering!$A$4:$CD$33,ROW(FV12)-3,MATCH(FV$2,MatchOrdering!$A$3:$CD$3,0))))),""),"")</f>
        <v>CAR</v>
      </c>
      <c r="FW12" s="73" t="str">
        <f t="shared" ca="1" si="41"/>
        <v>CAR vs SJS</v>
      </c>
      <c r="FX12" s="69" t="str">
        <f ca="1">IF(LEN(FV$2)&gt;0,   IF(ROW(FX12)-3&lt;=$K$38/2,INDIRECT(CONCATENATE("Teams!F",FY12)),""),"")</f>
        <v>SJS</v>
      </c>
      <c r="FY12" s="6">
        <f ca="1">IF(LEN(FV$2)&gt;0,   IF(ROW(FY12)-3&lt;=$K$38/2,INDIRECT(CONCATENATE("MatchOrdering!A",CHAR(96+FV$2-26),($K$38 + 1) - (ROW(FY12)-3) + 2)),""),"")</f>
        <v>6</v>
      </c>
      <c r="FZ12" s="83"/>
      <c r="GA12" s="84"/>
      <c r="GB12" s="69" t="str">
        <f t="shared" ca="1" si="42"/>
        <v/>
      </c>
      <c r="GD12" s="69" t="str">
        <f ca="1">IF(LEN(GD$2)&gt;0,   IF(ROW(GD12)-3&lt;=$K$38/2,INDIRECT(CONCATENATE("Teams!F",CELL("contents",INDEX(MatchOrdering!$A$4:$CD$33,ROW(GD12)-3,MATCH(GD$2,MatchOrdering!$A$3:$CD$3,0))))),""),"")</f>
        <v>TB</v>
      </c>
      <c r="GE12" s="73" t="str">
        <f t="shared" ca="1" si="43"/>
        <v>TB vs LAK</v>
      </c>
      <c r="GF12" s="69" t="str">
        <f ca="1">IF(LEN(GD$2)&gt;0,   IF(ROW(GF12)-3&lt;=$K$38/2,INDIRECT(CONCATENATE("Teams!F",GG12)),""),"")</f>
        <v>LAK</v>
      </c>
      <c r="GG12" s="6">
        <f ca="1">IF(LEN(GD$2)&gt;0,   IF(ROW(GG12)-3&lt;=$K$38/2,INDIRECT(CONCATENATE("MatchOrdering!A",CHAR(96+GD$2-26),($K$38 + 1) - (ROW(GG12)-3) + 2)),""),"")</f>
        <v>4</v>
      </c>
      <c r="GH12" s="83"/>
      <c r="GI12" s="84"/>
      <c r="GJ12" s="69" t="str">
        <f t="shared" ca="1" si="44"/>
        <v/>
      </c>
      <c r="GL12" s="69" t="str">
        <f ca="1">IF(LEN(GL$2)&gt;0,   IF(ROW(GL12)-3&lt;=$K$38/2,INDIRECT(CONCATENATE("Teams!F",CELL("contents",INDEX(MatchOrdering!$A$4:$CD$33,ROW(GL12)-3,MATCH(GL$2,MatchOrdering!$A$3:$CD$3,0))))),""),"")</f>
        <v>MON</v>
      </c>
      <c r="GM12" s="73" t="str">
        <f t="shared" ca="1" si="45"/>
        <v>MON vs CGY</v>
      </c>
      <c r="GN12" s="69" t="str">
        <f ca="1">IF(LEN(GL$2)&gt;0,   IF(ROW(GN12)-3&lt;=$K$38/2,INDIRECT(CONCATENATE("Teams!F",GO12)),""),"")</f>
        <v>CGY</v>
      </c>
      <c r="GO12" s="6">
        <f ca="1">IF(LEN(GL$2)&gt;0,   IF(ROW(GO12)-3&lt;=$K$38/2,INDIRECT(CONCATENATE("MatchOrdering!A",CHAR(96+GL$2-26),($K$38 + 1) - (ROW(GO12)-3) + 2)),""),"")</f>
        <v>2</v>
      </c>
      <c r="GP12" s="83"/>
      <c r="GQ12" s="84"/>
      <c r="GR12" s="69" t="str">
        <f t="shared" ca="1" si="46"/>
        <v/>
      </c>
      <c r="GT12" s="69" t="str">
        <f ca="1">IF(LEN(GT$2)&gt;0,   IF(ROW(GT12)-3&lt;=$K$38/2,INDIRECT(CONCATENATE("Teams!F",CELL("contents",INDEX(MatchOrdering!$A$4:$CD$33,ROW(GT12)-3,MATCH(GT$2,MatchOrdering!$A$3:$CD$3,0))))),""),"")</f>
        <v>DET</v>
      </c>
      <c r="GU12" s="73" t="str">
        <f t="shared" ca="1" si="47"/>
        <v>DET vs PIT</v>
      </c>
      <c r="GV12" s="69" t="str">
        <f ca="1">IF(LEN(GT$2)&gt;0,   IF(ROW(GV12)-3&lt;=$K$38/2,INDIRECT(CONCATENATE("Teams!F",GW12)),""),"")</f>
        <v>PIT</v>
      </c>
      <c r="GW12" s="6">
        <f ca="1">IF(LEN(GT$2)&gt;0,   IF(ROW(GW12)-3&lt;=$K$38/2,INDIRECT(CONCATENATE("MatchOrdering!A",CHAR(96+GT$2-26),($K$38 + 1) - (ROW(GW12)-3) + 2)),""),"")</f>
        <v>29</v>
      </c>
      <c r="GX12" s="83"/>
      <c r="GY12" s="84"/>
      <c r="GZ12" s="69" t="str">
        <f t="shared" ca="1" si="48"/>
        <v/>
      </c>
      <c r="HB12" s="69" t="str">
        <f ca="1">IF(LEN(HB$2)&gt;0,   IF(ROW(HB12)-3&lt;=$K$38/2,INDIRECT(CONCATENATE("Teams!F",CELL("contents",INDEX(MatchOrdering!$A$4:$CD$33,ROW(HB12)-3,MATCH(HB$2,MatchOrdering!$A$3:$CD$3,0))))),""),"")</f>
        <v>BOS</v>
      </c>
      <c r="HC12" s="73" t="str">
        <f t="shared" ca="1" si="49"/>
        <v>BOS vs NYR</v>
      </c>
      <c r="HD12" s="69" t="str">
        <f ca="1">IF(LEN(HB$2)&gt;0,   IF(ROW(HD12)-3&lt;=$K$38/2,INDIRECT(CONCATENATE("Teams!F",HE12)),""),"")</f>
        <v>NYR</v>
      </c>
      <c r="HE12" s="6">
        <f ca="1">IF(LEN(HB$2)&gt;0,   IF(ROW(HE12)-3&lt;=$K$38/2,INDIRECT(CONCATENATE("MatchOrdering!B",CHAR(96+HB$2-52),($K$38 + 1) - (ROW(HE12)-3) + 2)),""),"")</f>
        <v>27</v>
      </c>
      <c r="HF12" s="83"/>
      <c r="HG12" s="84"/>
      <c r="HH12" s="69" t="str">
        <f t="shared" ca="1" si="50"/>
        <v/>
      </c>
      <c r="HJ12" s="69" t="str">
        <f ca="1">IF(LEN(HJ$2)&gt;0,   IF(ROW(HJ12)-3&lt;=$K$38/2,INDIRECT(CONCATENATE("Teams!F",CELL("contents",INDEX(MatchOrdering!$A$4:$CD$33,ROW(HJ12)-3,MATCH(HJ$2,MatchOrdering!$A$3:$CD$3,0))))),""),"")</f>
        <v>STL</v>
      </c>
      <c r="HK12" s="73" t="str">
        <f t="shared" ca="1" si="51"/>
        <v>STL vs NJD</v>
      </c>
      <c r="HL12" s="69" t="str">
        <f ca="1">IF(LEN(HJ$2)&gt;0,   IF(ROW(HL12)-3&lt;=$K$38/2,INDIRECT(CONCATENATE("Teams!F",HM12)),""),"")</f>
        <v>NJD</v>
      </c>
      <c r="HM12" s="6">
        <f ca="1">IF(LEN(HJ$2)&gt;0,   IF(ROW(HM12)-3&lt;=$K$38/2,INDIRECT(CONCATENATE("MatchOrdering!B",CHAR(96+HJ$2-52),($K$38 + 1) - (ROW(HM12)-3) + 2)),""),"")</f>
        <v>25</v>
      </c>
      <c r="HN12" s="83"/>
      <c r="HO12" s="84"/>
      <c r="HP12" s="69" t="str">
        <f t="shared" ca="1" si="52"/>
        <v/>
      </c>
      <c r="HR12" s="69" t="str">
        <f ca="1">IF(LEN(HR$2)&gt;0,   IF(ROW(HR12)-3&lt;=$K$38/2,INDIRECT(CONCATENATE("Teams!F",CELL("contents",INDEX(MatchOrdering!$A$4:$CD$33,ROW(HR12)-3,MATCH(HR$2,MatchOrdering!$A$3:$CD$3,0))))),""),"")</f>
        <v>MIN</v>
      </c>
      <c r="HS12" s="73" t="str">
        <f t="shared" ca="1" si="53"/>
        <v>MIN vs CAR</v>
      </c>
      <c r="HT12" s="69" t="str">
        <f ca="1">IF(LEN(HR$2)&gt;0,   IF(ROW(HT12)-3&lt;=$K$38/2,INDIRECT(CONCATENATE("Teams!F",HU12)),""),"")</f>
        <v>CAR</v>
      </c>
      <c r="HU12" s="6">
        <f ca="1">IF(LEN(HR$2)&gt;0,   IF(ROW(HU12)-3&lt;=$K$38/2,INDIRECT(CONCATENATE("MatchOrdering!B",CHAR(96+HR$2-52),($K$38 + 1) - (ROW(HU12)-3) + 2)),""),"")</f>
        <v>23</v>
      </c>
      <c r="HV12" s="83"/>
      <c r="HW12" s="84"/>
      <c r="HX12" s="69" t="str">
        <f t="shared" ca="1" si="54"/>
        <v/>
      </c>
      <c r="HZ12" s="69" t="str">
        <f ca="1">IF(LEN(HZ$2)&gt;0,   IF(ROW(HZ12)-3&lt;=$K$38/2,INDIRECT(CONCATENATE("Teams!F",CELL("contents",INDEX(MatchOrdering!$A$4:$CD$33,ROW(HZ12)-3,MATCH(HZ$2,MatchOrdering!$A$3:$CD$3,0))))),""),"")</f>
        <v>COL</v>
      </c>
      <c r="IA12" s="73" t="str">
        <f t="shared" ca="1" si="55"/>
        <v>COL vs TB</v>
      </c>
      <c r="IB12" s="69" t="str">
        <f ca="1">IF(LEN(HZ$2)&gt;0,   IF(ROW(IB12)-3&lt;=$K$38/2,INDIRECT(CONCATENATE("Teams!F",IC12)),""),"")</f>
        <v>TB</v>
      </c>
      <c r="IC12" s="6">
        <f ca="1">IF(LEN(HZ$2)&gt;0,   IF(ROW(IC12)-3&lt;=$K$38/2,INDIRECT(CONCATENATE("MatchOrdering!B",CHAR(96+HZ$2-52),($K$38 + 1) - (ROW(IC12)-3) + 2)),""),"")</f>
        <v>21</v>
      </c>
      <c r="ID12" s="83"/>
      <c r="IE12" s="84"/>
      <c r="IF12" s="69" t="str">
        <f t="shared" ca="1" si="56"/>
        <v/>
      </c>
      <c r="IH12" s="69" t="str">
        <f ca="1">IF(LEN(IH$2)&gt;0,   IF(ROW(IH12)-3&lt;=$K$38/2,INDIRECT(CONCATENATE("Teams!F",CELL("contents",INDEX(MatchOrdering!$A$4:$CD$33,ROW(IH12)-3,MATCH(IH$2,MatchOrdering!$A$3:$CD$3,0))))),""),"")</f>
        <v>VAN</v>
      </c>
      <c r="II12" s="73" t="str">
        <f t="shared" ca="1" si="57"/>
        <v>VAN vs MON</v>
      </c>
      <c r="IJ12" s="69" t="str">
        <f ca="1">IF(LEN(IH$2)&gt;0,   IF(ROW(IJ12)-3&lt;=$K$38/2,INDIRECT(CONCATENATE("Teams!F",IK12)),""),"")</f>
        <v>MON</v>
      </c>
      <c r="IK12" s="6">
        <f ca="1">IF(LEN(IH$2)&gt;0,   IF(ROW(IK12)-3&lt;=$K$38/2,INDIRECT(CONCATENATE("MatchOrdering!B",CHAR(96+IH$2-52),($K$38 + 1) - (ROW(IK12)-3) + 2)),""),"")</f>
        <v>19</v>
      </c>
      <c r="IL12" s="83"/>
      <c r="IM12" s="84"/>
      <c r="IN12" s="69" t="str">
        <f t="shared" ca="1" si="58"/>
        <v/>
      </c>
      <c r="IP12" s="69" t="str">
        <f ca="1">IF(LEN(IP$2)&gt;0,   IF(ROW(IP12)-3&lt;=$K$38/2,INDIRECT(CONCATENATE("Teams!F",CELL("contents",INDEX(MatchOrdering!$A$4:$CD$33,ROW(IP12)-3,MATCH(IP$2,MatchOrdering!$A$3:$CD$3,0))))),""),"")</f>
        <v>ARI</v>
      </c>
      <c r="IQ12" s="73" t="str">
        <f t="shared" ca="1" si="59"/>
        <v>ARI vs DET</v>
      </c>
      <c r="IR12" s="69" t="str">
        <f ca="1">IF(LEN(IP$2)&gt;0,   IF(ROW(IR12)-3&lt;=$K$38/2,INDIRECT(CONCATENATE("Teams!F",IS12)),""),"")</f>
        <v>DET</v>
      </c>
      <c r="IS12" s="6">
        <f ca="1">IF(LEN(IP$2)&gt;0,   IF(ROW(IS12)-3&lt;=$K$38/2,INDIRECT(CONCATENATE("MatchOrdering!B",CHAR(96+IP$2-52),($K$38 + 1) - (ROW(IS12)-3) + 2)),""),"")</f>
        <v>17</v>
      </c>
      <c r="IT12" s="83"/>
      <c r="IU12" s="84"/>
      <c r="IV12" s="69" t="str">
        <f t="shared" ca="1" si="60"/>
        <v/>
      </c>
      <c r="IX12" s="69" t="str">
        <f ca="1">IF(LEN(IX$2)&gt;0,   IF(ROW(IX12)-3&lt;=$K$38/2,INDIRECT(CONCATENATE("Teams!F",CELL("contents",INDEX(MatchOrdering!$A$4:$CD$33,ROW(IX12)-3,MATCH(IX$2,MatchOrdering!$A$3:$CD$3,0))))),""),"")</f>
        <v>EDM</v>
      </c>
      <c r="IY12" s="73" t="str">
        <f t="shared" ca="1" si="61"/>
        <v>EDM vs BOS</v>
      </c>
      <c r="IZ12" s="69" t="str">
        <f ca="1">IF(LEN(IX$2)&gt;0,   IF(ROW(IZ12)-3&lt;=$K$38/2,INDIRECT(CONCATENATE("Teams!F",JA12)),""),"")</f>
        <v>BOS</v>
      </c>
      <c r="JA12" s="6">
        <f ca="1">IF(LEN(IX$2)&gt;0,   IF(ROW(JA12)-3&lt;=$K$38/2,INDIRECT(CONCATENATE("MatchOrdering!B",CHAR(96+IX$2-52),($K$38 + 1) - (ROW(JA12)-3) + 2)),""),"")</f>
        <v>15</v>
      </c>
      <c r="JB12" s="83"/>
      <c r="JC12" s="84"/>
      <c r="JD12" s="69" t="str">
        <f t="shared" ca="1" si="62"/>
        <v/>
      </c>
      <c r="JF12" s="69" t="str">
        <f ca="1">IF(LEN(JF$2)&gt;0,   IF(ROW(JF12)-3&lt;=$K$38/2,INDIRECT(CONCATENATE("Teams!F",CELL("contents",INDEX(MatchOrdering!$A$4:$CD$33,ROW(JF12)-3,MATCH(JF$2,MatchOrdering!$A$3:$CD$3,0))))),""),"")</f>
        <v>WAS</v>
      </c>
      <c r="JG12" s="73" t="str">
        <f t="shared" ca="1" si="63"/>
        <v>WAS vs STL</v>
      </c>
      <c r="JH12" s="69" t="str">
        <f ca="1">IF(LEN(JF$2)&gt;0,   IF(ROW(JH12)-3&lt;=$K$38/2,INDIRECT(CONCATENATE("Teams!F",JI12)),""),"")</f>
        <v>STL</v>
      </c>
      <c r="JI12" s="6">
        <f ca="1">IF(LEN(JF$2)&gt;0,   IF(ROW(JI12)-3&lt;=$K$38/2,INDIRECT(CONCATENATE("MatchOrdering!B",CHAR(96+JF$2-52),($K$38 + 1) - (ROW(JI12)-3) + 2)),""),"")</f>
        <v>13</v>
      </c>
      <c r="JJ12" s="83"/>
      <c r="JK12" s="84"/>
      <c r="JL12" s="69" t="str">
        <f t="shared" ca="1" si="64"/>
        <v/>
      </c>
      <c r="JN12" s="69" t="str">
        <f ca="1">IF(LEN(JN$2)&gt;0,   IF(ROW(JN12)-3&lt;=$K$38/2,INDIRECT(CONCATENATE("Teams!F",CELL("contents",INDEX(MatchOrdering!$A$4:$CD$33,ROW(JN12)-3,MATCH(JN$2,MatchOrdering!$A$3:$CD$3,0))))),""),"")</f>
        <v>PHI</v>
      </c>
      <c r="JO12" s="73" t="str">
        <f t="shared" ca="1" si="65"/>
        <v>PHI vs MIN</v>
      </c>
      <c r="JP12" s="69" t="str">
        <f ca="1">IF(LEN(JN$2)&gt;0,   IF(ROW(JP12)-3&lt;=$K$38/2,INDIRECT(CONCATENATE("Teams!F",JQ12)),""),"")</f>
        <v>MIN</v>
      </c>
      <c r="JQ12" s="6">
        <f ca="1">IF(LEN(JN$2)&gt;0,   IF(ROW(JQ12)-3&lt;=$K$38/2,INDIRECT(CONCATENATE("MatchOrdering!B",CHAR(96+JN$2-52),($K$38 + 1) - (ROW(JQ12)-3) + 2)),""),"")</f>
        <v>11</v>
      </c>
      <c r="JR12" s="83"/>
      <c r="JS12" s="84"/>
      <c r="JT12" s="69" t="str">
        <f t="shared" ca="1" si="66"/>
        <v/>
      </c>
      <c r="JV12" s="69" t="str">
        <f ca="1">IF(LEN(JV$2)&gt;0,   IF(ROW(JV12)-3&lt;=$K$38/2,INDIRECT(CONCATENATE("Teams!F",CELL("contents",INDEX(MatchOrdering!$A$4:$CD$33,ROW(JV12)-3,MATCH(JV$2,MatchOrdering!$A$3:$CD$3,0))))),""),"")</f>
        <v>NYI</v>
      </c>
      <c r="JW12" s="73" t="str">
        <f t="shared" ca="1" si="67"/>
        <v>NYI vs COL</v>
      </c>
      <c r="JX12" s="69" t="str">
        <f ca="1">IF(LEN(JV$2)&gt;0,   IF(ROW(JX12)-3&lt;=$K$38/2,INDIRECT(CONCATENATE("Teams!F",JY12)),""),"")</f>
        <v>COL</v>
      </c>
      <c r="JY12" s="6">
        <f ca="1">IF(LEN(JV$2)&gt;0,   IF(ROW(JY12)-3&lt;=$K$38/2,INDIRECT(CONCATENATE("MatchOrdering!B",CHAR(96+JV$2-52),($K$38 + 1) - (ROW(JY12)-3) + 2)),""),"")</f>
        <v>9</v>
      </c>
      <c r="JZ12" s="83"/>
      <c r="KA12" s="84"/>
      <c r="KB12" s="69" t="str">
        <f t="shared" ca="1" si="68"/>
        <v/>
      </c>
      <c r="KD12" s="69" t="str">
        <f ca="1">IF(LEN(KD$2)&gt;0,   IF(ROW(KD12)-3&lt;=$K$38/2,INDIRECT(CONCATENATE("Teams!F",CELL("contents",INDEX(MatchOrdering!$A$4:$CD$33,ROW(KD12)-3,MATCH(KD$2,MatchOrdering!$A$3:$CD$3,0))))),""),"")</f>
        <v>CBJ</v>
      </c>
      <c r="KE12" s="73" t="str">
        <f t="shared" ca="1" si="69"/>
        <v>CBJ vs VAN</v>
      </c>
      <c r="KF12" s="69" t="str">
        <f ca="1">IF(LEN(KD$2)&gt;0,   IF(ROW(KF12)-3&lt;=$K$38/2,INDIRECT(CONCATENATE("Teams!F",KG12)),""),"")</f>
        <v>VAN</v>
      </c>
      <c r="KG12" s="6">
        <f ca="1">IF(LEN(KD$2)&gt;0,   IF(ROW(KG12)-3&lt;=$K$38/2,INDIRECT(CONCATENATE("MatchOrdering!B",CHAR(96+KD$2-52),($K$38 + 1) - (ROW(KG12)-3) + 2)),""),"")</f>
        <v>7</v>
      </c>
      <c r="KH12" s="83"/>
      <c r="KI12" s="84"/>
      <c r="KJ12" s="69" t="str">
        <f t="shared" ca="1" si="70"/>
        <v/>
      </c>
      <c r="KL12" s="69" t="str">
        <f ca="1">IF(LEN(KL$2)&gt;0,   IF(ROW(KL12)-3&lt;=$K$38/2,INDIRECT(CONCATENATE("Teams!F",CELL("contents",INDEX(MatchOrdering!$A$4:$CD$33,ROW(KL12)-3,MATCH(KL$2,MatchOrdering!$A$3:$CD$3,0))))),""),"")</f>
        <v>TOR</v>
      </c>
      <c r="KM12" s="73" t="str">
        <f t="shared" ca="1" si="71"/>
        <v>TOR vs ARI</v>
      </c>
      <c r="KN12" s="69" t="str">
        <f ca="1">IF(LEN(KL$2)&gt;0,   IF(ROW(KN12)-3&lt;=$K$38/2,INDIRECT(CONCATENATE("Teams!F",KO12)),""),"")</f>
        <v>ARI</v>
      </c>
      <c r="KO12" s="6">
        <f ca="1">IF(LEN(KL$2)&gt;0,   IF(ROW(KO12)-3&lt;=$K$38/2,INDIRECT(CONCATENATE("MatchOrdering!B",CHAR(96+KL$2-52),($K$38 + 1) - (ROW(KO12)-3) + 2)),""),"")</f>
        <v>5</v>
      </c>
      <c r="KP12" s="83"/>
      <c r="KQ12" s="84"/>
      <c r="KR12" s="69" t="str">
        <f t="shared" ca="1" si="72"/>
        <v/>
      </c>
      <c r="KT12" s="69" t="str">
        <f ca="1">IF(LEN(KT$2)&gt;0,   IF(ROW(KT12)-3&lt;=$K$38/2,INDIRECT(CONCATENATE("Teams!F",CELL("contents",INDEX(MatchOrdering!$A$4:$CD$33,ROW(KT12)-3,MATCH(KT$2,MatchOrdering!$A$3:$CD$3,0))))),""),"")</f>
        <v>OTT</v>
      </c>
      <c r="KU12" s="73" t="str">
        <f t="shared" ca="1" si="73"/>
        <v>OTT vs EDM</v>
      </c>
      <c r="KV12" s="69" t="str">
        <f ca="1">IF(LEN(KT$2)&gt;0,   IF(ROW(KV12)-3&lt;=$K$38/2,INDIRECT(CONCATENATE("Teams!F",KW12)),""),"")</f>
        <v>EDM</v>
      </c>
      <c r="KW12" s="6">
        <f ca="1">IF(LEN(KT$2)&gt;0,   IF(ROW(KW12)-3&lt;=$K$38/2,INDIRECT(CONCATENATE("MatchOrdering!B",CHAR(96+KT$2-52),($K$38 + 1) - (ROW(KW12)-3) + 2)),""),"")</f>
        <v>3</v>
      </c>
      <c r="KX12" s="83"/>
      <c r="KY12" s="84"/>
      <c r="KZ12" s="69" t="str">
        <f t="shared" ca="1" si="74"/>
        <v/>
      </c>
      <c r="LB12" s="69" t="str">
        <f ca="1">IF(LEN(LB$2)&gt;0,   IF(ROW(LB12)-3&lt;=$K$38/2,INDIRECT(CONCATENATE("Teams!F",CELL("contents",INDEX(MatchOrdering!$A$4:$CD$33,ROW(LB12)-3,MATCH(LB$2,MatchOrdering!$A$3:$CD$3,0))))),""),"")</f>
        <v>FLA</v>
      </c>
      <c r="LC12" s="73" t="str">
        <f t="shared" ca="1" si="75"/>
        <v>FLA vs WAS</v>
      </c>
      <c r="LD12" s="69" t="str">
        <f ca="1">IF(LEN(LB$2)&gt;0,   IF(ROW(LD12)-3&lt;=$K$38/2,INDIRECT(CONCATENATE("Teams!F",LE12)),""),"")</f>
        <v>WAS</v>
      </c>
      <c r="LE12" s="6">
        <f ca="1">IF(LEN(LB$2)&gt;0,   IF(ROW(LE12)-3&lt;=$K$38/2,INDIRECT(CONCATENATE("MatchOrdering!C",CHAR(96+LB$2-78),($K$38 + 1) - (ROW(LE12)-3) + 2)),""),"")</f>
        <v>30</v>
      </c>
      <c r="LF12" s="83"/>
      <c r="LG12" s="84"/>
      <c r="LH12" s="69" t="str">
        <f t="shared" ca="1" si="76"/>
        <v/>
      </c>
      <c r="LJ12" s="69" t="str">
        <f ca="1">IF(LEN(LJ$2)&gt;0,   IF(ROW(LJ12)-3&lt;=$K$38/2,INDIRECT(CONCATENATE("Teams!F",CELL("contents",INDEX(MatchOrdering!$A$4:$CD$33,ROW(LJ12)-3,MATCH(LJ$2,MatchOrdering!$A$3:$CD$3,0))))),""),"")</f>
        <v>BUF</v>
      </c>
      <c r="LK12" s="73" t="str">
        <f t="shared" ca="1" si="77"/>
        <v>BUF vs PHI</v>
      </c>
      <c r="LL12" s="69" t="str">
        <f ca="1">IF(LEN(LJ$2)&gt;0,   IF(ROW(LL12)-3&lt;=$K$38/2,INDIRECT(CONCATENATE("Teams!F",LM12)),""),"")</f>
        <v>PHI</v>
      </c>
      <c r="LM12" s="6">
        <f ca="1">IF(LEN(LJ$2)&gt;0,   IF(ROW(LM12)-3&lt;=$K$38/2,INDIRECT(CONCATENATE("MatchOrdering!C",CHAR(96+LJ$2-78),($K$38 + 1) - (ROW(LM12)-3) + 2)),""),"")</f>
        <v>28</v>
      </c>
      <c r="LN12" s="83"/>
      <c r="LO12" s="84"/>
      <c r="LP12" s="69" t="str">
        <f t="shared" ca="1" si="78"/>
        <v/>
      </c>
    </row>
    <row r="13" spans="2:328" x14ac:dyDescent="0.25">
      <c r="B13" s="69" t="str">
        <f ca="1">IF(LEN(C$2)&gt;0,   IF(ROW(B13)-3&lt;=$K$38/2,INDIRECT(CONCATENATE("Teams!F",CELL("contents",INDEX(MatchOrdering!$A$4:$CD$33,ROW(B13)-3,MATCH(C$2,MatchOrdering!$A$3:$CD$3,0))))),""),"")</f>
        <v>DAL</v>
      </c>
      <c r="C13" s="73" t="str">
        <f t="shared" ca="1" si="0"/>
        <v>DAL vs OTT</v>
      </c>
      <c r="D13" s="69" t="str">
        <f ca="1">IF(LEN(C$2)&gt;0,   IF(ROW(D13)-3&lt;=$K$38/2,INDIRECT(CONCATENATE("Teams!F",E13)),""),"")</f>
        <v>OTT</v>
      </c>
      <c r="E13" s="6">
        <f ca="1">IF(LEN(C$2)&gt;0,   IF(ROW(E13)-3&lt;=$K$38/2,INDIRECT(CONCATENATE("MatchOrdering!",CHAR(96+C$2),($K$38 + 1) - (ROW(E13)-3) + 2)),""),"")</f>
        <v>20</v>
      </c>
      <c r="F13" s="83"/>
      <c r="G13" s="84"/>
      <c r="H13" s="69" t="str">
        <f t="shared" ca="1" si="79"/>
        <v/>
      </c>
      <c r="J13" s="69" t="str">
        <f ca="1">IF(LEN(K$2)&gt;0,   IF(ROW(J13)-3&lt;=$K$38/2,INDIRECT(CONCATENATE("Teams!F",CELL("contents",INDEX(MatchOrdering!$A$4:$CD$33,ROW(J13)-3,MATCH(K$2,MatchOrdering!$A$3:$CD$3,0))))),""),"")</f>
        <v>CHI</v>
      </c>
      <c r="K13" s="73" t="str">
        <f t="shared" ca="1" si="1"/>
        <v>CHI vs FLA</v>
      </c>
      <c r="L13" s="69" t="str">
        <f ca="1">IF(LEN(K$2)&gt;0,   IF(ROW(L13)-3&lt;=$K$38/2,INDIRECT(CONCATENATE("Teams!F",M13)),""),"")</f>
        <v>FLA</v>
      </c>
      <c r="M13" s="6">
        <f ca="1">IF(LEN(K$2)&gt;0,   IF(ROW(M13)-3&lt;=$K$38/2,INDIRECT(CONCATENATE("MatchOrdering!",CHAR(96+K$2),($K$38 + 1) - (ROW(M13)-3) + 2)),""),"")</f>
        <v>18</v>
      </c>
      <c r="N13" s="83"/>
      <c r="O13" s="84"/>
      <c r="P13" s="69" t="str">
        <f t="shared" ca="1" si="2"/>
        <v/>
      </c>
      <c r="R13" s="69" t="str">
        <f ca="1">IF(LEN(R$2)&gt;0,   IF(ROW(R13)-3&lt;=$K$38/2,INDIRECT(CONCATENATE("Teams!F",CELL("contents",INDEX(MatchOrdering!$A$4:$CD$33,ROW(R13)-3,MATCH(R$2,MatchOrdering!$A$3:$CD$3,0))))),""),"")</f>
        <v>SJS</v>
      </c>
      <c r="S13" s="73" t="str">
        <f t="shared" ca="1" si="3"/>
        <v>SJS vs BUF</v>
      </c>
      <c r="T13" s="69" t="str">
        <f ca="1">IF(LEN(R$2)&gt;0,   IF(ROW(T13)-3&lt;=$K$38/2,INDIRECT(CONCATENATE("Teams!F",U13)),""),"")</f>
        <v>BUF</v>
      </c>
      <c r="U13" s="6">
        <f ca="1">IF(LEN(R$2)&gt;0,   IF(ROW(U13)-3&lt;=$K$38/2,INDIRECT(CONCATENATE("MatchOrdering!",CHAR(96+R$2),($K$38 + 1) - (ROW(U13)-3) + 2)),""),"")</f>
        <v>16</v>
      </c>
      <c r="V13" s="83"/>
      <c r="W13" s="84"/>
      <c r="X13" s="69" t="str">
        <f t="shared" ca="1" si="4"/>
        <v/>
      </c>
      <c r="Z13" s="69" t="str">
        <f ca="1">IF(LEN(Z$2)&gt;0,   IF(ROW(Z13)-3&lt;=$K$38/2,INDIRECT(CONCATENATE("Teams!F",CELL("contents",INDEX(MatchOrdering!$A$4:$CD$33,ROW(Z13)-3,MATCH(Z$2,MatchOrdering!$A$3:$CD$3,0))))),""),"")</f>
        <v>LAK</v>
      </c>
      <c r="AA13" s="73" t="str">
        <f t="shared" ca="1" si="5"/>
        <v>LAK vs WIN</v>
      </c>
      <c r="AB13" s="69" t="str">
        <f ca="1">IF(LEN(Z$2)&gt;0,   IF(ROW(AB13)-3&lt;=$K$38/2,INDIRECT(CONCATENATE("Teams!F",AC13)),""),"")</f>
        <v>WIN</v>
      </c>
      <c r="AC13" s="6">
        <f ca="1">IF(LEN(Z$2)&gt;0,   IF(ROW(AC13)-3&lt;=$K$38/2,INDIRECT(CONCATENATE("MatchOrdering!",CHAR(96+Z$2),($K$38 + 1) - (ROW(AC13)-3) + 2)),""),"")</f>
        <v>14</v>
      </c>
      <c r="AD13" s="83"/>
      <c r="AE13" s="84"/>
      <c r="AF13" s="69" t="str">
        <f t="shared" ca="1" si="6"/>
        <v/>
      </c>
      <c r="AH13" s="69" t="str">
        <f ca="1">IF(LEN(AH$2)&gt;0,   IF(ROW(AH13)-3&lt;=$K$38/2,INDIRECT(CONCATENATE("Teams!F",CELL("contents",INDEX(MatchOrdering!$A$4:$CD$33,ROW(AH13)-3,MATCH(AH$2,MatchOrdering!$A$3:$CD$3,0))))),""),"")</f>
        <v>CGY</v>
      </c>
      <c r="AI13" s="73" t="str">
        <f t="shared" ca="1" si="7"/>
        <v>CGY vs NAS</v>
      </c>
      <c r="AJ13" s="69" t="str">
        <f ca="1">IF(LEN(AH$2)&gt;0,   IF(ROW(AJ13)-3&lt;=$K$38/2,INDIRECT(CONCATENATE("Teams!F",AK13)),""),"")</f>
        <v>NAS</v>
      </c>
      <c r="AK13" s="6">
        <f ca="1">IF(LEN(AH$2)&gt;0,   IF(ROW(AK13)-3&lt;=$K$38/2,INDIRECT(CONCATENATE("MatchOrdering!",CHAR(96+AH$2),($K$38 + 1) - (ROW(AK13)-3) + 2)),""),"")</f>
        <v>12</v>
      </c>
      <c r="AL13" s="83"/>
      <c r="AM13" s="84"/>
      <c r="AN13" s="69" t="str">
        <f t="shared" ca="1" si="8"/>
        <v/>
      </c>
      <c r="AP13" s="69" t="str">
        <f ca="1">IF(LEN(AP$2)&gt;0,   IF(ROW(AP13)-3&lt;=$K$38/2,INDIRECT(CONCATENATE("Teams!F",CELL("contents",INDEX(MatchOrdering!$A$4:$CD$33,ROW(AP13)-3,MATCH(AP$2,MatchOrdering!$A$3:$CD$3,0))))),""),"")</f>
        <v>PIT</v>
      </c>
      <c r="AQ13" s="73" t="str">
        <f t="shared" ca="1" si="9"/>
        <v>PIT vs DAL</v>
      </c>
      <c r="AR13" s="69" t="str">
        <f ca="1">IF(LEN(AP$2)&gt;0,   IF(ROW(AR13)-3&lt;=$K$38/2,INDIRECT(CONCATENATE("Teams!F",AS13)),""),"")</f>
        <v>DAL</v>
      </c>
      <c r="AS13" s="6">
        <f ca="1">IF(LEN(AP$2)&gt;0,   IF(ROW(AS13)-3&lt;=$K$38/2,INDIRECT(CONCATENATE("MatchOrdering!",CHAR(96+AP$2),($K$38 + 1) - (ROW(AS13)-3) + 2)),""),"")</f>
        <v>10</v>
      </c>
      <c r="AT13" s="83"/>
      <c r="AU13" s="84"/>
      <c r="AV13" s="69" t="str">
        <f t="shared" ca="1" si="10"/>
        <v/>
      </c>
      <c r="AX13" s="69" t="str">
        <f ca="1">IF(LEN(AX$2)&gt;0,   IF(ROW(AX13)-3&lt;=$K$38/2,INDIRECT(CONCATENATE("Teams!F",CELL("contents",INDEX(MatchOrdering!$A$4:$CD$33,ROW(AX13)-3,MATCH(AX$2,MatchOrdering!$A$3:$CD$3,0))))),""),"")</f>
        <v>NYR</v>
      </c>
      <c r="AY13" s="73" t="str">
        <f t="shared" ca="1" si="11"/>
        <v>NYR vs CHI</v>
      </c>
      <c r="AZ13" s="69" t="str">
        <f ca="1">IF(LEN(AX$2)&gt;0,   IF(ROW(AZ13)-3&lt;=$K$38/2,INDIRECT(CONCATENATE("Teams!F",BA13)),""),"")</f>
        <v>CHI</v>
      </c>
      <c r="BA13" s="6">
        <f ca="1">IF(LEN(AX$2)&gt;0,   IF(ROW(BA13)-3&lt;=$K$38/2,INDIRECT(CONCATENATE("MatchOrdering!",CHAR(96+AX$2),($K$38 + 1) - (ROW(BA13)-3) + 2)),""),"")</f>
        <v>8</v>
      </c>
      <c r="BB13" s="83"/>
      <c r="BC13" s="84"/>
      <c r="BD13" s="69" t="str">
        <f t="shared" ca="1" si="12"/>
        <v/>
      </c>
      <c r="BF13" s="69" t="str">
        <f ca="1">IF(LEN(BF$2)&gt;0,   IF(ROW(BF13)-3&lt;=$K$38/2,INDIRECT(CONCATENATE("Teams!F",CELL("contents",INDEX(MatchOrdering!$A$4:$CD$33,ROW(BF13)-3,MATCH(BF$2,MatchOrdering!$A$3:$CD$3,0))))),""),"")</f>
        <v>NJD</v>
      </c>
      <c r="BG13" s="73" t="str">
        <f t="shared" ca="1" si="13"/>
        <v>NJD vs SJS</v>
      </c>
      <c r="BH13" s="69" t="str">
        <f ca="1">IF(LEN(BF$2)&gt;0,   IF(ROW(BH13)-3&lt;=$K$38/2,INDIRECT(CONCATENATE("Teams!F",BI13)),""),"")</f>
        <v>SJS</v>
      </c>
      <c r="BI13" s="6">
        <f ca="1">IF(LEN(BF$2)&gt;0,   IF(ROW(BI13)-3&lt;=$K$38/2,INDIRECT(CONCATENATE("MatchOrdering!",CHAR(96+BF$2),($K$38 + 1) - (ROW(BI13)-3) + 2)),""),"")</f>
        <v>6</v>
      </c>
      <c r="BJ13" s="83"/>
      <c r="BK13" s="84"/>
      <c r="BL13" s="69" t="str">
        <f t="shared" ca="1" si="14"/>
        <v/>
      </c>
      <c r="BN13" s="69" t="str">
        <f ca="1">IF(LEN(BN$2)&gt;0,   IF(ROW(BN13)-3&lt;=$K$38/2,INDIRECT(CONCATENATE("Teams!F",CELL("contents",INDEX(MatchOrdering!$A$4:$CD$33,ROW(BN13)-3,MATCH(BN$2,MatchOrdering!$A$3:$CD$3,0))))),""),"")</f>
        <v>CAR</v>
      </c>
      <c r="BO13" s="73" t="str">
        <f t="shared" ca="1" si="80"/>
        <v>CAR vs LAK</v>
      </c>
      <c r="BP13" s="69" t="str">
        <f ca="1">IF(LEN(BN$2)&gt;0,   IF(ROW(BP13)-3&lt;=$K$38/2,INDIRECT(CONCATENATE("Teams!F",BQ13)),""),"")</f>
        <v>LAK</v>
      </c>
      <c r="BQ13" s="6">
        <f ca="1">IF(LEN(BN$2)&gt;0,   IF(ROW(BQ13)-3&lt;=$K$38/2,INDIRECT(CONCATENATE("MatchOrdering!",CHAR(96+BN$2),($K$38 + 1) - (ROW(BQ13)-3) + 2)),""),"")</f>
        <v>4</v>
      </c>
      <c r="BR13" s="83"/>
      <c r="BS13" s="84"/>
      <c r="BT13" s="69" t="str">
        <f t="shared" ca="1" si="81"/>
        <v/>
      </c>
      <c r="BV13" s="69" t="str">
        <f ca="1">IF(LEN(BV$2)&gt;0,   IF(ROW(BV13)-3&lt;=$K$38/2,INDIRECT(CONCATENATE("Teams!F",CELL("contents",INDEX(MatchOrdering!$A$4:$CD$33,ROW(BV13)-3,MATCH(BV$2,MatchOrdering!$A$3:$CD$3,0))))),""),"")</f>
        <v>TB</v>
      </c>
      <c r="BW13" s="73" t="str">
        <f t="shared" ca="1" si="15"/>
        <v>TB vs CGY</v>
      </c>
      <c r="BX13" s="69" t="str">
        <f ca="1">IF(LEN(BV$2)&gt;0,   IF(ROW(BX13)-3&lt;=$K$38/2,INDIRECT(CONCATENATE("Teams!F",BY13)),""),"")</f>
        <v>CGY</v>
      </c>
      <c r="BY13" s="6">
        <f ca="1">IF(LEN(BV$2)&gt;0,   IF(ROW(BY13)-3&lt;=$K$38/2,INDIRECT(CONCATENATE("MatchOrdering!",CHAR(96+BV$2),($K$38 + 1) - (ROW(BY13)-3) + 2)),""),"")</f>
        <v>2</v>
      </c>
      <c r="BZ13" s="83"/>
      <c r="CA13" s="84"/>
      <c r="CB13" s="69" t="str">
        <f t="shared" ca="1" si="16"/>
        <v/>
      </c>
      <c r="CD13" s="69" t="str">
        <f ca="1">IF(LEN(CD$2)&gt;0,   IF(ROW(CD13)-3&lt;=$K$38/2,INDIRECT(CONCATENATE("Teams!F",CELL("contents",INDEX(MatchOrdering!$A$4:$CD$33,ROW(CD13)-3,MATCH(CD$2,MatchOrdering!$A$3:$CD$3,0))))),""),"")</f>
        <v>MON</v>
      </c>
      <c r="CE13" s="73" t="str">
        <f t="shared" ca="1" si="17"/>
        <v>MON vs PIT</v>
      </c>
      <c r="CF13" s="69" t="str">
        <f ca="1">IF(LEN(CD$2)&gt;0,   IF(ROW(CF13)-3&lt;=$K$38/2,INDIRECT(CONCATENATE("Teams!F",CG13)),""),"")</f>
        <v>PIT</v>
      </c>
      <c r="CG13" s="6">
        <f ca="1">IF(LEN(CD$2)&gt;0,   IF(ROW(CG13)-3&lt;=$K$38/2,INDIRECT(CONCATENATE("MatchOrdering!",CHAR(96+CD$2),($K$38 + 1) - (ROW(CG13)-3) + 2)),""),"")</f>
        <v>29</v>
      </c>
      <c r="CH13" s="83"/>
      <c r="CI13" s="84"/>
      <c r="CJ13" s="69" t="str">
        <f t="shared" ca="1" si="18"/>
        <v/>
      </c>
      <c r="CL13" s="69" t="str">
        <f ca="1">IF(LEN(CL$2)&gt;0,   IF(ROW(CL13)-3&lt;=$K$38/2,INDIRECT(CONCATENATE("Teams!F",CELL("contents",INDEX(MatchOrdering!$A$4:$CD$33,ROW(CL13)-3,MATCH(CL$2,MatchOrdering!$A$3:$CD$3,0))))),""),"")</f>
        <v>DET</v>
      </c>
      <c r="CM13" s="73" t="str">
        <f t="shared" ca="1" si="19"/>
        <v>DET vs NYR</v>
      </c>
      <c r="CN13" s="69" t="str">
        <f ca="1">IF(LEN(CL$2)&gt;0,   IF(ROW(CN13)-3&lt;=$K$38/2,INDIRECT(CONCATENATE("Teams!F",CO13)),""),"")</f>
        <v>NYR</v>
      </c>
      <c r="CO13" s="6">
        <f ca="1">IF(LEN(CL$2)&gt;0,   IF(ROW(CO13)-3&lt;=$K$38/2,INDIRECT(CONCATENATE("MatchOrdering!",CHAR(96+CL$2),($K$38 + 1) - (ROW(CO13)-3) + 2)),""),"")</f>
        <v>27</v>
      </c>
      <c r="CP13" s="83"/>
      <c r="CQ13" s="84"/>
      <c r="CR13" s="69" t="str">
        <f t="shared" ca="1" si="20"/>
        <v/>
      </c>
      <c r="CT13" s="69" t="str">
        <f ca="1">IF(LEN(CT$2)&gt;0,   IF(ROW(CT13)-3&lt;=$K$38/2,INDIRECT(CONCATENATE("Teams!F",CELL("contents",INDEX(MatchOrdering!$A$4:$CD$33,ROW(CT13)-3,MATCH(CT$2,MatchOrdering!$A$3:$CD$3,0))))),""),"")</f>
        <v>BOS</v>
      </c>
      <c r="CU13" s="73" t="str">
        <f t="shared" ca="1" si="21"/>
        <v>BOS vs NJD</v>
      </c>
      <c r="CV13" s="69" t="str">
        <f ca="1">IF(LEN(CT$2)&gt;0,   IF(ROW(CV13)-3&lt;=$K$38/2,INDIRECT(CONCATENATE("Teams!F",CW13)),""),"")</f>
        <v>NJD</v>
      </c>
      <c r="CW13" s="6">
        <f ca="1">IF(LEN(CT$2)&gt;0,   IF(ROW(CW13)-3&lt;=$K$38/2,INDIRECT(CONCATENATE("MatchOrdering!",CHAR(96+CT$2),($K$38 + 1) - (ROW(CW13)-3) + 2)),""),"")</f>
        <v>25</v>
      </c>
      <c r="CX13" s="83"/>
      <c r="CY13" s="84"/>
      <c r="CZ13" s="69" t="str">
        <f t="shared" ca="1" si="22"/>
        <v/>
      </c>
      <c r="DB13" s="69" t="str">
        <f ca="1">IF(LEN(DB$2)&gt;0,   IF(ROW(DB13)-3&lt;=$K$38/2,INDIRECT(CONCATENATE("Teams!F",CELL("contents",INDEX(MatchOrdering!$A$4:$CD$33,ROW(DB13)-3,MATCH(DB$2,MatchOrdering!$A$3:$CD$3,0))))),""),"")</f>
        <v>STL</v>
      </c>
      <c r="DC13" s="73" t="str">
        <f t="shared" ca="1" si="23"/>
        <v>STL vs CAR</v>
      </c>
      <c r="DD13" s="69" t="str">
        <f ca="1">IF(LEN(DB$2)&gt;0,   IF(ROW(DD13)-3&lt;=$K$38/2,INDIRECT(CONCATENATE("Teams!F",DE13)),""),"")</f>
        <v>CAR</v>
      </c>
      <c r="DE13" s="6">
        <f ca="1">IF(LEN(DB$2)&gt;0,   IF(ROW(DE13)-3&lt;=$K$38/2,INDIRECT(CONCATENATE("MatchOrdering!A",CHAR(96+DB$2-26),($K$38 + 1) - (ROW(DE13)-3) + 2)),""),"")</f>
        <v>23</v>
      </c>
      <c r="DF13" s="83"/>
      <c r="DG13" s="84"/>
      <c r="DH13" s="69" t="str">
        <f t="shared" ca="1" si="24"/>
        <v/>
      </c>
      <c r="DJ13" s="69" t="str">
        <f ca="1">IF(LEN(DJ$2)&gt;0,   IF(ROW(DJ13)-3&lt;=$K$38/2,INDIRECT(CONCATENATE("Teams!F",CELL("contents",INDEX(MatchOrdering!$A$4:$CD$33,ROW(DJ13)-3,MATCH(DJ$2,MatchOrdering!$A$3:$CD$3,0))))),""),"")</f>
        <v>MIN</v>
      </c>
      <c r="DK13" s="73" t="str">
        <f t="shared" ca="1" si="25"/>
        <v>MIN vs TB</v>
      </c>
      <c r="DL13" s="69" t="str">
        <f ca="1">IF(LEN(DJ$2)&gt;0,   IF(ROW(DL13)-3&lt;=$K$38/2,INDIRECT(CONCATENATE("Teams!F",DM13)),""),"")</f>
        <v>TB</v>
      </c>
      <c r="DM13" s="6">
        <f ca="1">IF(LEN(DJ$2)&gt;0,   IF(ROW(DM13)-3&lt;=$K$38/2,INDIRECT(CONCATENATE("MatchOrdering!A",CHAR(96+DJ$2-26),($K$38 + 1) - (ROW(DM13)-3) + 2)),""),"")</f>
        <v>21</v>
      </c>
      <c r="DN13" s="83"/>
      <c r="DO13" s="84"/>
      <c r="DP13" s="69" t="str">
        <f t="shared" ca="1" si="26"/>
        <v/>
      </c>
      <c r="DR13" s="69" t="str">
        <f ca="1">IF(LEN(DR$2)&gt;0,   IF(ROW(DR13)-3&lt;=$K$38/2,INDIRECT(CONCATENATE("Teams!F",CELL("contents",INDEX(MatchOrdering!$A$4:$CD$33,ROW(DR13)-3,MATCH(DR$2,MatchOrdering!$A$3:$CD$3,0))))),""),"")</f>
        <v>COL</v>
      </c>
      <c r="DS13" s="73" t="str">
        <f t="shared" ca="1" si="27"/>
        <v>COL vs MON</v>
      </c>
      <c r="DT13" s="69" t="str">
        <f ca="1">IF(LEN(DR$2)&gt;0,   IF(ROW(DT13)-3&lt;=$K$38/2,INDIRECT(CONCATENATE("Teams!F",DU13)),""),"")</f>
        <v>MON</v>
      </c>
      <c r="DU13" s="6">
        <f ca="1">IF(LEN(DR$2)&gt;0,   IF(ROW(DU13)-3&lt;=$K$38/2,INDIRECT(CONCATENATE("MatchOrdering!A",CHAR(96+DR$2-26),($K$38 + 1) - (ROW(DU13)-3) + 2)),""),"")</f>
        <v>19</v>
      </c>
      <c r="DV13" s="83"/>
      <c r="DW13" s="84"/>
      <c r="DX13" s="69" t="str">
        <f t="shared" ca="1" si="28"/>
        <v/>
      </c>
      <c r="DZ13" s="69" t="str">
        <f ca="1">IF(LEN(DZ$2)&gt;0,   IF(ROW(DZ13)-3&lt;=$K$38/2,INDIRECT(CONCATENATE("Teams!F",CELL("contents",INDEX(MatchOrdering!$A$4:$CD$33,ROW(DZ13)-3,MATCH(DZ$2,MatchOrdering!$A$3:$CD$3,0))))),""),"")</f>
        <v>VAN</v>
      </c>
      <c r="EA13" s="73" t="str">
        <f t="shared" ca="1" si="29"/>
        <v>VAN vs DET</v>
      </c>
      <c r="EB13" s="69" t="str">
        <f ca="1">IF(LEN(DZ$2)&gt;0,   IF(ROW(EB13)-3&lt;=$K$38/2,INDIRECT(CONCATENATE("Teams!F",EC13)),""),"")</f>
        <v>DET</v>
      </c>
      <c r="EC13" s="6">
        <f ca="1">IF(LEN(DZ$2)&gt;0,   IF(ROW(EC13)-3&lt;=$K$38/2,INDIRECT(CONCATENATE("MatchOrdering!A",CHAR(96+DZ$2-26),($K$38 + 1) - (ROW(EC13)-3) + 2)),""),"")</f>
        <v>17</v>
      </c>
      <c r="ED13" s="83"/>
      <c r="EE13" s="84"/>
      <c r="EF13" s="69" t="str">
        <f t="shared" ca="1" si="30"/>
        <v/>
      </c>
      <c r="EH13" s="69" t="str">
        <f ca="1">IF(LEN(EH$2)&gt;0,   IF(ROW(EH13)-3&lt;=$K$38/2,INDIRECT(CONCATENATE("Teams!F",CELL("contents",INDEX(MatchOrdering!$A$4:$CD$33,ROW(EH13)-3,MATCH(EH$2,MatchOrdering!$A$3:$CD$3,0))))),""),"")</f>
        <v>ARI</v>
      </c>
      <c r="EI13" s="73" t="str">
        <f t="shared" ca="1" si="31"/>
        <v>ARI vs BOS</v>
      </c>
      <c r="EJ13" s="69" t="str">
        <f ca="1">IF(LEN(EH$2)&gt;0,   IF(ROW(EJ13)-3&lt;=$K$38/2,INDIRECT(CONCATENATE("Teams!F",EK13)),""),"")</f>
        <v>BOS</v>
      </c>
      <c r="EK13" s="6">
        <f ca="1">IF(LEN(EH$2)&gt;0,   IF(ROW(EK13)-3&lt;=$K$38/2,INDIRECT(CONCATENATE("MatchOrdering!A",CHAR(96+EH$2-26),($K$38 + 1) - (ROW(EK13)-3) + 2)),""),"")</f>
        <v>15</v>
      </c>
      <c r="EL13" s="83"/>
      <c r="EM13" s="84"/>
      <c r="EN13" s="69" t="str">
        <f t="shared" ca="1" si="32"/>
        <v/>
      </c>
      <c r="EP13" s="69" t="str">
        <f ca="1">IF(LEN(EP$2)&gt;0,   IF(ROW(EP13)-3&lt;=$K$38/2,INDIRECT(CONCATENATE("Teams!F",CELL("contents",INDEX(MatchOrdering!$A$4:$CD$33,ROW(EP13)-3,MATCH(EP$2,MatchOrdering!$A$3:$CD$3,0))))),""),"")</f>
        <v>EDM</v>
      </c>
      <c r="EQ13" s="73" t="str">
        <f t="shared" ca="1" si="33"/>
        <v>EDM vs STL</v>
      </c>
      <c r="ER13" s="69" t="str">
        <f ca="1">IF(LEN(EP$2)&gt;0,   IF(ROW(ER13)-3&lt;=$K$38/2,INDIRECT(CONCATENATE("Teams!F",ES13)),""),"")</f>
        <v>STL</v>
      </c>
      <c r="ES13" s="6">
        <f ca="1">IF(LEN(EP$2)&gt;0,   IF(ROW(ES13)-3&lt;=$K$38/2,INDIRECT(CONCATENATE("MatchOrdering!A",CHAR(96+EP$2-26),($K$38 + 1) - (ROW(ES13)-3) + 2)),""),"")</f>
        <v>13</v>
      </c>
      <c r="ET13" s="83"/>
      <c r="EU13" s="84"/>
      <c r="EV13" s="69" t="str">
        <f t="shared" ca="1" si="34"/>
        <v/>
      </c>
      <c r="EX13" s="69" t="str">
        <f ca="1">IF(LEN(EX$2)&gt;0,   IF(ROW(EX13)-3&lt;=$K$38/2,INDIRECT(CONCATENATE("Teams!F",CELL("contents",INDEX(MatchOrdering!$A$4:$CD$33,ROW(EX13)-3,MATCH(EX$2,MatchOrdering!$A$3:$CD$3,0))))),""),"")</f>
        <v>WAS</v>
      </c>
      <c r="EY13" s="73" t="str">
        <f t="shared" ca="1" si="35"/>
        <v>WAS vs MIN</v>
      </c>
      <c r="EZ13" s="69" t="str">
        <f ca="1">IF(LEN(EX$2)&gt;0,   IF(ROW(EZ13)-3&lt;=$K$38/2,INDIRECT(CONCATENATE("Teams!F",FA13)),""),"")</f>
        <v>MIN</v>
      </c>
      <c r="FA13" s="6">
        <f ca="1">IF(LEN(EX$2)&gt;0,   IF(ROW(FA13)-3&lt;=$K$38/2,INDIRECT(CONCATENATE("MatchOrdering!A",CHAR(96+EX$2-26),($K$38 + 1) - (ROW(FA13)-3) + 2)),""),"")</f>
        <v>11</v>
      </c>
      <c r="FB13" s="83"/>
      <c r="FC13" s="84"/>
      <c r="FD13" s="69" t="str">
        <f t="shared" ca="1" si="36"/>
        <v/>
      </c>
      <c r="FF13" s="69" t="str">
        <f ca="1">IF(LEN(FF$2)&gt;0,   IF(ROW(FF13)-3&lt;=$K$38/2,INDIRECT(CONCATENATE("Teams!F",CELL("contents",INDEX(MatchOrdering!$A$4:$CD$33,ROW(FF13)-3,MATCH(FF$2,MatchOrdering!$A$3:$CD$3,0))))),""),"")</f>
        <v>PHI</v>
      </c>
      <c r="FG13" s="73" t="str">
        <f t="shared" ca="1" si="37"/>
        <v>PHI vs COL</v>
      </c>
      <c r="FH13" s="69" t="str">
        <f ca="1">IF(LEN(FF$2)&gt;0,   IF(ROW(FH13)-3&lt;=$K$38/2,INDIRECT(CONCATENATE("Teams!F",FI13)),""),"")</f>
        <v>COL</v>
      </c>
      <c r="FI13" s="6">
        <f ca="1">IF(LEN(FF$2)&gt;0,   IF(ROW(FI13)-3&lt;=$K$38/2,INDIRECT(CONCATENATE("MatchOrdering!A",CHAR(96+FF$2-26),($K$38 + 1) - (ROW(FI13)-3) + 2)),""),"")</f>
        <v>9</v>
      </c>
      <c r="FJ13" s="83"/>
      <c r="FK13" s="84"/>
      <c r="FL13" s="69" t="str">
        <f t="shared" ca="1" si="38"/>
        <v/>
      </c>
      <c r="FN13" s="69" t="str">
        <f ca="1">IF(LEN(FN$2)&gt;0,   IF(ROW(FN13)-3&lt;=$K$38/2,INDIRECT(CONCATENATE("Teams!F",CELL("contents",INDEX(MatchOrdering!$A$4:$CD$33,ROW(FN13)-3,MATCH(FN$2,MatchOrdering!$A$3:$CD$3,0))))),""),"")</f>
        <v>NYI</v>
      </c>
      <c r="FO13" s="73" t="str">
        <f t="shared" ca="1" si="39"/>
        <v>NYI vs VAN</v>
      </c>
      <c r="FP13" s="69" t="str">
        <f ca="1">IF(LEN(FN$2)&gt;0,   IF(ROW(FP13)-3&lt;=$K$38/2,INDIRECT(CONCATENATE("Teams!F",FQ13)),""),"")</f>
        <v>VAN</v>
      </c>
      <c r="FQ13" s="6">
        <f ca="1">IF(LEN(FN$2)&gt;0,   IF(ROW(FQ13)-3&lt;=$K$38/2,INDIRECT(CONCATENATE("MatchOrdering!A",CHAR(96+FN$2-26),($K$38 + 1) - (ROW(FQ13)-3) + 2)),""),"")</f>
        <v>7</v>
      </c>
      <c r="FR13" s="83"/>
      <c r="FS13" s="84"/>
      <c r="FT13" s="69" t="str">
        <f t="shared" ca="1" si="40"/>
        <v/>
      </c>
      <c r="FV13" s="69" t="str">
        <f ca="1">IF(LEN(FV$2)&gt;0,   IF(ROW(FV13)-3&lt;=$K$38/2,INDIRECT(CONCATENATE("Teams!F",CELL("contents",INDEX(MatchOrdering!$A$4:$CD$33,ROW(FV13)-3,MATCH(FV$2,MatchOrdering!$A$3:$CD$3,0))))),""),"")</f>
        <v>CBJ</v>
      </c>
      <c r="FW13" s="73" t="str">
        <f t="shared" ca="1" si="41"/>
        <v>CBJ vs ARI</v>
      </c>
      <c r="FX13" s="69" t="str">
        <f ca="1">IF(LEN(FV$2)&gt;0,   IF(ROW(FX13)-3&lt;=$K$38/2,INDIRECT(CONCATENATE("Teams!F",FY13)),""),"")</f>
        <v>ARI</v>
      </c>
      <c r="FY13" s="6">
        <f ca="1">IF(LEN(FV$2)&gt;0,   IF(ROW(FY13)-3&lt;=$K$38/2,INDIRECT(CONCATENATE("MatchOrdering!A",CHAR(96+FV$2-26),($K$38 + 1) - (ROW(FY13)-3) + 2)),""),"")</f>
        <v>5</v>
      </c>
      <c r="FZ13" s="83"/>
      <c r="GA13" s="84"/>
      <c r="GB13" s="69" t="str">
        <f t="shared" ca="1" si="42"/>
        <v/>
      </c>
      <c r="GD13" s="69" t="str">
        <f ca="1">IF(LEN(GD$2)&gt;0,   IF(ROW(GD13)-3&lt;=$K$38/2,INDIRECT(CONCATENATE("Teams!F",CELL("contents",INDEX(MatchOrdering!$A$4:$CD$33,ROW(GD13)-3,MATCH(GD$2,MatchOrdering!$A$3:$CD$3,0))))),""),"")</f>
        <v>TOR</v>
      </c>
      <c r="GE13" s="73" t="str">
        <f t="shared" ca="1" si="43"/>
        <v>TOR vs EDM</v>
      </c>
      <c r="GF13" s="69" t="str">
        <f ca="1">IF(LEN(GD$2)&gt;0,   IF(ROW(GF13)-3&lt;=$K$38/2,INDIRECT(CONCATENATE("Teams!F",GG13)),""),"")</f>
        <v>EDM</v>
      </c>
      <c r="GG13" s="6">
        <f ca="1">IF(LEN(GD$2)&gt;0,   IF(ROW(GG13)-3&lt;=$K$38/2,INDIRECT(CONCATENATE("MatchOrdering!A",CHAR(96+GD$2-26),($K$38 + 1) - (ROW(GG13)-3) + 2)),""),"")</f>
        <v>3</v>
      </c>
      <c r="GH13" s="83"/>
      <c r="GI13" s="84"/>
      <c r="GJ13" s="69" t="str">
        <f t="shared" ca="1" si="44"/>
        <v/>
      </c>
      <c r="GL13" s="69" t="str">
        <f ca="1">IF(LEN(GL$2)&gt;0,   IF(ROW(GL13)-3&lt;=$K$38/2,INDIRECT(CONCATENATE("Teams!F",CELL("contents",INDEX(MatchOrdering!$A$4:$CD$33,ROW(GL13)-3,MATCH(GL$2,MatchOrdering!$A$3:$CD$3,0))))),""),"")</f>
        <v>OTT</v>
      </c>
      <c r="GM13" s="73" t="str">
        <f t="shared" ca="1" si="45"/>
        <v>OTT vs WAS</v>
      </c>
      <c r="GN13" s="69" t="str">
        <f ca="1">IF(LEN(GL$2)&gt;0,   IF(ROW(GN13)-3&lt;=$K$38/2,INDIRECT(CONCATENATE("Teams!F",GO13)),""),"")</f>
        <v>WAS</v>
      </c>
      <c r="GO13" s="6">
        <f ca="1">IF(LEN(GL$2)&gt;0,   IF(ROW(GO13)-3&lt;=$K$38/2,INDIRECT(CONCATENATE("MatchOrdering!A",CHAR(96+GL$2-26),($K$38 + 1) - (ROW(GO13)-3) + 2)),""),"")</f>
        <v>30</v>
      </c>
      <c r="GP13" s="83"/>
      <c r="GQ13" s="84"/>
      <c r="GR13" s="69" t="str">
        <f t="shared" ca="1" si="46"/>
        <v/>
      </c>
      <c r="GT13" s="69" t="str">
        <f ca="1">IF(LEN(GT$2)&gt;0,   IF(ROW(GT13)-3&lt;=$K$38/2,INDIRECT(CONCATENATE("Teams!F",CELL("contents",INDEX(MatchOrdering!$A$4:$CD$33,ROW(GT13)-3,MATCH(GT$2,MatchOrdering!$A$3:$CD$3,0))))),""),"")</f>
        <v>FLA</v>
      </c>
      <c r="GU13" s="73" t="str">
        <f t="shared" ca="1" si="47"/>
        <v>FLA vs PHI</v>
      </c>
      <c r="GV13" s="69" t="str">
        <f ca="1">IF(LEN(GT$2)&gt;0,   IF(ROW(GV13)-3&lt;=$K$38/2,INDIRECT(CONCATENATE("Teams!F",GW13)),""),"")</f>
        <v>PHI</v>
      </c>
      <c r="GW13" s="6">
        <f ca="1">IF(LEN(GT$2)&gt;0,   IF(ROW(GW13)-3&lt;=$K$38/2,INDIRECT(CONCATENATE("MatchOrdering!A",CHAR(96+GT$2-26),($K$38 + 1) - (ROW(GW13)-3) + 2)),""),"")</f>
        <v>28</v>
      </c>
      <c r="GX13" s="83"/>
      <c r="GY13" s="84"/>
      <c r="GZ13" s="69" t="str">
        <f t="shared" ca="1" si="48"/>
        <v/>
      </c>
      <c r="HB13" s="69" t="str">
        <f ca="1">IF(LEN(HB$2)&gt;0,   IF(ROW(HB13)-3&lt;=$K$38/2,INDIRECT(CONCATENATE("Teams!F",CELL("contents",INDEX(MatchOrdering!$A$4:$CD$33,ROW(HB13)-3,MATCH(HB$2,MatchOrdering!$A$3:$CD$3,0))))),""),"")</f>
        <v>BUF</v>
      </c>
      <c r="HC13" s="73" t="str">
        <f t="shared" ca="1" si="49"/>
        <v>BUF vs NYI</v>
      </c>
      <c r="HD13" s="69" t="str">
        <f ca="1">IF(LEN(HB$2)&gt;0,   IF(ROW(HD13)-3&lt;=$K$38/2,INDIRECT(CONCATENATE("Teams!F",HE13)),""),"")</f>
        <v>NYI</v>
      </c>
      <c r="HE13" s="6">
        <f ca="1">IF(LEN(HB$2)&gt;0,   IF(ROW(HE13)-3&lt;=$K$38/2,INDIRECT(CONCATENATE("MatchOrdering!B",CHAR(96+HB$2-52),($K$38 + 1) - (ROW(HE13)-3) + 2)),""),"")</f>
        <v>26</v>
      </c>
      <c r="HF13" s="83"/>
      <c r="HG13" s="84"/>
      <c r="HH13" s="69" t="str">
        <f t="shared" ca="1" si="50"/>
        <v/>
      </c>
      <c r="HJ13" s="69" t="str">
        <f ca="1">IF(LEN(HJ$2)&gt;0,   IF(ROW(HJ13)-3&lt;=$K$38/2,INDIRECT(CONCATENATE("Teams!F",CELL("contents",INDEX(MatchOrdering!$A$4:$CD$33,ROW(HJ13)-3,MATCH(HJ$2,MatchOrdering!$A$3:$CD$3,0))))),""),"")</f>
        <v>WIN</v>
      </c>
      <c r="HK13" s="73" t="str">
        <f t="shared" ca="1" si="51"/>
        <v>WIN vs CBJ</v>
      </c>
      <c r="HL13" s="69" t="str">
        <f ca="1">IF(LEN(HJ$2)&gt;0,   IF(ROW(HL13)-3&lt;=$K$38/2,INDIRECT(CONCATENATE("Teams!F",HM13)),""),"")</f>
        <v>CBJ</v>
      </c>
      <c r="HM13" s="6">
        <f ca="1">IF(LEN(HJ$2)&gt;0,   IF(ROW(HM13)-3&lt;=$K$38/2,INDIRECT(CONCATENATE("MatchOrdering!B",CHAR(96+HJ$2-52),($K$38 + 1) - (ROW(HM13)-3) + 2)),""),"")</f>
        <v>24</v>
      </c>
      <c r="HN13" s="83"/>
      <c r="HO13" s="84"/>
      <c r="HP13" s="69" t="str">
        <f t="shared" ca="1" si="52"/>
        <v/>
      </c>
      <c r="HR13" s="69" t="str">
        <f ca="1">IF(LEN(HR$2)&gt;0,   IF(ROW(HR13)-3&lt;=$K$38/2,INDIRECT(CONCATENATE("Teams!F",CELL("contents",INDEX(MatchOrdering!$A$4:$CD$33,ROW(HR13)-3,MATCH(HR$2,MatchOrdering!$A$3:$CD$3,0))))),""),"")</f>
        <v>NAS</v>
      </c>
      <c r="HS13" s="73" t="str">
        <f t="shared" ca="1" si="53"/>
        <v>NAS vs TOR</v>
      </c>
      <c r="HT13" s="69" t="str">
        <f ca="1">IF(LEN(HR$2)&gt;0,   IF(ROW(HT13)-3&lt;=$K$38/2,INDIRECT(CONCATENATE("Teams!F",HU13)),""),"")</f>
        <v>TOR</v>
      </c>
      <c r="HU13" s="6">
        <f ca="1">IF(LEN(HR$2)&gt;0,   IF(ROW(HU13)-3&lt;=$K$38/2,INDIRECT(CONCATENATE("MatchOrdering!B",CHAR(96+HR$2-52),($K$38 + 1) - (ROW(HU13)-3) + 2)),""),"")</f>
        <v>22</v>
      </c>
      <c r="HV13" s="83"/>
      <c r="HW13" s="84"/>
      <c r="HX13" s="69" t="str">
        <f t="shared" ca="1" si="54"/>
        <v/>
      </c>
      <c r="HZ13" s="69" t="str">
        <f ca="1">IF(LEN(HZ$2)&gt;0,   IF(ROW(HZ13)-3&lt;=$K$38/2,INDIRECT(CONCATENATE("Teams!F",CELL("contents",INDEX(MatchOrdering!$A$4:$CD$33,ROW(HZ13)-3,MATCH(HZ$2,MatchOrdering!$A$3:$CD$3,0))))),""),"")</f>
        <v>DAL</v>
      </c>
      <c r="IA13" s="73" t="str">
        <f t="shared" ca="1" si="55"/>
        <v>DAL vs OTT</v>
      </c>
      <c r="IB13" s="69" t="str">
        <f ca="1">IF(LEN(HZ$2)&gt;0,   IF(ROW(IB13)-3&lt;=$K$38/2,INDIRECT(CONCATENATE("Teams!F",IC13)),""),"")</f>
        <v>OTT</v>
      </c>
      <c r="IC13" s="6">
        <f ca="1">IF(LEN(HZ$2)&gt;0,   IF(ROW(IC13)-3&lt;=$K$38/2,INDIRECT(CONCATENATE("MatchOrdering!B",CHAR(96+HZ$2-52),($K$38 + 1) - (ROW(IC13)-3) + 2)),""),"")</f>
        <v>20</v>
      </c>
      <c r="ID13" s="83"/>
      <c r="IE13" s="84"/>
      <c r="IF13" s="69" t="str">
        <f t="shared" ca="1" si="56"/>
        <v/>
      </c>
      <c r="IH13" s="69" t="str">
        <f ca="1">IF(LEN(IH$2)&gt;0,   IF(ROW(IH13)-3&lt;=$K$38/2,INDIRECT(CONCATENATE("Teams!F",CELL("contents",INDEX(MatchOrdering!$A$4:$CD$33,ROW(IH13)-3,MATCH(IH$2,MatchOrdering!$A$3:$CD$3,0))))),""),"")</f>
        <v>CHI</v>
      </c>
      <c r="II13" s="73" t="str">
        <f t="shared" ca="1" si="57"/>
        <v>CHI vs FLA</v>
      </c>
      <c r="IJ13" s="69" t="str">
        <f ca="1">IF(LEN(IH$2)&gt;0,   IF(ROW(IJ13)-3&lt;=$K$38/2,INDIRECT(CONCATENATE("Teams!F",IK13)),""),"")</f>
        <v>FLA</v>
      </c>
      <c r="IK13" s="6">
        <f ca="1">IF(LEN(IH$2)&gt;0,   IF(ROW(IK13)-3&lt;=$K$38/2,INDIRECT(CONCATENATE("MatchOrdering!B",CHAR(96+IH$2-52),($K$38 + 1) - (ROW(IK13)-3) + 2)),""),"")</f>
        <v>18</v>
      </c>
      <c r="IL13" s="83"/>
      <c r="IM13" s="84"/>
      <c r="IN13" s="69" t="str">
        <f t="shared" ca="1" si="58"/>
        <v/>
      </c>
      <c r="IP13" s="69" t="str">
        <f ca="1">IF(LEN(IP$2)&gt;0,   IF(ROW(IP13)-3&lt;=$K$38/2,INDIRECT(CONCATENATE("Teams!F",CELL("contents",INDEX(MatchOrdering!$A$4:$CD$33,ROW(IP13)-3,MATCH(IP$2,MatchOrdering!$A$3:$CD$3,0))))),""),"")</f>
        <v>SJS</v>
      </c>
      <c r="IQ13" s="73" t="str">
        <f t="shared" ca="1" si="59"/>
        <v>SJS vs BUF</v>
      </c>
      <c r="IR13" s="69" t="str">
        <f ca="1">IF(LEN(IP$2)&gt;0,   IF(ROW(IR13)-3&lt;=$K$38/2,INDIRECT(CONCATENATE("Teams!F",IS13)),""),"")</f>
        <v>BUF</v>
      </c>
      <c r="IS13" s="6">
        <f ca="1">IF(LEN(IP$2)&gt;0,   IF(ROW(IS13)-3&lt;=$K$38/2,INDIRECT(CONCATENATE("MatchOrdering!B",CHAR(96+IP$2-52),($K$38 + 1) - (ROW(IS13)-3) + 2)),""),"")</f>
        <v>16</v>
      </c>
      <c r="IT13" s="83"/>
      <c r="IU13" s="84"/>
      <c r="IV13" s="69" t="str">
        <f t="shared" ca="1" si="60"/>
        <v/>
      </c>
      <c r="IX13" s="69" t="str">
        <f ca="1">IF(LEN(IX$2)&gt;0,   IF(ROW(IX13)-3&lt;=$K$38/2,INDIRECT(CONCATENATE("Teams!F",CELL("contents",INDEX(MatchOrdering!$A$4:$CD$33,ROW(IX13)-3,MATCH(IX$2,MatchOrdering!$A$3:$CD$3,0))))),""),"")</f>
        <v>LAK</v>
      </c>
      <c r="IY13" s="73" t="str">
        <f t="shared" ca="1" si="61"/>
        <v>LAK vs WIN</v>
      </c>
      <c r="IZ13" s="69" t="str">
        <f ca="1">IF(LEN(IX$2)&gt;0,   IF(ROW(IZ13)-3&lt;=$K$38/2,INDIRECT(CONCATENATE("Teams!F",JA13)),""),"")</f>
        <v>WIN</v>
      </c>
      <c r="JA13" s="6">
        <f ca="1">IF(LEN(IX$2)&gt;0,   IF(ROW(JA13)-3&lt;=$K$38/2,INDIRECT(CONCATENATE("MatchOrdering!B",CHAR(96+IX$2-52),($K$38 + 1) - (ROW(JA13)-3) + 2)),""),"")</f>
        <v>14</v>
      </c>
      <c r="JB13" s="83"/>
      <c r="JC13" s="84"/>
      <c r="JD13" s="69" t="str">
        <f t="shared" ca="1" si="62"/>
        <v/>
      </c>
      <c r="JF13" s="69" t="str">
        <f ca="1">IF(LEN(JF$2)&gt;0,   IF(ROW(JF13)-3&lt;=$K$38/2,INDIRECT(CONCATENATE("Teams!F",CELL("contents",INDEX(MatchOrdering!$A$4:$CD$33,ROW(JF13)-3,MATCH(JF$2,MatchOrdering!$A$3:$CD$3,0))))),""),"")</f>
        <v>CGY</v>
      </c>
      <c r="JG13" s="73" t="str">
        <f t="shared" ca="1" si="63"/>
        <v>CGY vs NAS</v>
      </c>
      <c r="JH13" s="69" t="str">
        <f ca="1">IF(LEN(JF$2)&gt;0,   IF(ROW(JH13)-3&lt;=$K$38/2,INDIRECT(CONCATENATE("Teams!F",JI13)),""),"")</f>
        <v>NAS</v>
      </c>
      <c r="JI13" s="6">
        <f ca="1">IF(LEN(JF$2)&gt;0,   IF(ROW(JI13)-3&lt;=$K$38/2,INDIRECT(CONCATENATE("MatchOrdering!B",CHAR(96+JF$2-52),($K$38 + 1) - (ROW(JI13)-3) + 2)),""),"")</f>
        <v>12</v>
      </c>
      <c r="JJ13" s="83"/>
      <c r="JK13" s="84"/>
      <c r="JL13" s="69" t="str">
        <f t="shared" ca="1" si="64"/>
        <v/>
      </c>
      <c r="JN13" s="69" t="str">
        <f ca="1">IF(LEN(JN$2)&gt;0,   IF(ROW(JN13)-3&lt;=$K$38/2,INDIRECT(CONCATENATE("Teams!F",CELL("contents",INDEX(MatchOrdering!$A$4:$CD$33,ROW(JN13)-3,MATCH(JN$2,MatchOrdering!$A$3:$CD$3,0))))),""),"")</f>
        <v>PIT</v>
      </c>
      <c r="JO13" s="73" t="str">
        <f t="shared" ca="1" si="65"/>
        <v>PIT vs DAL</v>
      </c>
      <c r="JP13" s="69" t="str">
        <f ca="1">IF(LEN(JN$2)&gt;0,   IF(ROW(JP13)-3&lt;=$K$38/2,INDIRECT(CONCATENATE("Teams!F",JQ13)),""),"")</f>
        <v>DAL</v>
      </c>
      <c r="JQ13" s="6">
        <f ca="1">IF(LEN(JN$2)&gt;0,   IF(ROW(JQ13)-3&lt;=$K$38/2,INDIRECT(CONCATENATE("MatchOrdering!B",CHAR(96+JN$2-52),($K$38 + 1) - (ROW(JQ13)-3) + 2)),""),"")</f>
        <v>10</v>
      </c>
      <c r="JR13" s="83"/>
      <c r="JS13" s="84"/>
      <c r="JT13" s="69" t="str">
        <f t="shared" ca="1" si="66"/>
        <v/>
      </c>
      <c r="JV13" s="69" t="str">
        <f ca="1">IF(LEN(JV$2)&gt;0,   IF(ROW(JV13)-3&lt;=$K$38/2,INDIRECT(CONCATENATE("Teams!F",CELL("contents",INDEX(MatchOrdering!$A$4:$CD$33,ROW(JV13)-3,MATCH(JV$2,MatchOrdering!$A$3:$CD$3,0))))),""),"")</f>
        <v>NYR</v>
      </c>
      <c r="JW13" s="73" t="str">
        <f t="shared" ca="1" si="67"/>
        <v>NYR vs CHI</v>
      </c>
      <c r="JX13" s="69" t="str">
        <f ca="1">IF(LEN(JV$2)&gt;0,   IF(ROW(JX13)-3&lt;=$K$38/2,INDIRECT(CONCATENATE("Teams!F",JY13)),""),"")</f>
        <v>CHI</v>
      </c>
      <c r="JY13" s="6">
        <f ca="1">IF(LEN(JV$2)&gt;0,   IF(ROW(JY13)-3&lt;=$K$38/2,INDIRECT(CONCATENATE("MatchOrdering!B",CHAR(96+JV$2-52),($K$38 + 1) - (ROW(JY13)-3) + 2)),""),"")</f>
        <v>8</v>
      </c>
      <c r="JZ13" s="83"/>
      <c r="KA13" s="84"/>
      <c r="KB13" s="69" t="str">
        <f t="shared" ca="1" si="68"/>
        <v/>
      </c>
      <c r="KD13" s="69" t="str">
        <f ca="1">IF(LEN(KD$2)&gt;0,   IF(ROW(KD13)-3&lt;=$K$38/2,INDIRECT(CONCATENATE("Teams!F",CELL("contents",INDEX(MatchOrdering!$A$4:$CD$33,ROW(KD13)-3,MATCH(KD$2,MatchOrdering!$A$3:$CD$3,0))))),""),"")</f>
        <v>NJD</v>
      </c>
      <c r="KE13" s="73" t="str">
        <f t="shared" ca="1" si="69"/>
        <v>NJD vs SJS</v>
      </c>
      <c r="KF13" s="69" t="str">
        <f ca="1">IF(LEN(KD$2)&gt;0,   IF(ROW(KF13)-3&lt;=$K$38/2,INDIRECT(CONCATENATE("Teams!F",KG13)),""),"")</f>
        <v>SJS</v>
      </c>
      <c r="KG13" s="6">
        <f ca="1">IF(LEN(KD$2)&gt;0,   IF(ROW(KG13)-3&lt;=$K$38/2,INDIRECT(CONCATENATE("MatchOrdering!B",CHAR(96+KD$2-52),($K$38 + 1) - (ROW(KG13)-3) + 2)),""),"")</f>
        <v>6</v>
      </c>
      <c r="KH13" s="83"/>
      <c r="KI13" s="84"/>
      <c r="KJ13" s="69" t="str">
        <f t="shared" ca="1" si="70"/>
        <v/>
      </c>
      <c r="KL13" s="69" t="str">
        <f ca="1">IF(LEN(KL$2)&gt;0,   IF(ROW(KL13)-3&lt;=$K$38/2,INDIRECT(CONCATENATE("Teams!F",CELL("contents",INDEX(MatchOrdering!$A$4:$CD$33,ROW(KL13)-3,MATCH(KL$2,MatchOrdering!$A$3:$CD$3,0))))),""),"")</f>
        <v>CAR</v>
      </c>
      <c r="KM13" s="73" t="str">
        <f t="shared" ca="1" si="71"/>
        <v>CAR vs LAK</v>
      </c>
      <c r="KN13" s="69" t="str">
        <f ca="1">IF(LEN(KL$2)&gt;0,   IF(ROW(KN13)-3&lt;=$K$38/2,INDIRECT(CONCATENATE("Teams!F",KO13)),""),"")</f>
        <v>LAK</v>
      </c>
      <c r="KO13" s="6">
        <f ca="1">IF(LEN(KL$2)&gt;0,   IF(ROW(KO13)-3&lt;=$K$38/2,INDIRECT(CONCATENATE("MatchOrdering!B",CHAR(96+KL$2-52),($K$38 + 1) - (ROW(KO13)-3) + 2)),""),"")</f>
        <v>4</v>
      </c>
      <c r="KP13" s="83"/>
      <c r="KQ13" s="84"/>
      <c r="KR13" s="69" t="str">
        <f t="shared" ca="1" si="72"/>
        <v/>
      </c>
      <c r="KT13" s="69" t="str">
        <f ca="1">IF(LEN(KT$2)&gt;0,   IF(ROW(KT13)-3&lt;=$K$38/2,INDIRECT(CONCATENATE("Teams!F",CELL("contents",INDEX(MatchOrdering!$A$4:$CD$33,ROW(KT13)-3,MATCH(KT$2,MatchOrdering!$A$3:$CD$3,0))))),""),"")</f>
        <v>TB</v>
      </c>
      <c r="KU13" s="73" t="str">
        <f t="shared" ca="1" si="73"/>
        <v>TB vs CGY</v>
      </c>
      <c r="KV13" s="69" t="str">
        <f ca="1">IF(LEN(KT$2)&gt;0,   IF(ROW(KV13)-3&lt;=$K$38/2,INDIRECT(CONCATENATE("Teams!F",KW13)),""),"")</f>
        <v>CGY</v>
      </c>
      <c r="KW13" s="6">
        <f ca="1">IF(LEN(KT$2)&gt;0,   IF(ROW(KW13)-3&lt;=$K$38/2,INDIRECT(CONCATENATE("MatchOrdering!B",CHAR(96+KT$2-52),($K$38 + 1) - (ROW(KW13)-3) + 2)),""),"")</f>
        <v>2</v>
      </c>
      <c r="KX13" s="83"/>
      <c r="KY13" s="84"/>
      <c r="KZ13" s="69" t="str">
        <f t="shared" ca="1" si="74"/>
        <v/>
      </c>
      <c r="LB13" s="69" t="str">
        <f ca="1">IF(LEN(LB$2)&gt;0,   IF(ROW(LB13)-3&lt;=$K$38/2,INDIRECT(CONCATENATE("Teams!F",CELL("contents",INDEX(MatchOrdering!$A$4:$CD$33,ROW(LB13)-3,MATCH(LB$2,MatchOrdering!$A$3:$CD$3,0))))),""),"")</f>
        <v>MON</v>
      </c>
      <c r="LC13" s="73" t="str">
        <f t="shared" ca="1" si="75"/>
        <v>MON vs PIT</v>
      </c>
      <c r="LD13" s="69" t="str">
        <f ca="1">IF(LEN(LB$2)&gt;0,   IF(ROW(LD13)-3&lt;=$K$38/2,INDIRECT(CONCATENATE("Teams!F",LE13)),""),"")</f>
        <v>PIT</v>
      </c>
      <c r="LE13" s="6">
        <f ca="1">IF(LEN(LB$2)&gt;0,   IF(ROW(LE13)-3&lt;=$K$38/2,INDIRECT(CONCATENATE("MatchOrdering!C",CHAR(96+LB$2-78),($K$38 + 1) - (ROW(LE13)-3) + 2)),""),"")</f>
        <v>29</v>
      </c>
      <c r="LF13" s="83"/>
      <c r="LG13" s="84"/>
      <c r="LH13" s="69" t="str">
        <f t="shared" ca="1" si="76"/>
        <v/>
      </c>
      <c r="LJ13" s="69" t="str">
        <f ca="1">IF(LEN(LJ$2)&gt;0,   IF(ROW(LJ13)-3&lt;=$K$38/2,INDIRECT(CONCATENATE("Teams!F",CELL("contents",INDEX(MatchOrdering!$A$4:$CD$33,ROW(LJ13)-3,MATCH(LJ$2,MatchOrdering!$A$3:$CD$3,0))))),""),"")</f>
        <v>DET</v>
      </c>
      <c r="LK13" s="73" t="str">
        <f t="shared" ca="1" si="77"/>
        <v>DET vs NYR</v>
      </c>
      <c r="LL13" s="69" t="str">
        <f ca="1">IF(LEN(LJ$2)&gt;0,   IF(ROW(LL13)-3&lt;=$K$38/2,INDIRECT(CONCATENATE("Teams!F",LM13)),""),"")</f>
        <v>NYR</v>
      </c>
      <c r="LM13" s="6">
        <f ca="1">IF(LEN(LJ$2)&gt;0,   IF(ROW(LM13)-3&lt;=$K$38/2,INDIRECT(CONCATENATE("MatchOrdering!C",CHAR(96+LJ$2-78),($K$38 + 1) - (ROW(LM13)-3) + 2)),""),"")</f>
        <v>27</v>
      </c>
      <c r="LN13" s="83"/>
      <c r="LO13" s="84"/>
      <c r="LP13" s="69" t="str">
        <f t="shared" ca="1" si="78"/>
        <v/>
      </c>
    </row>
    <row r="14" spans="2:328" x14ac:dyDescent="0.25">
      <c r="B14" s="69" t="str">
        <f ca="1">IF(LEN(C$2)&gt;0,   IF(ROW(B14)-3&lt;=$K$38/2,INDIRECT(CONCATENATE("Teams!F",CELL("contents",INDEX(MatchOrdering!$A$4:$CD$33,ROW(B14)-3,MATCH(C$2,MatchOrdering!$A$3:$CD$3,0))))),""),"")</f>
        <v>MIN</v>
      </c>
      <c r="C14" s="73" t="str">
        <f t="shared" ca="1" si="0"/>
        <v>MIN vs MON</v>
      </c>
      <c r="D14" s="69" t="str">
        <f ca="1">IF(LEN(C$2)&gt;0,   IF(ROW(D14)-3&lt;=$K$38/2,INDIRECT(CONCATENATE("Teams!F",E14)),""),"")</f>
        <v>MON</v>
      </c>
      <c r="E14" s="6">
        <f ca="1">IF(LEN(C$2)&gt;0,   IF(ROW(E14)-3&lt;=$K$38/2,INDIRECT(CONCATENATE("MatchOrdering!",CHAR(96+C$2),($K$38 + 1) - (ROW(E14)-3) + 2)),""),"")</f>
        <v>19</v>
      </c>
      <c r="F14" s="83"/>
      <c r="G14" s="84"/>
      <c r="H14" s="69" t="str">
        <f t="shared" ca="1" si="79"/>
        <v/>
      </c>
      <c r="J14" s="69" t="str">
        <f ca="1">IF(LEN(K$2)&gt;0,   IF(ROW(J14)-3&lt;=$K$38/2,INDIRECT(CONCATENATE("Teams!F",CELL("contents",INDEX(MatchOrdering!$A$4:$CD$33,ROW(J14)-3,MATCH(K$2,MatchOrdering!$A$3:$CD$3,0))))),""),"")</f>
        <v>COL</v>
      </c>
      <c r="K14" s="73" t="str">
        <f t="shared" ca="1" si="1"/>
        <v>COL vs DET</v>
      </c>
      <c r="L14" s="69" t="str">
        <f ca="1">IF(LEN(K$2)&gt;0,   IF(ROW(L14)-3&lt;=$K$38/2,INDIRECT(CONCATENATE("Teams!F",M14)),""),"")</f>
        <v>DET</v>
      </c>
      <c r="M14" s="6">
        <f ca="1">IF(LEN(K$2)&gt;0,   IF(ROW(M14)-3&lt;=$K$38/2,INDIRECT(CONCATENATE("MatchOrdering!",CHAR(96+K$2),($K$38 + 1) - (ROW(M14)-3) + 2)),""),"")</f>
        <v>17</v>
      </c>
      <c r="N14" s="83"/>
      <c r="O14" s="84"/>
      <c r="P14" s="69" t="str">
        <f t="shared" ca="1" si="2"/>
        <v/>
      </c>
      <c r="R14" s="69" t="str">
        <f ca="1">IF(LEN(R$2)&gt;0,   IF(ROW(R14)-3&lt;=$K$38/2,INDIRECT(CONCATENATE("Teams!F",CELL("contents",INDEX(MatchOrdering!$A$4:$CD$33,ROW(R14)-3,MATCH(R$2,MatchOrdering!$A$3:$CD$3,0))))),""),"")</f>
        <v>VAN</v>
      </c>
      <c r="S14" s="73" t="str">
        <f t="shared" ca="1" si="3"/>
        <v>VAN vs BOS</v>
      </c>
      <c r="T14" s="69" t="str">
        <f ca="1">IF(LEN(R$2)&gt;0,   IF(ROW(T14)-3&lt;=$K$38/2,INDIRECT(CONCATENATE("Teams!F",U14)),""),"")</f>
        <v>BOS</v>
      </c>
      <c r="U14" s="6">
        <f ca="1">IF(LEN(R$2)&gt;0,   IF(ROW(U14)-3&lt;=$K$38/2,INDIRECT(CONCATENATE("MatchOrdering!",CHAR(96+R$2),($K$38 + 1) - (ROW(U14)-3) + 2)),""),"")</f>
        <v>15</v>
      </c>
      <c r="V14" s="83"/>
      <c r="W14" s="84"/>
      <c r="X14" s="69" t="str">
        <f t="shared" ca="1" si="4"/>
        <v/>
      </c>
      <c r="Z14" s="69" t="str">
        <f ca="1">IF(LEN(Z$2)&gt;0,   IF(ROW(Z14)-3&lt;=$K$38/2,INDIRECT(CONCATENATE("Teams!F",CELL("contents",INDEX(MatchOrdering!$A$4:$CD$33,ROW(Z14)-3,MATCH(Z$2,MatchOrdering!$A$3:$CD$3,0))))),""),"")</f>
        <v>ARI</v>
      </c>
      <c r="AA14" s="73" t="str">
        <f t="shared" ca="1" si="5"/>
        <v>ARI vs STL</v>
      </c>
      <c r="AB14" s="69" t="str">
        <f ca="1">IF(LEN(Z$2)&gt;0,   IF(ROW(AB14)-3&lt;=$K$38/2,INDIRECT(CONCATENATE("Teams!F",AC14)),""),"")</f>
        <v>STL</v>
      </c>
      <c r="AC14" s="6">
        <f ca="1">IF(LEN(Z$2)&gt;0,   IF(ROW(AC14)-3&lt;=$K$38/2,INDIRECT(CONCATENATE("MatchOrdering!",CHAR(96+Z$2),($K$38 + 1) - (ROW(AC14)-3) + 2)),""),"")</f>
        <v>13</v>
      </c>
      <c r="AD14" s="83"/>
      <c r="AE14" s="84"/>
      <c r="AF14" s="69" t="str">
        <f t="shared" ca="1" si="6"/>
        <v/>
      </c>
      <c r="AH14" s="69" t="str">
        <f ca="1">IF(LEN(AH$2)&gt;0,   IF(ROW(AH14)-3&lt;=$K$38/2,INDIRECT(CONCATENATE("Teams!F",CELL("contents",INDEX(MatchOrdering!$A$4:$CD$33,ROW(AH14)-3,MATCH(AH$2,MatchOrdering!$A$3:$CD$3,0))))),""),"")</f>
        <v>EDM</v>
      </c>
      <c r="AI14" s="73" t="str">
        <f t="shared" ca="1" si="7"/>
        <v>EDM vs MIN</v>
      </c>
      <c r="AJ14" s="69" t="str">
        <f ca="1">IF(LEN(AH$2)&gt;0,   IF(ROW(AJ14)-3&lt;=$K$38/2,INDIRECT(CONCATENATE("Teams!F",AK14)),""),"")</f>
        <v>MIN</v>
      </c>
      <c r="AK14" s="6">
        <f ca="1">IF(LEN(AH$2)&gt;0,   IF(ROW(AK14)-3&lt;=$K$38/2,INDIRECT(CONCATENATE("MatchOrdering!",CHAR(96+AH$2),($K$38 + 1) - (ROW(AK14)-3) + 2)),""),"")</f>
        <v>11</v>
      </c>
      <c r="AL14" s="83"/>
      <c r="AM14" s="84"/>
      <c r="AN14" s="69" t="str">
        <f t="shared" ca="1" si="8"/>
        <v/>
      </c>
      <c r="AP14" s="69" t="str">
        <f ca="1">IF(LEN(AP$2)&gt;0,   IF(ROW(AP14)-3&lt;=$K$38/2,INDIRECT(CONCATENATE("Teams!F",CELL("contents",INDEX(MatchOrdering!$A$4:$CD$33,ROW(AP14)-3,MATCH(AP$2,MatchOrdering!$A$3:$CD$3,0))))),""),"")</f>
        <v>WAS</v>
      </c>
      <c r="AQ14" s="73" t="str">
        <f t="shared" ca="1" si="9"/>
        <v>WAS vs COL</v>
      </c>
      <c r="AR14" s="69" t="str">
        <f ca="1">IF(LEN(AP$2)&gt;0,   IF(ROW(AR14)-3&lt;=$K$38/2,INDIRECT(CONCATENATE("Teams!F",AS14)),""),"")</f>
        <v>COL</v>
      </c>
      <c r="AS14" s="6">
        <f ca="1">IF(LEN(AP$2)&gt;0,   IF(ROW(AS14)-3&lt;=$K$38/2,INDIRECT(CONCATENATE("MatchOrdering!",CHAR(96+AP$2),($K$38 + 1) - (ROW(AS14)-3) + 2)),""),"")</f>
        <v>9</v>
      </c>
      <c r="AT14" s="83"/>
      <c r="AU14" s="84"/>
      <c r="AV14" s="69" t="str">
        <f t="shared" ca="1" si="10"/>
        <v/>
      </c>
      <c r="AX14" s="69" t="str">
        <f ca="1">IF(LEN(AX$2)&gt;0,   IF(ROW(AX14)-3&lt;=$K$38/2,INDIRECT(CONCATENATE("Teams!F",CELL("contents",INDEX(MatchOrdering!$A$4:$CD$33,ROW(AX14)-3,MATCH(AX$2,MatchOrdering!$A$3:$CD$3,0))))),""),"")</f>
        <v>PHI</v>
      </c>
      <c r="AY14" s="73" t="str">
        <f t="shared" ca="1" si="11"/>
        <v>PHI vs VAN</v>
      </c>
      <c r="AZ14" s="69" t="str">
        <f ca="1">IF(LEN(AX$2)&gt;0,   IF(ROW(AZ14)-3&lt;=$K$38/2,INDIRECT(CONCATENATE("Teams!F",BA14)),""),"")</f>
        <v>VAN</v>
      </c>
      <c r="BA14" s="6">
        <f ca="1">IF(LEN(AX$2)&gt;0,   IF(ROW(BA14)-3&lt;=$K$38/2,INDIRECT(CONCATENATE("MatchOrdering!",CHAR(96+AX$2),($K$38 + 1) - (ROW(BA14)-3) + 2)),""),"")</f>
        <v>7</v>
      </c>
      <c r="BB14" s="83"/>
      <c r="BC14" s="84"/>
      <c r="BD14" s="69" t="str">
        <f t="shared" ca="1" si="12"/>
        <v/>
      </c>
      <c r="BF14" s="69" t="str">
        <f ca="1">IF(LEN(BF$2)&gt;0,   IF(ROW(BF14)-3&lt;=$K$38/2,INDIRECT(CONCATENATE("Teams!F",CELL("contents",INDEX(MatchOrdering!$A$4:$CD$33,ROW(BF14)-3,MATCH(BF$2,MatchOrdering!$A$3:$CD$3,0))))),""),"")</f>
        <v>NYI</v>
      </c>
      <c r="BG14" s="73" t="str">
        <f t="shared" ca="1" si="13"/>
        <v>NYI vs ARI</v>
      </c>
      <c r="BH14" s="69" t="str">
        <f ca="1">IF(LEN(BF$2)&gt;0,   IF(ROW(BH14)-3&lt;=$K$38/2,INDIRECT(CONCATENATE("Teams!F",BI14)),""),"")</f>
        <v>ARI</v>
      </c>
      <c r="BI14" s="6">
        <f ca="1">IF(LEN(BF$2)&gt;0,   IF(ROW(BI14)-3&lt;=$K$38/2,INDIRECT(CONCATENATE("MatchOrdering!",CHAR(96+BF$2),($K$38 + 1) - (ROW(BI14)-3) + 2)),""),"")</f>
        <v>5</v>
      </c>
      <c r="BJ14" s="83"/>
      <c r="BK14" s="84"/>
      <c r="BL14" s="69" t="str">
        <f t="shared" ca="1" si="14"/>
        <v/>
      </c>
      <c r="BN14" s="69" t="str">
        <f ca="1">IF(LEN(BN$2)&gt;0,   IF(ROW(BN14)-3&lt;=$K$38/2,INDIRECT(CONCATENATE("Teams!F",CELL("contents",INDEX(MatchOrdering!$A$4:$CD$33,ROW(BN14)-3,MATCH(BN$2,MatchOrdering!$A$3:$CD$3,0))))),""),"")</f>
        <v>CBJ</v>
      </c>
      <c r="BO14" s="73" t="str">
        <f t="shared" ca="1" si="80"/>
        <v>CBJ vs EDM</v>
      </c>
      <c r="BP14" s="69" t="str">
        <f ca="1">IF(LEN(BN$2)&gt;0,   IF(ROW(BP14)-3&lt;=$K$38/2,INDIRECT(CONCATENATE("Teams!F",BQ14)),""),"")</f>
        <v>EDM</v>
      </c>
      <c r="BQ14" s="6">
        <f ca="1">IF(LEN(BN$2)&gt;0,   IF(ROW(BQ14)-3&lt;=$K$38/2,INDIRECT(CONCATENATE("MatchOrdering!",CHAR(96+BN$2),($K$38 + 1) - (ROW(BQ14)-3) + 2)),""),"")</f>
        <v>3</v>
      </c>
      <c r="BR14" s="83"/>
      <c r="BS14" s="84"/>
      <c r="BT14" s="69" t="str">
        <f t="shared" ca="1" si="81"/>
        <v/>
      </c>
      <c r="BV14" s="69" t="str">
        <f ca="1">IF(LEN(BV$2)&gt;0,   IF(ROW(BV14)-3&lt;=$K$38/2,INDIRECT(CONCATENATE("Teams!F",CELL("contents",INDEX(MatchOrdering!$A$4:$CD$33,ROW(BV14)-3,MATCH(BV$2,MatchOrdering!$A$3:$CD$3,0))))),""),"")</f>
        <v>TOR</v>
      </c>
      <c r="BW14" s="73" t="str">
        <f t="shared" ca="1" si="15"/>
        <v>TOR vs WAS</v>
      </c>
      <c r="BX14" s="69" t="str">
        <f ca="1">IF(LEN(BV$2)&gt;0,   IF(ROW(BX14)-3&lt;=$K$38/2,INDIRECT(CONCATENATE("Teams!F",BY14)),""),"")</f>
        <v>WAS</v>
      </c>
      <c r="BY14" s="6">
        <f ca="1">IF(LEN(BV$2)&gt;0,   IF(ROW(BY14)-3&lt;=$K$38/2,INDIRECT(CONCATENATE("MatchOrdering!",CHAR(96+BV$2),($K$38 + 1) - (ROW(BY14)-3) + 2)),""),"")</f>
        <v>30</v>
      </c>
      <c r="BZ14" s="83"/>
      <c r="CA14" s="84"/>
      <c r="CB14" s="69" t="str">
        <f t="shared" ca="1" si="16"/>
        <v/>
      </c>
      <c r="CD14" s="69" t="str">
        <f ca="1">IF(LEN(CD$2)&gt;0,   IF(ROW(CD14)-3&lt;=$K$38/2,INDIRECT(CONCATENATE("Teams!F",CELL("contents",INDEX(MatchOrdering!$A$4:$CD$33,ROW(CD14)-3,MATCH(CD$2,MatchOrdering!$A$3:$CD$3,0))))),""),"")</f>
        <v>OTT</v>
      </c>
      <c r="CE14" s="73" t="str">
        <f t="shared" ca="1" si="17"/>
        <v>OTT vs PHI</v>
      </c>
      <c r="CF14" s="69" t="str">
        <f ca="1">IF(LEN(CD$2)&gt;0,   IF(ROW(CF14)-3&lt;=$K$38/2,INDIRECT(CONCATENATE("Teams!F",CG14)),""),"")</f>
        <v>PHI</v>
      </c>
      <c r="CG14" s="6">
        <f ca="1">IF(LEN(CD$2)&gt;0,   IF(ROW(CG14)-3&lt;=$K$38/2,INDIRECT(CONCATENATE("MatchOrdering!",CHAR(96+CD$2),($K$38 + 1) - (ROW(CG14)-3) + 2)),""),"")</f>
        <v>28</v>
      </c>
      <c r="CH14" s="83"/>
      <c r="CI14" s="84"/>
      <c r="CJ14" s="69" t="str">
        <f t="shared" ca="1" si="18"/>
        <v/>
      </c>
      <c r="CL14" s="69" t="str">
        <f ca="1">IF(LEN(CL$2)&gt;0,   IF(ROW(CL14)-3&lt;=$K$38/2,INDIRECT(CONCATENATE("Teams!F",CELL("contents",INDEX(MatchOrdering!$A$4:$CD$33,ROW(CL14)-3,MATCH(CL$2,MatchOrdering!$A$3:$CD$3,0))))),""),"")</f>
        <v>FLA</v>
      </c>
      <c r="CM14" s="73" t="str">
        <f t="shared" ca="1" si="19"/>
        <v>FLA vs NYI</v>
      </c>
      <c r="CN14" s="69" t="str">
        <f ca="1">IF(LEN(CL$2)&gt;0,   IF(ROW(CN14)-3&lt;=$K$38/2,INDIRECT(CONCATENATE("Teams!F",CO14)),""),"")</f>
        <v>NYI</v>
      </c>
      <c r="CO14" s="6">
        <f ca="1">IF(LEN(CL$2)&gt;0,   IF(ROW(CO14)-3&lt;=$K$38/2,INDIRECT(CONCATENATE("MatchOrdering!",CHAR(96+CL$2),($K$38 + 1) - (ROW(CO14)-3) + 2)),""),"")</f>
        <v>26</v>
      </c>
      <c r="CP14" s="83"/>
      <c r="CQ14" s="84"/>
      <c r="CR14" s="69" t="str">
        <f t="shared" ca="1" si="20"/>
        <v/>
      </c>
      <c r="CT14" s="69" t="str">
        <f ca="1">IF(LEN(CT$2)&gt;0,   IF(ROW(CT14)-3&lt;=$K$38/2,INDIRECT(CONCATENATE("Teams!F",CELL("contents",INDEX(MatchOrdering!$A$4:$CD$33,ROW(CT14)-3,MATCH(CT$2,MatchOrdering!$A$3:$CD$3,0))))),""),"")</f>
        <v>BUF</v>
      </c>
      <c r="CU14" s="73" t="str">
        <f t="shared" ca="1" si="21"/>
        <v>BUF vs CBJ</v>
      </c>
      <c r="CV14" s="69" t="str">
        <f ca="1">IF(LEN(CT$2)&gt;0,   IF(ROW(CV14)-3&lt;=$K$38/2,INDIRECT(CONCATENATE("Teams!F",CW14)),""),"")</f>
        <v>CBJ</v>
      </c>
      <c r="CW14" s="6">
        <f ca="1">IF(LEN(CT$2)&gt;0,   IF(ROW(CW14)-3&lt;=$K$38/2,INDIRECT(CONCATENATE("MatchOrdering!",CHAR(96+CT$2),($K$38 + 1) - (ROW(CW14)-3) + 2)),""),"")</f>
        <v>24</v>
      </c>
      <c r="CX14" s="83"/>
      <c r="CY14" s="84"/>
      <c r="CZ14" s="69" t="str">
        <f t="shared" ca="1" si="22"/>
        <v/>
      </c>
      <c r="DB14" s="69" t="str">
        <f ca="1">IF(LEN(DB$2)&gt;0,   IF(ROW(DB14)-3&lt;=$K$38/2,INDIRECT(CONCATENATE("Teams!F",CELL("contents",INDEX(MatchOrdering!$A$4:$CD$33,ROW(DB14)-3,MATCH(DB$2,MatchOrdering!$A$3:$CD$3,0))))),""),"")</f>
        <v>WIN</v>
      </c>
      <c r="DC14" s="73" t="str">
        <f t="shared" ca="1" si="23"/>
        <v>WIN vs TOR</v>
      </c>
      <c r="DD14" s="69" t="str">
        <f ca="1">IF(LEN(DB$2)&gt;0,   IF(ROW(DD14)-3&lt;=$K$38/2,INDIRECT(CONCATENATE("Teams!F",DE14)),""),"")</f>
        <v>TOR</v>
      </c>
      <c r="DE14" s="6">
        <f ca="1">IF(LEN(DB$2)&gt;0,   IF(ROW(DE14)-3&lt;=$K$38/2,INDIRECT(CONCATENATE("MatchOrdering!A",CHAR(96+DB$2-26),($K$38 + 1) - (ROW(DE14)-3) + 2)),""),"")</f>
        <v>22</v>
      </c>
      <c r="DF14" s="83"/>
      <c r="DG14" s="84"/>
      <c r="DH14" s="69" t="str">
        <f t="shared" ca="1" si="24"/>
        <v/>
      </c>
      <c r="DJ14" s="69" t="str">
        <f ca="1">IF(LEN(DJ$2)&gt;0,   IF(ROW(DJ14)-3&lt;=$K$38/2,INDIRECT(CONCATENATE("Teams!F",CELL("contents",INDEX(MatchOrdering!$A$4:$CD$33,ROW(DJ14)-3,MATCH(DJ$2,MatchOrdering!$A$3:$CD$3,0))))),""),"")</f>
        <v>NAS</v>
      </c>
      <c r="DK14" s="73" t="str">
        <f t="shared" ca="1" si="25"/>
        <v>NAS vs OTT</v>
      </c>
      <c r="DL14" s="69" t="str">
        <f ca="1">IF(LEN(DJ$2)&gt;0,   IF(ROW(DL14)-3&lt;=$K$38/2,INDIRECT(CONCATENATE("Teams!F",DM14)),""),"")</f>
        <v>OTT</v>
      </c>
      <c r="DM14" s="6">
        <f ca="1">IF(LEN(DJ$2)&gt;0,   IF(ROW(DM14)-3&lt;=$K$38/2,INDIRECT(CONCATENATE("MatchOrdering!A",CHAR(96+DJ$2-26),($K$38 + 1) - (ROW(DM14)-3) + 2)),""),"")</f>
        <v>20</v>
      </c>
      <c r="DN14" s="83"/>
      <c r="DO14" s="84"/>
      <c r="DP14" s="69" t="str">
        <f t="shared" ca="1" si="26"/>
        <v/>
      </c>
      <c r="DR14" s="69" t="str">
        <f ca="1">IF(LEN(DR$2)&gt;0,   IF(ROW(DR14)-3&lt;=$K$38/2,INDIRECT(CONCATENATE("Teams!F",CELL("contents",INDEX(MatchOrdering!$A$4:$CD$33,ROW(DR14)-3,MATCH(DR$2,MatchOrdering!$A$3:$CD$3,0))))),""),"")</f>
        <v>DAL</v>
      </c>
      <c r="DS14" s="73" t="str">
        <f t="shared" ca="1" si="27"/>
        <v>DAL vs FLA</v>
      </c>
      <c r="DT14" s="69" t="str">
        <f ca="1">IF(LEN(DR$2)&gt;0,   IF(ROW(DT14)-3&lt;=$K$38/2,INDIRECT(CONCATENATE("Teams!F",DU14)),""),"")</f>
        <v>FLA</v>
      </c>
      <c r="DU14" s="6">
        <f ca="1">IF(LEN(DR$2)&gt;0,   IF(ROW(DU14)-3&lt;=$K$38/2,INDIRECT(CONCATENATE("MatchOrdering!A",CHAR(96+DR$2-26),($K$38 + 1) - (ROW(DU14)-3) + 2)),""),"")</f>
        <v>18</v>
      </c>
      <c r="DV14" s="83"/>
      <c r="DW14" s="84"/>
      <c r="DX14" s="69" t="str">
        <f t="shared" ca="1" si="28"/>
        <v/>
      </c>
      <c r="DZ14" s="69" t="str">
        <f ca="1">IF(LEN(DZ$2)&gt;0,   IF(ROW(DZ14)-3&lt;=$K$38/2,INDIRECT(CONCATENATE("Teams!F",CELL("contents",INDEX(MatchOrdering!$A$4:$CD$33,ROW(DZ14)-3,MATCH(DZ$2,MatchOrdering!$A$3:$CD$3,0))))),""),"")</f>
        <v>CHI</v>
      </c>
      <c r="EA14" s="73" t="str">
        <f t="shared" ca="1" si="29"/>
        <v>CHI vs BUF</v>
      </c>
      <c r="EB14" s="69" t="str">
        <f ca="1">IF(LEN(DZ$2)&gt;0,   IF(ROW(EB14)-3&lt;=$K$38/2,INDIRECT(CONCATENATE("Teams!F",EC14)),""),"")</f>
        <v>BUF</v>
      </c>
      <c r="EC14" s="6">
        <f ca="1">IF(LEN(DZ$2)&gt;0,   IF(ROW(EC14)-3&lt;=$K$38/2,INDIRECT(CONCATENATE("MatchOrdering!A",CHAR(96+DZ$2-26),($K$38 + 1) - (ROW(EC14)-3) + 2)),""),"")</f>
        <v>16</v>
      </c>
      <c r="ED14" s="83"/>
      <c r="EE14" s="84"/>
      <c r="EF14" s="69" t="str">
        <f t="shared" ca="1" si="30"/>
        <v/>
      </c>
      <c r="EH14" s="69" t="str">
        <f ca="1">IF(LEN(EH$2)&gt;0,   IF(ROW(EH14)-3&lt;=$K$38/2,INDIRECT(CONCATENATE("Teams!F",CELL("contents",INDEX(MatchOrdering!$A$4:$CD$33,ROW(EH14)-3,MATCH(EH$2,MatchOrdering!$A$3:$CD$3,0))))),""),"")</f>
        <v>SJS</v>
      </c>
      <c r="EI14" s="73" t="str">
        <f t="shared" ca="1" si="31"/>
        <v>SJS vs WIN</v>
      </c>
      <c r="EJ14" s="69" t="str">
        <f ca="1">IF(LEN(EH$2)&gt;0,   IF(ROW(EJ14)-3&lt;=$K$38/2,INDIRECT(CONCATENATE("Teams!F",EK14)),""),"")</f>
        <v>WIN</v>
      </c>
      <c r="EK14" s="6">
        <f ca="1">IF(LEN(EH$2)&gt;0,   IF(ROW(EK14)-3&lt;=$K$38/2,INDIRECT(CONCATENATE("MatchOrdering!A",CHAR(96+EH$2-26),($K$38 + 1) - (ROW(EK14)-3) + 2)),""),"")</f>
        <v>14</v>
      </c>
      <c r="EL14" s="83"/>
      <c r="EM14" s="84"/>
      <c r="EN14" s="69" t="str">
        <f t="shared" ca="1" si="32"/>
        <v/>
      </c>
      <c r="EP14" s="69" t="str">
        <f ca="1">IF(LEN(EP$2)&gt;0,   IF(ROW(EP14)-3&lt;=$K$38/2,INDIRECT(CONCATENATE("Teams!F",CELL("contents",INDEX(MatchOrdering!$A$4:$CD$33,ROW(EP14)-3,MATCH(EP$2,MatchOrdering!$A$3:$CD$3,0))))),""),"")</f>
        <v>LAK</v>
      </c>
      <c r="EQ14" s="73" t="str">
        <f t="shared" ca="1" si="33"/>
        <v>LAK vs NAS</v>
      </c>
      <c r="ER14" s="69" t="str">
        <f ca="1">IF(LEN(EP$2)&gt;0,   IF(ROW(ER14)-3&lt;=$K$38/2,INDIRECT(CONCATENATE("Teams!F",ES14)),""),"")</f>
        <v>NAS</v>
      </c>
      <c r="ES14" s="6">
        <f ca="1">IF(LEN(EP$2)&gt;0,   IF(ROW(ES14)-3&lt;=$K$38/2,INDIRECT(CONCATENATE("MatchOrdering!A",CHAR(96+EP$2-26),($K$38 + 1) - (ROW(ES14)-3) + 2)),""),"")</f>
        <v>12</v>
      </c>
      <c r="ET14" s="83"/>
      <c r="EU14" s="84"/>
      <c r="EV14" s="69" t="str">
        <f t="shared" ca="1" si="34"/>
        <v/>
      </c>
      <c r="EX14" s="69" t="str">
        <f ca="1">IF(LEN(EX$2)&gt;0,   IF(ROW(EX14)-3&lt;=$K$38/2,INDIRECT(CONCATENATE("Teams!F",CELL("contents",INDEX(MatchOrdering!$A$4:$CD$33,ROW(EX14)-3,MATCH(EX$2,MatchOrdering!$A$3:$CD$3,0))))),""),"")</f>
        <v>CGY</v>
      </c>
      <c r="EY14" s="73" t="str">
        <f t="shared" ca="1" si="35"/>
        <v>CGY vs DAL</v>
      </c>
      <c r="EZ14" s="69" t="str">
        <f ca="1">IF(LEN(EX$2)&gt;0,   IF(ROW(EZ14)-3&lt;=$K$38/2,INDIRECT(CONCATENATE("Teams!F",FA14)),""),"")</f>
        <v>DAL</v>
      </c>
      <c r="FA14" s="6">
        <f ca="1">IF(LEN(EX$2)&gt;0,   IF(ROW(FA14)-3&lt;=$K$38/2,INDIRECT(CONCATENATE("MatchOrdering!A",CHAR(96+EX$2-26),($K$38 + 1) - (ROW(FA14)-3) + 2)),""),"")</f>
        <v>10</v>
      </c>
      <c r="FB14" s="83"/>
      <c r="FC14" s="84"/>
      <c r="FD14" s="69" t="str">
        <f t="shared" ca="1" si="36"/>
        <v/>
      </c>
      <c r="FF14" s="69" t="str">
        <f ca="1">IF(LEN(FF$2)&gt;0,   IF(ROW(FF14)-3&lt;=$K$38/2,INDIRECT(CONCATENATE("Teams!F",CELL("contents",INDEX(MatchOrdering!$A$4:$CD$33,ROW(FF14)-3,MATCH(FF$2,MatchOrdering!$A$3:$CD$3,0))))),""),"")</f>
        <v>PIT</v>
      </c>
      <c r="FG14" s="73" t="str">
        <f t="shared" ca="1" si="37"/>
        <v>PIT vs CHI</v>
      </c>
      <c r="FH14" s="69" t="str">
        <f ca="1">IF(LEN(FF$2)&gt;0,   IF(ROW(FH14)-3&lt;=$K$38/2,INDIRECT(CONCATENATE("Teams!F",FI14)),""),"")</f>
        <v>CHI</v>
      </c>
      <c r="FI14" s="6">
        <f ca="1">IF(LEN(FF$2)&gt;0,   IF(ROW(FI14)-3&lt;=$K$38/2,INDIRECT(CONCATENATE("MatchOrdering!A",CHAR(96+FF$2-26),($K$38 + 1) - (ROW(FI14)-3) + 2)),""),"")</f>
        <v>8</v>
      </c>
      <c r="FJ14" s="83"/>
      <c r="FK14" s="84"/>
      <c r="FL14" s="69" t="str">
        <f t="shared" ca="1" si="38"/>
        <v/>
      </c>
      <c r="FN14" s="69" t="str">
        <f ca="1">IF(LEN(FN$2)&gt;0,   IF(ROW(FN14)-3&lt;=$K$38/2,INDIRECT(CONCATENATE("Teams!F",CELL("contents",INDEX(MatchOrdering!$A$4:$CD$33,ROW(FN14)-3,MATCH(FN$2,MatchOrdering!$A$3:$CD$3,0))))),""),"")</f>
        <v>NYR</v>
      </c>
      <c r="FO14" s="73" t="str">
        <f t="shared" ca="1" si="39"/>
        <v>NYR vs SJS</v>
      </c>
      <c r="FP14" s="69" t="str">
        <f ca="1">IF(LEN(FN$2)&gt;0,   IF(ROW(FP14)-3&lt;=$K$38/2,INDIRECT(CONCATENATE("Teams!F",FQ14)),""),"")</f>
        <v>SJS</v>
      </c>
      <c r="FQ14" s="6">
        <f ca="1">IF(LEN(FN$2)&gt;0,   IF(ROW(FQ14)-3&lt;=$K$38/2,INDIRECT(CONCATENATE("MatchOrdering!A",CHAR(96+FN$2-26),($K$38 + 1) - (ROW(FQ14)-3) + 2)),""),"")</f>
        <v>6</v>
      </c>
      <c r="FR14" s="83"/>
      <c r="FS14" s="84"/>
      <c r="FT14" s="69" t="str">
        <f t="shared" ca="1" si="40"/>
        <v/>
      </c>
      <c r="FV14" s="69" t="str">
        <f ca="1">IF(LEN(FV$2)&gt;0,   IF(ROW(FV14)-3&lt;=$K$38/2,INDIRECT(CONCATENATE("Teams!F",CELL("contents",INDEX(MatchOrdering!$A$4:$CD$33,ROW(FV14)-3,MATCH(FV$2,MatchOrdering!$A$3:$CD$3,0))))),""),"")</f>
        <v>NJD</v>
      </c>
      <c r="FW14" s="73" t="str">
        <f t="shared" ca="1" si="41"/>
        <v>NJD vs LAK</v>
      </c>
      <c r="FX14" s="69" t="str">
        <f ca="1">IF(LEN(FV$2)&gt;0,   IF(ROW(FX14)-3&lt;=$K$38/2,INDIRECT(CONCATENATE("Teams!F",FY14)),""),"")</f>
        <v>LAK</v>
      </c>
      <c r="FY14" s="6">
        <f ca="1">IF(LEN(FV$2)&gt;0,   IF(ROW(FY14)-3&lt;=$K$38/2,INDIRECT(CONCATENATE("MatchOrdering!A",CHAR(96+FV$2-26),($K$38 + 1) - (ROW(FY14)-3) + 2)),""),"")</f>
        <v>4</v>
      </c>
      <c r="FZ14" s="83"/>
      <c r="GA14" s="84"/>
      <c r="GB14" s="69" t="str">
        <f t="shared" ca="1" si="42"/>
        <v/>
      </c>
      <c r="GD14" s="69" t="str">
        <f ca="1">IF(LEN(GD$2)&gt;0,   IF(ROW(GD14)-3&lt;=$K$38/2,INDIRECT(CONCATENATE("Teams!F",CELL("contents",INDEX(MatchOrdering!$A$4:$CD$33,ROW(GD14)-3,MATCH(GD$2,MatchOrdering!$A$3:$CD$3,0))))),""),"")</f>
        <v>CAR</v>
      </c>
      <c r="GE14" s="73" t="str">
        <f t="shared" ca="1" si="43"/>
        <v>CAR vs CGY</v>
      </c>
      <c r="GF14" s="69" t="str">
        <f ca="1">IF(LEN(GD$2)&gt;0,   IF(ROW(GF14)-3&lt;=$K$38/2,INDIRECT(CONCATENATE("Teams!F",GG14)),""),"")</f>
        <v>CGY</v>
      </c>
      <c r="GG14" s="6">
        <f ca="1">IF(LEN(GD$2)&gt;0,   IF(ROW(GG14)-3&lt;=$K$38/2,INDIRECT(CONCATENATE("MatchOrdering!A",CHAR(96+GD$2-26),($K$38 + 1) - (ROW(GG14)-3) + 2)),""),"")</f>
        <v>2</v>
      </c>
      <c r="GH14" s="83"/>
      <c r="GI14" s="84"/>
      <c r="GJ14" s="69" t="str">
        <f t="shared" ca="1" si="44"/>
        <v/>
      </c>
      <c r="GL14" s="69" t="str">
        <f ca="1">IF(LEN(GL$2)&gt;0,   IF(ROW(GL14)-3&lt;=$K$38/2,INDIRECT(CONCATENATE("Teams!F",CELL("contents",INDEX(MatchOrdering!$A$4:$CD$33,ROW(GL14)-3,MATCH(GL$2,MatchOrdering!$A$3:$CD$3,0))))),""),"")</f>
        <v>TB</v>
      </c>
      <c r="GM14" s="73" t="str">
        <f t="shared" ca="1" si="45"/>
        <v>TB vs PIT</v>
      </c>
      <c r="GN14" s="69" t="str">
        <f ca="1">IF(LEN(GL$2)&gt;0,   IF(ROW(GN14)-3&lt;=$K$38/2,INDIRECT(CONCATENATE("Teams!F",GO14)),""),"")</f>
        <v>PIT</v>
      </c>
      <c r="GO14" s="6">
        <f ca="1">IF(LEN(GL$2)&gt;0,   IF(ROW(GO14)-3&lt;=$K$38/2,INDIRECT(CONCATENATE("MatchOrdering!A",CHAR(96+GL$2-26),($K$38 + 1) - (ROW(GO14)-3) + 2)),""),"")</f>
        <v>29</v>
      </c>
      <c r="GP14" s="83"/>
      <c r="GQ14" s="84"/>
      <c r="GR14" s="69" t="str">
        <f t="shared" ca="1" si="46"/>
        <v/>
      </c>
      <c r="GT14" s="69" t="str">
        <f ca="1">IF(LEN(GT$2)&gt;0,   IF(ROW(GT14)-3&lt;=$K$38/2,INDIRECT(CONCATENATE("Teams!F",CELL("contents",INDEX(MatchOrdering!$A$4:$CD$33,ROW(GT14)-3,MATCH(GT$2,MatchOrdering!$A$3:$CD$3,0))))),""),"")</f>
        <v>MON</v>
      </c>
      <c r="GU14" s="73" t="str">
        <f t="shared" ca="1" si="47"/>
        <v>MON vs NYR</v>
      </c>
      <c r="GV14" s="69" t="str">
        <f ca="1">IF(LEN(GT$2)&gt;0,   IF(ROW(GV14)-3&lt;=$K$38/2,INDIRECT(CONCATENATE("Teams!F",GW14)),""),"")</f>
        <v>NYR</v>
      </c>
      <c r="GW14" s="6">
        <f ca="1">IF(LEN(GT$2)&gt;0,   IF(ROW(GW14)-3&lt;=$K$38/2,INDIRECT(CONCATENATE("MatchOrdering!A",CHAR(96+GT$2-26),($K$38 + 1) - (ROW(GW14)-3) + 2)),""),"")</f>
        <v>27</v>
      </c>
      <c r="GX14" s="83"/>
      <c r="GY14" s="84"/>
      <c r="GZ14" s="69" t="str">
        <f t="shared" ca="1" si="48"/>
        <v/>
      </c>
      <c r="HB14" s="69" t="str">
        <f ca="1">IF(LEN(HB$2)&gt;0,   IF(ROW(HB14)-3&lt;=$K$38/2,INDIRECT(CONCATENATE("Teams!F",CELL("contents",INDEX(MatchOrdering!$A$4:$CD$33,ROW(HB14)-3,MATCH(HB$2,MatchOrdering!$A$3:$CD$3,0))))),""),"")</f>
        <v>DET</v>
      </c>
      <c r="HC14" s="73" t="str">
        <f t="shared" ca="1" si="49"/>
        <v>DET vs NJD</v>
      </c>
      <c r="HD14" s="69" t="str">
        <f ca="1">IF(LEN(HB$2)&gt;0,   IF(ROW(HD14)-3&lt;=$K$38/2,INDIRECT(CONCATENATE("Teams!F",HE14)),""),"")</f>
        <v>NJD</v>
      </c>
      <c r="HE14" s="6">
        <f ca="1">IF(LEN(HB$2)&gt;0,   IF(ROW(HE14)-3&lt;=$K$38/2,INDIRECT(CONCATENATE("MatchOrdering!B",CHAR(96+HB$2-52),($K$38 + 1) - (ROW(HE14)-3) + 2)),""),"")</f>
        <v>25</v>
      </c>
      <c r="HF14" s="83"/>
      <c r="HG14" s="84"/>
      <c r="HH14" s="69" t="str">
        <f t="shared" ca="1" si="50"/>
        <v/>
      </c>
      <c r="HJ14" s="69" t="str">
        <f ca="1">IF(LEN(HJ$2)&gt;0,   IF(ROW(HJ14)-3&lt;=$K$38/2,INDIRECT(CONCATENATE("Teams!F",CELL("contents",INDEX(MatchOrdering!$A$4:$CD$33,ROW(HJ14)-3,MATCH(HJ$2,MatchOrdering!$A$3:$CD$3,0))))),""),"")</f>
        <v>BOS</v>
      </c>
      <c r="HK14" s="73" t="str">
        <f t="shared" ca="1" si="51"/>
        <v>BOS vs CAR</v>
      </c>
      <c r="HL14" s="69" t="str">
        <f ca="1">IF(LEN(HJ$2)&gt;0,   IF(ROW(HL14)-3&lt;=$K$38/2,INDIRECT(CONCATENATE("Teams!F",HM14)),""),"")</f>
        <v>CAR</v>
      </c>
      <c r="HM14" s="6">
        <f ca="1">IF(LEN(HJ$2)&gt;0,   IF(ROW(HM14)-3&lt;=$K$38/2,INDIRECT(CONCATENATE("MatchOrdering!B",CHAR(96+HJ$2-52),($K$38 + 1) - (ROW(HM14)-3) + 2)),""),"")</f>
        <v>23</v>
      </c>
      <c r="HN14" s="83"/>
      <c r="HO14" s="84"/>
      <c r="HP14" s="69" t="str">
        <f t="shared" ca="1" si="52"/>
        <v/>
      </c>
      <c r="HR14" s="69" t="str">
        <f ca="1">IF(LEN(HR$2)&gt;0,   IF(ROW(HR14)-3&lt;=$K$38/2,INDIRECT(CONCATENATE("Teams!F",CELL("contents",INDEX(MatchOrdering!$A$4:$CD$33,ROW(HR14)-3,MATCH(HR$2,MatchOrdering!$A$3:$CD$3,0))))),""),"")</f>
        <v>STL</v>
      </c>
      <c r="HS14" s="73" t="str">
        <f t="shared" ca="1" si="53"/>
        <v>STL vs TB</v>
      </c>
      <c r="HT14" s="69" t="str">
        <f ca="1">IF(LEN(HR$2)&gt;0,   IF(ROW(HT14)-3&lt;=$K$38/2,INDIRECT(CONCATENATE("Teams!F",HU14)),""),"")</f>
        <v>TB</v>
      </c>
      <c r="HU14" s="6">
        <f ca="1">IF(LEN(HR$2)&gt;0,   IF(ROW(HU14)-3&lt;=$K$38/2,INDIRECT(CONCATENATE("MatchOrdering!B",CHAR(96+HR$2-52),($K$38 + 1) - (ROW(HU14)-3) + 2)),""),"")</f>
        <v>21</v>
      </c>
      <c r="HV14" s="83"/>
      <c r="HW14" s="84"/>
      <c r="HX14" s="69" t="str">
        <f t="shared" ca="1" si="54"/>
        <v/>
      </c>
      <c r="HZ14" s="69" t="str">
        <f ca="1">IF(LEN(HZ$2)&gt;0,   IF(ROW(HZ14)-3&lt;=$K$38/2,INDIRECT(CONCATENATE("Teams!F",CELL("contents",INDEX(MatchOrdering!$A$4:$CD$33,ROW(HZ14)-3,MATCH(HZ$2,MatchOrdering!$A$3:$CD$3,0))))),""),"")</f>
        <v>MIN</v>
      </c>
      <c r="IA14" s="73" t="str">
        <f t="shared" ca="1" si="55"/>
        <v>MIN vs MON</v>
      </c>
      <c r="IB14" s="69" t="str">
        <f ca="1">IF(LEN(HZ$2)&gt;0,   IF(ROW(IB14)-3&lt;=$K$38/2,INDIRECT(CONCATENATE("Teams!F",IC14)),""),"")</f>
        <v>MON</v>
      </c>
      <c r="IC14" s="6">
        <f ca="1">IF(LEN(HZ$2)&gt;0,   IF(ROW(IC14)-3&lt;=$K$38/2,INDIRECT(CONCATENATE("MatchOrdering!B",CHAR(96+HZ$2-52),($K$38 + 1) - (ROW(IC14)-3) + 2)),""),"")</f>
        <v>19</v>
      </c>
      <c r="ID14" s="83"/>
      <c r="IE14" s="84"/>
      <c r="IF14" s="69" t="str">
        <f t="shared" ca="1" si="56"/>
        <v/>
      </c>
      <c r="IH14" s="69" t="str">
        <f ca="1">IF(LEN(IH$2)&gt;0,   IF(ROW(IH14)-3&lt;=$K$38/2,INDIRECT(CONCATENATE("Teams!F",CELL("contents",INDEX(MatchOrdering!$A$4:$CD$33,ROW(IH14)-3,MATCH(IH$2,MatchOrdering!$A$3:$CD$3,0))))),""),"")</f>
        <v>COL</v>
      </c>
      <c r="II14" s="73" t="str">
        <f t="shared" ca="1" si="57"/>
        <v>COL vs DET</v>
      </c>
      <c r="IJ14" s="69" t="str">
        <f ca="1">IF(LEN(IH$2)&gt;0,   IF(ROW(IJ14)-3&lt;=$K$38/2,INDIRECT(CONCATENATE("Teams!F",IK14)),""),"")</f>
        <v>DET</v>
      </c>
      <c r="IK14" s="6">
        <f ca="1">IF(LEN(IH$2)&gt;0,   IF(ROW(IK14)-3&lt;=$K$38/2,INDIRECT(CONCATENATE("MatchOrdering!B",CHAR(96+IH$2-52),($K$38 + 1) - (ROW(IK14)-3) + 2)),""),"")</f>
        <v>17</v>
      </c>
      <c r="IL14" s="83"/>
      <c r="IM14" s="84"/>
      <c r="IN14" s="69" t="str">
        <f t="shared" ca="1" si="58"/>
        <v/>
      </c>
      <c r="IP14" s="69" t="str">
        <f ca="1">IF(LEN(IP$2)&gt;0,   IF(ROW(IP14)-3&lt;=$K$38/2,INDIRECT(CONCATENATE("Teams!F",CELL("contents",INDEX(MatchOrdering!$A$4:$CD$33,ROW(IP14)-3,MATCH(IP$2,MatchOrdering!$A$3:$CD$3,0))))),""),"")</f>
        <v>VAN</v>
      </c>
      <c r="IQ14" s="73" t="str">
        <f t="shared" ca="1" si="59"/>
        <v>VAN vs BOS</v>
      </c>
      <c r="IR14" s="69" t="str">
        <f ca="1">IF(LEN(IP$2)&gt;0,   IF(ROW(IR14)-3&lt;=$K$38/2,INDIRECT(CONCATENATE("Teams!F",IS14)),""),"")</f>
        <v>BOS</v>
      </c>
      <c r="IS14" s="6">
        <f ca="1">IF(LEN(IP$2)&gt;0,   IF(ROW(IS14)-3&lt;=$K$38/2,INDIRECT(CONCATENATE("MatchOrdering!B",CHAR(96+IP$2-52),($K$38 + 1) - (ROW(IS14)-3) + 2)),""),"")</f>
        <v>15</v>
      </c>
      <c r="IT14" s="83"/>
      <c r="IU14" s="84"/>
      <c r="IV14" s="69" t="str">
        <f t="shared" ca="1" si="60"/>
        <v/>
      </c>
      <c r="IX14" s="69" t="str">
        <f ca="1">IF(LEN(IX$2)&gt;0,   IF(ROW(IX14)-3&lt;=$K$38/2,INDIRECT(CONCATENATE("Teams!F",CELL("contents",INDEX(MatchOrdering!$A$4:$CD$33,ROW(IX14)-3,MATCH(IX$2,MatchOrdering!$A$3:$CD$3,0))))),""),"")</f>
        <v>ARI</v>
      </c>
      <c r="IY14" s="73" t="str">
        <f t="shared" ca="1" si="61"/>
        <v>ARI vs STL</v>
      </c>
      <c r="IZ14" s="69" t="str">
        <f ca="1">IF(LEN(IX$2)&gt;0,   IF(ROW(IZ14)-3&lt;=$K$38/2,INDIRECT(CONCATENATE("Teams!F",JA14)),""),"")</f>
        <v>STL</v>
      </c>
      <c r="JA14" s="6">
        <f ca="1">IF(LEN(IX$2)&gt;0,   IF(ROW(JA14)-3&lt;=$K$38/2,INDIRECT(CONCATENATE("MatchOrdering!B",CHAR(96+IX$2-52),($K$38 + 1) - (ROW(JA14)-3) + 2)),""),"")</f>
        <v>13</v>
      </c>
      <c r="JB14" s="83"/>
      <c r="JC14" s="84"/>
      <c r="JD14" s="69" t="str">
        <f t="shared" ca="1" si="62"/>
        <v/>
      </c>
      <c r="JF14" s="69" t="str">
        <f ca="1">IF(LEN(JF$2)&gt;0,   IF(ROW(JF14)-3&lt;=$K$38/2,INDIRECT(CONCATENATE("Teams!F",CELL("contents",INDEX(MatchOrdering!$A$4:$CD$33,ROW(JF14)-3,MATCH(JF$2,MatchOrdering!$A$3:$CD$3,0))))),""),"")</f>
        <v>EDM</v>
      </c>
      <c r="JG14" s="73" t="str">
        <f t="shared" ca="1" si="63"/>
        <v>EDM vs MIN</v>
      </c>
      <c r="JH14" s="69" t="str">
        <f ca="1">IF(LEN(JF$2)&gt;0,   IF(ROW(JH14)-3&lt;=$K$38/2,INDIRECT(CONCATENATE("Teams!F",JI14)),""),"")</f>
        <v>MIN</v>
      </c>
      <c r="JI14" s="6">
        <f ca="1">IF(LEN(JF$2)&gt;0,   IF(ROW(JI14)-3&lt;=$K$38/2,INDIRECT(CONCATENATE("MatchOrdering!B",CHAR(96+JF$2-52),($K$38 + 1) - (ROW(JI14)-3) + 2)),""),"")</f>
        <v>11</v>
      </c>
      <c r="JJ14" s="83"/>
      <c r="JK14" s="84"/>
      <c r="JL14" s="69" t="str">
        <f t="shared" ca="1" si="64"/>
        <v/>
      </c>
      <c r="JN14" s="69" t="str">
        <f ca="1">IF(LEN(JN$2)&gt;0,   IF(ROW(JN14)-3&lt;=$K$38/2,INDIRECT(CONCATENATE("Teams!F",CELL("contents",INDEX(MatchOrdering!$A$4:$CD$33,ROW(JN14)-3,MATCH(JN$2,MatchOrdering!$A$3:$CD$3,0))))),""),"")</f>
        <v>WAS</v>
      </c>
      <c r="JO14" s="73" t="str">
        <f t="shared" ca="1" si="65"/>
        <v>WAS vs COL</v>
      </c>
      <c r="JP14" s="69" t="str">
        <f ca="1">IF(LEN(JN$2)&gt;0,   IF(ROW(JP14)-3&lt;=$K$38/2,INDIRECT(CONCATENATE("Teams!F",JQ14)),""),"")</f>
        <v>COL</v>
      </c>
      <c r="JQ14" s="6">
        <f ca="1">IF(LEN(JN$2)&gt;0,   IF(ROW(JQ14)-3&lt;=$K$38/2,INDIRECT(CONCATENATE("MatchOrdering!B",CHAR(96+JN$2-52),($K$38 + 1) - (ROW(JQ14)-3) + 2)),""),"")</f>
        <v>9</v>
      </c>
      <c r="JR14" s="83"/>
      <c r="JS14" s="84"/>
      <c r="JT14" s="69" t="str">
        <f t="shared" ca="1" si="66"/>
        <v/>
      </c>
      <c r="JV14" s="69" t="str">
        <f ca="1">IF(LEN(JV$2)&gt;0,   IF(ROW(JV14)-3&lt;=$K$38/2,INDIRECT(CONCATENATE("Teams!F",CELL("contents",INDEX(MatchOrdering!$A$4:$CD$33,ROW(JV14)-3,MATCH(JV$2,MatchOrdering!$A$3:$CD$3,0))))),""),"")</f>
        <v>PHI</v>
      </c>
      <c r="JW14" s="73" t="str">
        <f t="shared" ca="1" si="67"/>
        <v>PHI vs VAN</v>
      </c>
      <c r="JX14" s="69" t="str">
        <f ca="1">IF(LEN(JV$2)&gt;0,   IF(ROW(JX14)-3&lt;=$K$38/2,INDIRECT(CONCATENATE("Teams!F",JY14)),""),"")</f>
        <v>VAN</v>
      </c>
      <c r="JY14" s="6">
        <f ca="1">IF(LEN(JV$2)&gt;0,   IF(ROW(JY14)-3&lt;=$K$38/2,INDIRECT(CONCATENATE("MatchOrdering!B",CHAR(96+JV$2-52),($K$38 + 1) - (ROW(JY14)-3) + 2)),""),"")</f>
        <v>7</v>
      </c>
      <c r="JZ14" s="83"/>
      <c r="KA14" s="84"/>
      <c r="KB14" s="69" t="str">
        <f t="shared" ca="1" si="68"/>
        <v/>
      </c>
      <c r="KD14" s="69" t="str">
        <f ca="1">IF(LEN(KD$2)&gt;0,   IF(ROW(KD14)-3&lt;=$K$38/2,INDIRECT(CONCATENATE("Teams!F",CELL("contents",INDEX(MatchOrdering!$A$4:$CD$33,ROW(KD14)-3,MATCH(KD$2,MatchOrdering!$A$3:$CD$3,0))))),""),"")</f>
        <v>NYI</v>
      </c>
      <c r="KE14" s="73" t="str">
        <f t="shared" ca="1" si="69"/>
        <v>NYI vs ARI</v>
      </c>
      <c r="KF14" s="69" t="str">
        <f ca="1">IF(LEN(KD$2)&gt;0,   IF(ROW(KF14)-3&lt;=$K$38/2,INDIRECT(CONCATENATE("Teams!F",KG14)),""),"")</f>
        <v>ARI</v>
      </c>
      <c r="KG14" s="6">
        <f ca="1">IF(LEN(KD$2)&gt;0,   IF(ROW(KG14)-3&lt;=$K$38/2,INDIRECT(CONCATENATE("MatchOrdering!B",CHAR(96+KD$2-52),($K$38 + 1) - (ROW(KG14)-3) + 2)),""),"")</f>
        <v>5</v>
      </c>
      <c r="KH14" s="83"/>
      <c r="KI14" s="84"/>
      <c r="KJ14" s="69" t="str">
        <f t="shared" ca="1" si="70"/>
        <v/>
      </c>
      <c r="KL14" s="69" t="str">
        <f ca="1">IF(LEN(KL$2)&gt;0,   IF(ROW(KL14)-3&lt;=$K$38/2,INDIRECT(CONCATENATE("Teams!F",CELL("contents",INDEX(MatchOrdering!$A$4:$CD$33,ROW(KL14)-3,MATCH(KL$2,MatchOrdering!$A$3:$CD$3,0))))),""),"")</f>
        <v>CBJ</v>
      </c>
      <c r="KM14" s="73" t="str">
        <f t="shared" ca="1" si="71"/>
        <v>CBJ vs EDM</v>
      </c>
      <c r="KN14" s="69" t="str">
        <f ca="1">IF(LEN(KL$2)&gt;0,   IF(ROW(KN14)-3&lt;=$K$38/2,INDIRECT(CONCATENATE("Teams!F",KO14)),""),"")</f>
        <v>EDM</v>
      </c>
      <c r="KO14" s="6">
        <f ca="1">IF(LEN(KL$2)&gt;0,   IF(ROW(KO14)-3&lt;=$K$38/2,INDIRECT(CONCATENATE("MatchOrdering!B",CHAR(96+KL$2-52),($K$38 + 1) - (ROW(KO14)-3) + 2)),""),"")</f>
        <v>3</v>
      </c>
      <c r="KP14" s="83"/>
      <c r="KQ14" s="84"/>
      <c r="KR14" s="69" t="str">
        <f t="shared" ca="1" si="72"/>
        <v/>
      </c>
      <c r="KT14" s="69" t="str">
        <f ca="1">IF(LEN(KT$2)&gt;0,   IF(ROW(KT14)-3&lt;=$K$38/2,INDIRECT(CONCATENATE("Teams!F",CELL("contents",INDEX(MatchOrdering!$A$4:$CD$33,ROW(KT14)-3,MATCH(KT$2,MatchOrdering!$A$3:$CD$3,0))))),""),"")</f>
        <v>TOR</v>
      </c>
      <c r="KU14" s="73" t="str">
        <f t="shared" ca="1" si="73"/>
        <v>TOR vs WAS</v>
      </c>
      <c r="KV14" s="69" t="str">
        <f ca="1">IF(LEN(KT$2)&gt;0,   IF(ROW(KV14)-3&lt;=$K$38/2,INDIRECT(CONCATENATE("Teams!F",KW14)),""),"")</f>
        <v>WAS</v>
      </c>
      <c r="KW14" s="6">
        <f ca="1">IF(LEN(KT$2)&gt;0,   IF(ROW(KW14)-3&lt;=$K$38/2,INDIRECT(CONCATENATE("MatchOrdering!B",CHAR(96+KT$2-52),($K$38 + 1) - (ROW(KW14)-3) + 2)),""),"")</f>
        <v>30</v>
      </c>
      <c r="KX14" s="83"/>
      <c r="KY14" s="84"/>
      <c r="KZ14" s="69" t="str">
        <f t="shared" ca="1" si="74"/>
        <v/>
      </c>
      <c r="LB14" s="69" t="str">
        <f ca="1">IF(LEN(LB$2)&gt;0,   IF(ROW(LB14)-3&lt;=$K$38/2,INDIRECT(CONCATENATE("Teams!F",CELL("contents",INDEX(MatchOrdering!$A$4:$CD$33,ROW(LB14)-3,MATCH(LB$2,MatchOrdering!$A$3:$CD$3,0))))),""),"")</f>
        <v>OTT</v>
      </c>
      <c r="LC14" s="73" t="str">
        <f t="shared" ca="1" si="75"/>
        <v>OTT vs PHI</v>
      </c>
      <c r="LD14" s="69" t="str">
        <f ca="1">IF(LEN(LB$2)&gt;0,   IF(ROW(LD14)-3&lt;=$K$38/2,INDIRECT(CONCATENATE("Teams!F",LE14)),""),"")</f>
        <v>PHI</v>
      </c>
      <c r="LE14" s="6">
        <f ca="1">IF(LEN(LB$2)&gt;0,   IF(ROW(LE14)-3&lt;=$K$38/2,INDIRECT(CONCATENATE("MatchOrdering!C",CHAR(96+LB$2-78),($K$38 + 1) - (ROW(LE14)-3) + 2)),""),"")</f>
        <v>28</v>
      </c>
      <c r="LF14" s="83"/>
      <c r="LG14" s="84"/>
      <c r="LH14" s="69" t="str">
        <f t="shared" ca="1" si="76"/>
        <v/>
      </c>
      <c r="LJ14" s="69" t="str">
        <f ca="1">IF(LEN(LJ$2)&gt;0,   IF(ROW(LJ14)-3&lt;=$K$38/2,INDIRECT(CONCATENATE("Teams!F",CELL("contents",INDEX(MatchOrdering!$A$4:$CD$33,ROW(LJ14)-3,MATCH(LJ$2,MatchOrdering!$A$3:$CD$3,0))))),""),"")</f>
        <v>FLA</v>
      </c>
      <c r="LK14" s="73" t="str">
        <f t="shared" ca="1" si="77"/>
        <v>FLA vs NYI</v>
      </c>
      <c r="LL14" s="69" t="str">
        <f ca="1">IF(LEN(LJ$2)&gt;0,   IF(ROW(LL14)-3&lt;=$K$38/2,INDIRECT(CONCATENATE("Teams!F",LM14)),""),"")</f>
        <v>NYI</v>
      </c>
      <c r="LM14" s="6">
        <f ca="1">IF(LEN(LJ$2)&gt;0,   IF(ROW(LM14)-3&lt;=$K$38/2,INDIRECT(CONCATENATE("MatchOrdering!C",CHAR(96+LJ$2-78),($K$38 + 1) - (ROW(LM14)-3) + 2)),""),"")</f>
        <v>26</v>
      </c>
      <c r="LN14" s="83"/>
      <c r="LO14" s="84"/>
      <c r="LP14" s="69" t="str">
        <f t="shared" ca="1" si="78"/>
        <v/>
      </c>
    </row>
    <row r="15" spans="2:328" x14ac:dyDescent="0.25">
      <c r="B15" s="69" t="str">
        <f ca="1">IF(LEN(C$2)&gt;0,   IF(ROW(B15)-3&lt;=$K$38/2,INDIRECT(CONCATENATE("Teams!F",CELL("contents",INDEX(MatchOrdering!$A$4:$CD$33,ROW(B15)-3,MATCH(C$2,MatchOrdering!$A$3:$CD$3,0))))),""),"")</f>
        <v>NAS</v>
      </c>
      <c r="C15" s="73" t="str">
        <f t="shared" ca="1" si="0"/>
        <v>NAS vs FLA</v>
      </c>
      <c r="D15" s="69" t="str">
        <f ca="1">IF(LEN(C$2)&gt;0,   IF(ROW(D15)-3&lt;=$K$38/2,INDIRECT(CONCATENATE("Teams!F",E15)),""),"")</f>
        <v>FLA</v>
      </c>
      <c r="E15" s="6">
        <f ca="1">IF(LEN(C$2)&gt;0,   IF(ROW(E15)-3&lt;=$K$38/2,INDIRECT(CONCATENATE("MatchOrdering!",CHAR(96+C$2),($K$38 + 1) - (ROW(E15)-3) + 2)),""),"")</f>
        <v>18</v>
      </c>
      <c r="F15" s="83"/>
      <c r="G15" s="84"/>
      <c r="H15" s="69" t="str">
        <f t="shared" ca="1" si="79"/>
        <v/>
      </c>
      <c r="J15" s="69" t="str">
        <f ca="1">IF(LEN(K$2)&gt;0,   IF(ROW(J15)-3&lt;=$K$38/2,INDIRECT(CONCATENATE("Teams!F",CELL("contents",INDEX(MatchOrdering!$A$4:$CD$33,ROW(J15)-3,MATCH(K$2,MatchOrdering!$A$3:$CD$3,0))))),""),"")</f>
        <v>DAL</v>
      </c>
      <c r="K15" s="73" t="str">
        <f t="shared" ca="1" si="1"/>
        <v>DAL vs BUF</v>
      </c>
      <c r="L15" s="69" t="str">
        <f ca="1">IF(LEN(K$2)&gt;0,   IF(ROW(L15)-3&lt;=$K$38/2,INDIRECT(CONCATENATE("Teams!F",M15)),""),"")</f>
        <v>BUF</v>
      </c>
      <c r="M15" s="6">
        <f ca="1">IF(LEN(K$2)&gt;0,   IF(ROW(M15)-3&lt;=$K$38/2,INDIRECT(CONCATENATE("MatchOrdering!",CHAR(96+K$2),($K$38 + 1) - (ROW(M15)-3) + 2)),""),"")</f>
        <v>16</v>
      </c>
      <c r="N15" s="83"/>
      <c r="O15" s="84"/>
      <c r="P15" s="69" t="str">
        <f t="shared" ca="1" si="2"/>
        <v/>
      </c>
      <c r="R15" s="69" t="str">
        <f ca="1">IF(LEN(R$2)&gt;0,   IF(ROW(R15)-3&lt;=$K$38/2,INDIRECT(CONCATENATE("Teams!F",CELL("contents",INDEX(MatchOrdering!$A$4:$CD$33,ROW(R15)-3,MATCH(R$2,MatchOrdering!$A$3:$CD$3,0))))),""),"")</f>
        <v>CHI</v>
      </c>
      <c r="S15" s="73" t="str">
        <f t="shared" ca="1" si="3"/>
        <v>CHI vs WIN</v>
      </c>
      <c r="T15" s="69" t="str">
        <f ca="1">IF(LEN(R$2)&gt;0,   IF(ROW(T15)-3&lt;=$K$38/2,INDIRECT(CONCATENATE("Teams!F",U15)),""),"")</f>
        <v>WIN</v>
      </c>
      <c r="U15" s="6">
        <f ca="1">IF(LEN(R$2)&gt;0,   IF(ROW(U15)-3&lt;=$K$38/2,INDIRECT(CONCATENATE("MatchOrdering!",CHAR(96+R$2),($K$38 + 1) - (ROW(U15)-3) + 2)),""),"")</f>
        <v>14</v>
      </c>
      <c r="V15" s="83"/>
      <c r="W15" s="84"/>
      <c r="X15" s="69" t="str">
        <f t="shared" ca="1" si="4"/>
        <v/>
      </c>
      <c r="Z15" s="69" t="str">
        <f ca="1">IF(LEN(Z$2)&gt;0,   IF(ROW(Z15)-3&lt;=$K$38/2,INDIRECT(CONCATENATE("Teams!F",CELL("contents",INDEX(MatchOrdering!$A$4:$CD$33,ROW(Z15)-3,MATCH(Z$2,MatchOrdering!$A$3:$CD$3,0))))),""),"")</f>
        <v>SJS</v>
      </c>
      <c r="AA15" s="73" t="str">
        <f t="shared" ca="1" si="5"/>
        <v>SJS vs NAS</v>
      </c>
      <c r="AB15" s="69" t="str">
        <f ca="1">IF(LEN(Z$2)&gt;0,   IF(ROW(AB15)-3&lt;=$K$38/2,INDIRECT(CONCATENATE("Teams!F",AC15)),""),"")</f>
        <v>NAS</v>
      </c>
      <c r="AC15" s="6">
        <f ca="1">IF(LEN(Z$2)&gt;0,   IF(ROW(AC15)-3&lt;=$K$38/2,INDIRECT(CONCATENATE("MatchOrdering!",CHAR(96+Z$2),($K$38 + 1) - (ROW(AC15)-3) + 2)),""),"")</f>
        <v>12</v>
      </c>
      <c r="AD15" s="83"/>
      <c r="AE15" s="84"/>
      <c r="AF15" s="69" t="str">
        <f t="shared" ca="1" si="6"/>
        <v/>
      </c>
      <c r="AH15" s="69" t="str">
        <f ca="1">IF(LEN(AH$2)&gt;0,   IF(ROW(AH15)-3&lt;=$K$38/2,INDIRECT(CONCATENATE("Teams!F",CELL("contents",INDEX(MatchOrdering!$A$4:$CD$33,ROW(AH15)-3,MATCH(AH$2,MatchOrdering!$A$3:$CD$3,0))))),""),"")</f>
        <v>LAK</v>
      </c>
      <c r="AI15" s="73" t="str">
        <f t="shared" ca="1" si="7"/>
        <v>LAK vs DAL</v>
      </c>
      <c r="AJ15" s="69" t="str">
        <f ca="1">IF(LEN(AH$2)&gt;0,   IF(ROW(AJ15)-3&lt;=$K$38/2,INDIRECT(CONCATENATE("Teams!F",AK15)),""),"")</f>
        <v>DAL</v>
      </c>
      <c r="AK15" s="6">
        <f ca="1">IF(LEN(AH$2)&gt;0,   IF(ROW(AK15)-3&lt;=$K$38/2,INDIRECT(CONCATENATE("MatchOrdering!",CHAR(96+AH$2),($K$38 + 1) - (ROW(AK15)-3) + 2)),""),"")</f>
        <v>10</v>
      </c>
      <c r="AL15" s="83"/>
      <c r="AM15" s="84"/>
      <c r="AN15" s="69" t="str">
        <f t="shared" ca="1" si="8"/>
        <v/>
      </c>
      <c r="AP15" s="69" t="str">
        <f ca="1">IF(LEN(AP$2)&gt;0,   IF(ROW(AP15)-3&lt;=$K$38/2,INDIRECT(CONCATENATE("Teams!F",CELL("contents",INDEX(MatchOrdering!$A$4:$CD$33,ROW(AP15)-3,MATCH(AP$2,MatchOrdering!$A$3:$CD$3,0))))),""),"")</f>
        <v>CGY</v>
      </c>
      <c r="AQ15" s="73" t="str">
        <f t="shared" ca="1" si="9"/>
        <v>CGY vs CHI</v>
      </c>
      <c r="AR15" s="69" t="str">
        <f ca="1">IF(LEN(AP$2)&gt;0,   IF(ROW(AR15)-3&lt;=$K$38/2,INDIRECT(CONCATENATE("Teams!F",AS15)),""),"")</f>
        <v>CHI</v>
      </c>
      <c r="AS15" s="6">
        <f ca="1">IF(LEN(AP$2)&gt;0,   IF(ROW(AS15)-3&lt;=$K$38/2,INDIRECT(CONCATENATE("MatchOrdering!",CHAR(96+AP$2),($K$38 + 1) - (ROW(AS15)-3) + 2)),""),"")</f>
        <v>8</v>
      </c>
      <c r="AT15" s="83"/>
      <c r="AU15" s="84"/>
      <c r="AV15" s="69" t="str">
        <f t="shared" ca="1" si="10"/>
        <v/>
      </c>
      <c r="AX15" s="69" t="str">
        <f ca="1">IF(LEN(AX$2)&gt;0,   IF(ROW(AX15)-3&lt;=$K$38/2,INDIRECT(CONCATENATE("Teams!F",CELL("contents",INDEX(MatchOrdering!$A$4:$CD$33,ROW(AX15)-3,MATCH(AX$2,MatchOrdering!$A$3:$CD$3,0))))),""),"")</f>
        <v>PIT</v>
      </c>
      <c r="AY15" s="73" t="str">
        <f t="shared" ca="1" si="11"/>
        <v>PIT vs SJS</v>
      </c>
      <c r="AZ15" s="69" t="str">
        <f ca="1">IF(LEN(AX$2)&gt;0,   IF(ROW(AZ15)-3&lt;=$K$38/2,INDIRECT(CONCATENATE("Teams!F",BA15)),""),"")</f>
        <v>SJS</v>
      </c>
      <c r="BA15" s="6">
        <f ca="1">IF(LEN(AX$2)&gt;0,   IF(ROW(BA15)-3&lt;=$K$38/2,INDIRECT(CONCATENATE("MatchOrdering!",CHAR(96+AX$2),($K$38 + 1) - (ROW(BA15)-3) + 2)),""),"")</f>
        <v>6</v>
      </c>
      <c r="BB15" s="83"/>
      <c r="BC15" s="84"/>
      <c r="BD15" s="69" t="str">
        <f t="shared" ca="1" si="12"/>
        <v/>
      </c>
      <c r="BF15" s="69" t="str">
        <f ca="1">IF(LEN(BF$2)&gt;0,   IF(ROW(BF15)-3&lt;=$K$38/2,INDIRECT(CONCATENATE("Teams!F",CELL("contents",INDEX(MatchOrdering!$A$4:$CD$33,ROW(BF15)-3,MATCH(BF$2,MatchOrdering!$A$3:$CD$3,0))))),""),"")</f>
        <v>NYR</v>
      </c>
      <c r="BG15" s="73" t="str">
        <f t="shared" ca="1" si="13"/>
        <v>NYR vs LAK</v>
      </c>
      <c r="BH15" s="69" t="str">
        <f ca="1">IF(LEN(BF$2)&gt;0,   IF(ROW(BH15)-3&lt;=$K$38/2,INDIRECT(CONCATENATE("Teams!F",BI15)),""),"")</f>
        <v>LAK</v>
      </c>
      <c r="BI15" s="6">
        <f ca="1">IF(LEN(BF$2)&gt;0,   IF(ROW(BI15)-3&lt;=$K$38/2,INDIRECT(CONCATENATE("MatchOrdering!",CHAR(96+BF$2),($K$38 + 1) - (ROW(BI15)-3) + 2)),""),"")</f>
        <v>4</v>
      </c>
      <c r="BJ15" s="83"/>
      <c r="BK15" s="84"/>
      <c r="BL15" s="69" t="str">
        <f t="shared" ca="1" si="14"/>
        <v/>
      </c>
      <c r="BN15" s="69" t="str">
        <f ca="1">IF(LEN(BN$2)&gt;0,   IF(ROW(BN15)-3&lt;=$K$38/2,INDIRECT(CONCATENATE("Teams!F",CELL("contents",INDEX(MatchOrdering!$A$4:$CD$33,ROW(BN15)-3,MATCH(BN$2,MatchOrdering!$A$3:$CD$3,0))))),""),"")</f>
        <v>NJD</v>
      </c>
      <c r="BO15" s="73" t="str">
        <f t="shared" ca="1" si="80"/>
        <v>NJD vs CGY</v>
      </c>
      <c r="BP15" s="69" t="str">
        <f ca="1">IF(LEN(BN$2)&gt;0,   IF(ROW(BP15)-3&lt;=$K$38/2,INDIRECT(CONCATENATE("Teams!F",BQ15)),""),"")</f>
        <v>CGY</v>
      </c>
      <c r="BQ15" s="6">
        <f ca="1">IF(LEN(BN$2)&gt;0,   IF(ROW(BQ15)-3&lt;=$K$38/2,INDIRECT(CONCATENATE("MatchOrdering!",CHAR(96+BN$2),($K$38 + 1) - (ROW(BQ15)-3) + 2)),""),"")</f>
        <v>2</v>
      </c>
      <c r="BR15" s="83"/>
      <c r="BS15" s="84"/>
      <c r="BT15" s="69" t="str">
        <f t="shared" ca="1" si="81"/>
        <v/>
      </c>
      <c r="BV15" s="69" t="str">
        <f ca="1">IF(LEN(BV$2)&gt;0,   IF(ROW(BV15)-3&lt;=$K$38/2,INDIRECT(CONCATENATE("Teams!F",CELL("contents",INDEX(MatchOrdering!$A$4:$CD$33,ROW(BV15)-3,MATCH(BV$2,MatchOrdering!$A$3:$CD$3,0))))),""),"")</f>
        <v>CAR</v>
      </c>
      <c r="BW15" s="73" t="str">
        <f t="shared" ca="1" si="15"/>
        <v>CAR vs PIT</v>
      </c>
      <c r="BX15" s="69" t="str">
        <f ca="1">IF(LEN(BV$2)&gt;0,   IF(ROW(BX15)-3&lt;=$K$38/2,INDIRECT(CONCATENATE("Teams!F",BY15)),""),"")</f>
        <v>PIT</v>
      </c>
      <c r="BY15" s="6">
        <f ca="1">IF(LEN(BV$2)&gt;0,   IF(ROW(BY15)-3&lt;=$K$38/2,INDIRECT(CONCATENATE("MatchOrdering!",CHAR(96+BV$2),($K$38 + 1) - (ROW(BY15)-3) + 2)),""),"")</f>
        <v>29</v>
      </c>
      <c r="BZ15" s="83"/>
      <c r="CA15" s="84"/>
      <c r="CB15" s="69" t="str">
        <f t="shared" ca="1" si="16"/>
        <v/>
      </c>
      <c r="CD15" s="69" t="str">
        <f ca="1">IF(LEN(CD$2)&gt;0,   IF(ROW(CD15)-3&lt;=$K$38/2,INDIRECT(CONCATENATE("Teams!F",CELL("contents",INDEX(MatchOrdering!$A$4:$CD$33,ROW(CD15)-3,MATCH(CD$2,MatchOrdering!$A$3:$CD$3,0))))),""),"")</f>
        <v>TB</v>
      </c>
      <c r="CE15" s="73" t="str">
        <f t="shared" ca="1" si="17"/>
        <v>TB vs NYR</v>
      </c>
      <c r="CF15" s="69" t="str">
        <f ca="1">IF(LEN(CD$2)&gt;0,   IF(ROW(CF15)-3&lt;=$K$38/2,INDIRECT(CONCATENATE("Teams!F",CG15)),""),"")</f>
        <v>NYR</v>
      </c>
      <c r="CG15" s="6">
        <f ca="1">IF(LEN(CD$2)&gt;0,   IF(ROW(CG15)-3&lt;=$K$38/2,INDIRECT(CONCATENATE("MatchOrdering!",CHAR(96+CD$2),($K$38 + 1) - (ROW(CG15)-3) + 2)),""),"")</f>
        <v>27</v>
      </c>
      <c r="CH15" s="83"/>
      <c r="CI15" s="84"/>
      <c r="CJ15" s="69" t="str">
        <f t="shared" ca="1" si="18"/>
        <v/>
      </c>
      <c r="CL15" s="69" t="str">
        <f ca="1">IF(LEN(CL$2)&gt;0,   IF(ROW(CL15)-3&lt;=$K$38/2,INDIRECT(CONCATENATE("Teams!F",CELL("contents",INDEX(MatchOrdering!$A$4:$CD$33,ROW(CL15)-3,MATCH(CL$2,MatchOrdering!$A$3:$CD$3,0))))),""),"")</f>
        <v>MON</v>
      </c>
      <c r="CM15" s="73" t="str">
        <f t="shared" ca="1" si="19"/>
        <v>MON vs NJD</v>
      </c>
      <c r="CN15" s="69" t="str">
        <f ca="1">IF(LEN(CL$2)&gt;0,   IF(ROW(CN15)-3&lt;=$K$38/2,INDIRECT(CONCATENATE("Teams!F",CO15)),""),"")</f>
        <v>NJD</v>
      </c>
      <c r="CO15" s="6">
        <f ca="1">IF(LEN(CL$2)&gt;0,   IF(ROW(CO15)-3&lt;=$K$38/2,INDIRECT(CONCATENATE("MatchOrdering!",CHAR(96+CL$2),($K$38 + 1) - (ROW(CO15)-3) + 2)),""),"")</f>
        <v>25</v>
      </c>
      <c r="CP15" s="83"/>
      <c r="CQ15" s="84"/>
      <c r="CR15" s="69" t="str">
        <f t="shared" ca="1" si="20"/>
        <v/>
      </c>
      <c r="CT15" s="69" t="str">
        <f ca="1">IF(LEN(CT$2)&gt;0,   IF(ROW(CT15)-3&lt;=$K$38/2,INDIRECT(CONCATENATE("Teams!F",CELL("contents",INDEX(MatchOrdering!$A$4:$CD$33,ROW(CT15)-3,MATCH(CT$2,MatchOrdering!$A$3:$CD$3,0))))),""),"")</f>
        <v>DET</v>
      </c>
      <c r="CU15" s="73" t="str">
        <f t="shared" ca="1" si="21"/>
        <v>DET vs CAR</v>
      </c>
      <c r="CV15" s="69" t="str">
        <f ca="1">IF(LEN(CT$2)&gt;0,   IF(ROW(CV15)-3&lt;=$K$38/2,INDIRECT(CONCATENATE("Teams!F",CW15)),""),"")</f>
        <v>CAR</v>
      </c>
      <c r="CW15" s="6">
        <f ca="1">IF(LEN(CT$2)&gt;0,   IF(ROW(CW15)-3&lt;=$K$38/2,INDIRECT(CONCATENATE("MatchOrdering!",CHAR(96+CT$2),($K$38 + 1) - (ROW(CW15)-3) + 2)),""),"")</f>
        <v>23</v>
      </c>
      <c r="CX15" s="83"/>
      <c r="CY15" s="84"/>
      <c r="CZ15" s="69" t="str">
        <f t="shared" ca="1" si="22"/>
        <v/>
      </c>
      <c r="DB15" s="69" t="str">
        <f ca="1">IF(LEN(DB$2)&gt;0,   IF(ROW(DB15)-3&lt;=$K$38/2,INDIRECT(CONCATENATE("Teams!F",CELL("contents",INDEX(MatchOrdering!$A$4:$CD$33,ROW(DB15)-3,MATCH(DB$2,MatchOrdering!$A$3:$CD$3,0))))),""),"")</f>
        <v>BOS</v>
      </c>
      <c r="DC15" s="73" t="str">
        <f t="shared" ca="1" si="23"/>
        <v>BOS vs TB</v>
      </c>
      <c r="DD15" s="69" t="str">
        <f ca="1">IF(LEN(DB$2)&gt;0,   IF(ROW(DD15)-3&lt;=$K$38/2,INDIRECT(CONCATENATE("Teams!F",DE15)),""),"")</f>
        <v>TB</v>
      </c>
      <c r="DE15" s="6">
        <f ca="1">IF(LEN(DB$2)&gt;0,   IF(ROW(DE15)-3&lt;=$K$38/2,INDIRECT(CONCATENATE("MatchOrdering!A",CHAR(96+DB$2-26),($K$38 + 1) - (ROW(DE15)-3) + 2)),""),"")</f>
        <v>21</v>
      </c>
      <c r="DF15" s="83"/>
      <c r="DG15" s="84"/>
      <c r="DH15" s="69" t="str">
        <f t="shared" ca="1" si="24"/>
        <v/>
      </c>
      <c r="DJ15" s="69" t="str">
        <f ca="1">IF(LEN(DJ$2)&gt;0,   IF(ROW(DJ15)-3&lt;=$K$38/2,INDIRECT(CONCATENATE("Teams!F",CELL("contents",INDEX(MatchOrdering!$A$4:$CD$33,ROW(DJ15)-3,MATCH(DJ$2,MatchOrdering!$A$3:$CD$3,0))))),""),"")</f>
        <v>STL</v>
      </c>
      <c r="DK15" s="73" t="str">
        <f t="shared" ca="1" si="25"/>
        <v>STL vs MON</v>
      </c>
      <c r="DL15" s="69" t="str">
        <f ca="1">IF(LEN(DJ$2)&gt;0,   IF(ROW(DL15)-3&lt;=$K$38/2,INDIRECT(CONCATENATE("Teams!F",DM15)),""),"")</f>
        <v>MON</v>
      </c>
      <c r="DM15" s="6">
        <f ca="1">IF(LEN(DJ$2)&gt;0,   IF(ROW(DM15)-3&lt;=$K$38/2,INDIRECT(CONCATENATE("MatchOrdering!A",CHAR(96+DJ$2-26),($K$38 + 1) - (ROW(DM15)-3) + 2)),""),"")</f>
        <v>19</v>
      </c>
      <c r="DN15" s="83"/>
      <c r="DO15" s="84"/>
      <c r="DP15" s="69" t="str">
        <f t="shared" ca="1" si="26"/>
        <v/>
      </c>
      <c r="DR15" s="69" t="str">
        <f ca="1">IF(LEN(DR$2)&gt;0,   IF(ROW(DR15)-3&lt;=$K$38/2,INDIRECT(CONCATENATE("Teams!F",CELL("contents",INDEX(MatchOrdering!$A$4:$CD$33,ROW(DR15)-3,MATCH(DR$2,MatchOrdering!$A$3:$CD$3,0))))),""),"")</f>
        <v>MIN</v>
      </c>
      <c r="DS15" s="73" t="str">
        <f t="shared" ca="1" si="27"/>
        <v>MIN vs DET</v>
      </c>
      <c r="DT15" s="69" t="str">
        <f ca="1">IF(LEN(DR$2)&gt;0,   IF(ROW(DT15)-3&lt;=$K$38/2,INDIRECT(CONCATENATE("Teams!F",DU15)),""),"")</f>
        <v>DET</v>
      </c>
      <c r="DU15" s="6">
        <f ca="1">IF(LEN(DR$2)&gt;0,   IF(ROW(DU15)-3&lt;=$K$38/2,INDIRECT(CONCATENATE("MatchOrdering!A",CHAR(96+DR$2-26),($K$38 + 1) - (ROW(DU15)-3) + 2)),""),"")</f>
        <v>17</v>
      </c>
      <c r="DV15" s="83"/>
      <c r="DW15" s="84"/>
      <c r="DX15" s="69" t="str">
        <f t="shared" ca="1" si="28"/>
        <v/>
      </c>
      <c r="DZ15" s="69" t="str">
        <f ca="1">IF(LEN(DZ$2)&gt;0,   IF(ROW(DZ15)-3&lt;=$K$38/2,INDIRECT(CONCATENATE("Teams!F",CELL("contents",INDEX(MatchOrdering!$A$4:$CD$33,ROW(DZ15)-3,MATCH(DZ$2,MatchOrdering!$A$3:$CD$3,0))))),""),"")</f>
        <v>COL</v>
      </c>
      <c r="EA15" s="73" t="str">
        <f t="shared" ca="1" si="29"/>
        <v>COL vs BOS</v>
      </c>
      <c r="EB15" s="69" t="str">
        <f ca="1">IF(LEN(DZ$2)&gt;0,   IF(ROW(EB15)-3&lt;=$K$38/2,INDIRECT(CONCATENATE("Teams!F",EC15)),""),"")</f>
        <v>BOS</v>
      </c>
      <c r="EC15" s="6">
        <f ca="1">IF(LEN(DZ$2)&gt;0,   IF(ROW(EC15)-3&lt;=$K$38/2,INDIRECT(CONCATENATE("MatchOrdering!A",CHAR(96+DZ$2-26),($K$38 + 1) - (ROW(EC15)-3) + 2)),""),"")</f>
        <v>15</v>
      </c>
      <c r="ED15" s="83"/>
      <c r="EE15" s="84"/>
      <c r="EF15" s="69" t="str">
        <f t="shared" ca="1" si="30"/>
        <v/>
      </c>
      <c r="EH15" s="69" t="str">
        <f ca="1">IF(LEN(EH$2)&gt;0,   IF(ROW(EH15)-3&lt;=$K$38/2,INDIRECT(CONCATENATE("Teams!F",CELL("contents",INDEX(MatchOrdering!$A$4:$CD$33,ROW(EH15)-3,MATCH(EH$2,MatchOrdering!$A$3:$CD$3,0))))),""),"")</f>
        <v>VAN</v>
      </c>
      <c r="EI15" s="73" t="str">
        <f t="shared" ca="1" si="31"/>
        <v>VAN vs STL</v>
      </c>
      <c r="EJ15" s="69" t="str">
        <f ca="1">IF(LEN(EH$2)&gt;0,   IF(ROW(EJ15)-3&lt;=$K$38/2,INDIRECT(CONCATENATE("Teams!F",EK15)),""),"")</f>
        <v>STL</v>
      </c>
      <c r="EK15" s="6">
        <f ca="1">IF(LEN(EH$2)&gt;0,   IF(ROW(EK15)-3&lt;=$K$38/2,INDIRECT(CONCATENATE("MatchOrdering!A",CHAR(96+EH$2-26),($K$38 + 1) - (ROW(EK15)-3) + 2)),""),"")</f>
        <v>13</v>
      </c>
      <c r="EL15" s="83"/>
      <c r="EM15" s="84"/>
      <c r="EN15" s="69" t="str">
        <f t="shared" ca="1" si="32"/>
        <v/>
      </c>
      <c r="EP15" s="69" t="str">
        <f ca="1">IF(LEN(EP$2)&gt;0,   IF(ROW(EP15)-3&lt;=$K$38/2,INDIRECT(CONCATENATE("Teams!F",CELL("contents",INDEX(MatchOrdering!$A$4:$CD$33,ROW(EP15)-3,MATCH(EP$2,MatchOrdering!$A$3:$CD$3,0))))),""),"")</f>
        <v>ARI</v>
      </c>
      <c r="EQ15" s="73" t="str">
        <f t="shared" ca="1" si="33"/>
        <v>ARI vs MIN</v>
      </c>
      <c r="ER15" s="69" t="str">
        <f ca="1">IF(LEN(EP$2)&gt;0,   IF(ROW(ER15)-3&lt;=$K$38/2,INDIRECT(CONCATENATE("Teams!F",ES15)),""),"")</f>
        <v>MIN</v>
      </c>
      <c r="ES15" s="6">
        <f ca="1">IF(LEN(EP$2)&gt;0,   IF(ROW(ES15)-3&lt;=$K$38/2,INDIRECT(CONCATENATE("MatchOrdering!A",CHAR(96+EP$2-26),($K$38 + 1) - (ROW(ES15)-3) + 2)),""),"")</f>
        <v>11</v>
      </c>
      <c r="ET15" s="83"/>
      <c r="EU15" s="84"/>
      <c r="EV15" s="69" t="str">
        <f t="shared" ca="1" si="34"/>
        <v/>
      </c>
      <c r="EX15" s="69" t="str">
        <f ca="1">IF(LEN(EX$2)&gt;0,   IF(ROW(EX15)-3&lt;=$K$38/2,INDIRECT(CONCATENATE("Teams!F",CELL("contents",INDEX(MatchOrdering!$A$4:$CD$33,ROW(EX15)-3,MATCH(EX$2,MatchOrdering!$A$3:$CD$3,0))))),""),"")</f>
        <v>EDM</v>
      </c>
      <c r="EY15" s="73" t="str">
        <f t="shared" ca="1" si="35"/>
        <v>EDM vs COL</v>
      </c>
      <c r="EZ15" s="69" t="str">
        <f ca="1">IF(LEN(EX$2)&gt;0,   IF(ROW(EZ15)-3&lt;=$K$38/2,INDIRECT(CONCATENATE("Teams!F",FA15)),""),"")</f>
        <v>COL</v>
      </c>
      <c r="FA15" s="6">
        <f ca="1">IF(LEN(EX$2)&gt;0,   IF(ROW(FA15)-3&lt;=$K$38/2,INDIRECT(CONCATENATE("MatchOrdering!A",CHAR(96+EX$2-26),($K$38 + 1) - (ROW(FA15)-3) + 2)),""),"")</f>
        <v>9</v>
      </c>
      <c r="FB15" s="83"/>
      <c r="FC15" s="84"/>
      <c r="FD15" s="69" t="str">
        <f t="shared" ca="1" si="36"/>
        <v/>
      </c>
      <c r="FF15" s="69" t="str">
        <f ca="1">IF(LEN(FF$2)&gt;0,   IF(ROW(FF15)-3&lt;=$K$38/2,INDIRECT(CONCATENATE("Teams!F",CELL("contents",INDEX(MatchOrdering!$A$4:$CD$33,ROW(FF15)-3,MATCH(FF$2,MatchOrdering!$A$3:$CD$3,0))))),""),"")</f>
        <v>WAS</v>
      </c>
      <c r="FG15" s="73" t="str">
        <f t="shared" ca="1" si="37"/>
        <v>WAS vs VAN</v>
      </c>
      <c r="FH15" s="69" t="str">
        <f ca="1">IF(LEN(FF$2)&gt;0,   IF(ROW(FH15)-3&lt;=$K$38/2,INDIRECT(CONCATENATE("Teams!F",FI15)),""),"")</f>
        <v>VAN</v>
      </c>
      <c r="FI15" s="6">
        <f ca="1">IF(LEN(FF$2)&gt;0,   IF(ROW(FI15)-3&lt;=$K$38/2,INDIRECT(CONCATENATE("MatchOrdering!A",CHAR(96+FF$2-26),($K$38 + 1) - (ROW(FI15)-3) + 2)),""),"")</f>
        <v>7</v>
      </c>
      <c r="FJ15" s="83"/>
      <c r="FK15" s="84"/>
      <c r="FL15" s="69" t="str">
        <f t="shared" ca="1" si="38"/>
        <v/>
      </c>
      <c r="FN15" s="69" t="str">
        <f ca="1">IF(LEN(FN$2)&gt;0,   IF(ROW(FN15)-3&lt;=$K$38/2,INDIRECT(CONCATENATE("Teams!F",CELL("contents",INDEX(MatchOrdering!$A$4:$CD$33,ROW(FN15)-3,MATCH(FN$2,MatchOrdering!$A$3:$CD$3,0))))),""),"")</f>
        <v>PHI</v>
      </c>
      <c r="FO15" s="73" t="str">
        <f t="shared" ca="1" si="39"/>
        <v>PHI vs ARI</v>
      </c>
      <c r="FP15" s="69" t="str">
        <f ca="1">IF(LEN(FN$2)&gt;0,   IF(ROW(FP15)-3&lt;=$K$38/2,INDIRECT(CONCATENATE("Teams!F",FQ15)),""),"")</f>
        <v>ARI</v>
      </c>
      <c r="FQ15" s="6">
        <f ca="1">IF(LEN(FN$2)&gt;0,   IF(ROW(FQ15)-3&lt;=$K$38/2,INDIRECT(CONCATENATE("MatchOrdering!A",CHAR(96+FN$2-26),($K$38 + 1) - (ROW(FQ15)-3) + 2)),""),"")</f>
        <v>5</v>
      </c>
      <c r="FR15" s="83"/>
      <c r="FS15" s="84"/>
      <c r="FT15" s="69" t="str">
        <f t="shared" ca="1" si="40"/>
        <v/>
      </c>
      <c r="FV15" s="69" t="str">
        <f ca="1">IF(LEN(FV$2)&gt;0,   IF(ROW(FV15)-3&lt;=$K$38/2,INDIRECT(CONCATENATE("Teams!F",CELL("contents",INDEX(MatchOrdering!$A$4:$CD$33,ROW(FV15)-3,MATCH(FV$2,MatchOrdering!$A$3:$CD$3,0))))),""),"")</f>
        <v>NYI</v>
      </c>
      <c r="FW15" s="73" t="str">
        <f t="shared" ca="1" si="41"/>
        <v>NYI vs EDM</v>
      </c>
      <c r="FX15" s="69" t="str">
        <f ca="1">IF(LEN(FV$2)&gt;0,   IF(ROW(FX15)-3&lt;=$K$38/2,INDIRECT(CONCATENATE("Teams!F",FY15)),""),"")</f>
        <v>EDM</v>
      </c>
      <c r="FY15" s="6">
        <f ca="1">IF(LEN(FV$2)&gt;0,   IF(ROW(FY15)-3&lt;=$K$38/2,INDIRECT(CONCATENATE("MatchOrdering!A",CHAR(96+FV$2-26),($K$38 + 1) - (ROW(FY15)-3) + 2)),""),"")</f>
        <v>3</v>
      </c>
      <c r="FZ15" s="83"/>
      <c r="GA15" s="84"/>
      <c r="GB15" s="69" t="str">
        <f t="shared" ca="1" si="42"/>
        <v/>
      </c>
      <c r="GD15" s="69" t="str">
        <f ca="1">IF(LEN(GD$2)&gt;0,   IF(ROW(GD15)-3&lt;=$K$38/2,INDIRECT(CONCATENATE("Teams!F",CELL("contents",INDEX(MatchOrdering!$A$4:$CD$33,ROW(GD15)-3,MATCH(GD$2,MatchOrdering!$A$3:$CD$3,0))))),""),"")</f>
        <v>CBJ</v>
      </c>
      <c r="GE15" s="73" t="str">
        <f t="shared" ca="1" si="43"/>
        <v>CBJ vs WAS</v>
      </c>
      <c r="GF15" s="69" t="str">
        <f ca="1">IF(LEN(GD$2)&gt;0,   IF(ROW(GF15)-3&lt;=$K$38/2,INDIRECT(CONCATENATE("Teams!F",GG15)),""),"")</f>
        <v>WAS</v>
      </c>
      <c r="GG15" s="6">
        <f ca="1">IF(LEN(GD$2)&gt;0,   IF(ROW(GG15)-3&lt;=$K$38/2,INDIRECT(CONCATENATE("MatchOrdering!A",CHAR(96+GD$2-26),($K$38 + 1) - (ROW(GG15)-3) + 2)),""),"")</f>
        <v>30</v>
      </c>
      <c r="GH15" s="83"/>
      <c r="GI15" s="84"/>
      <c r="GJ15" s="69" t="str">
        <f t="shared" ca="1" si="44"/>
        <v/>
      </c>
      <c r="GL15" s="69" t="str">
        <f ca="1">IF(LEN(GL$2)&gt;0,   IF(ROW(GL15)-3&lt;=$K$38/2,INDIRECT(CONCATENATE("Teams!F",CELL("contents",INDEX(MatchOrdering!$A$4:$CD$33,ROW(GL15)-3,MATCH(GL$2,MatchOrdering!$A$3:$CD$3,0))))),""),"")</f>
        <v>TOR</v>
      </c>
      <c r="GM15" s="73" t="str">
        <f t="shared" ca="1" si="45"/>
        <v>TOR vs PHI</v>
      </c>
      <c r="GN15" s="69" t="str">
        <f ca="1">IF(LEN(GL$2)&gt;0,   IF(ROW(GN15)-3&lt;=$K$38/2,INDIRECT(CONCATENATE("Teams!F",GO15)),""),"")</f>
        <v>PHI</v>
      </c>
      <c r="GO15" s="6">
        <f ca="1">IF(LEN(GL$2)&gt;0,   IF(ROW(GO15)-3&lt;=$K$38/2,INDIRECT(CONCATENATE("MatchOrdering!A",CHAR(96+GL$2-26),($K$38 + 1) - (ROW(GO15)-3) + 2)),""),"")</f>
        <v>28</v>
      </c>
      <c r="GP15" s="83"/>
      <c r="GQ15" s="84"/>
      <c r="GR15" s="69" t="str">
        <f t="shared" ca="1" si="46"/>
        <v/>
      </c>
      <c r="GT15" s="69" t="str">
        <f ca="1">IF(LEN(GT$2)&gt;0,   IF(ROW(GT15)-3&lt;=$K$38/2,INDIRECT(CONCATENATE("Teams!F",CELL("contents",INDEX(MatchOrdering!$A$4:$CD$33,ROW(GT15)-3,MATCH(GT$2,MatchOrdering!$A$3:$CD$3,0))))),""),"")</f>
        <v>OTT</v>
      </c>
      <c r="GU15" s="73" t="str">
        <f t="shared" ca="1" si="47"/>
        <v>OTT vs NYI</v>
      </c>
      <c r="GV15" s="69" t="str">
        <f ca="1">IF(LEN(GT$2)&gt;0,   IF(ROW(GV15)-3&lt;=$K$38/2,INDIRECT(CONCATENATE("Teams!F",GW15)),""),"")</f>
        <v>NYI</v>
      </c>
      <c r="GW15" s="6">
        <f ca="1">IF(LEN(GT$2)&gt;0,   IF(ROW(GW15)-3&lt;=$K$38/2,INDIRECT(CONCATENATE("MatchOrdering!A",CHAR(96+GT$2-26),($K$38 + 1) - (ROW(GW15)-3) + 2)),""),"")</f>
        <v>26</v>
      </c>
      <c r="GX15" s="83"/>
      <c r="GY15" s="84"/>
      <c r="GZ15" s="69" t="str">
        <f t="shared" ca="1" si="48"/>
        <v/>
      </c>
      <c r="HB15" s="69" t="str">
        <f ca="1">IF(LEN(HB$2)&gt;0,   IF(ROW(HB15)-3&lt;=$K$38/2,INDIRECT(CONCATENATE("Teams!F",CELL("contents",INDEX(MatchOrdering!$A$4:$CD$33,ROW(HB15)-3,MATCH(HB$2,MatchOrdering!$A$3:$CD$3,0))))),""),"")</f>
        <v>FLA</v>
      </c>
      <c r="HC15" s="73" t="str">
        <f t="shared" ca="1" si="49"/>
        <v>FLA vs CBJ</v>
      </c>
      <c r="HD15" s="69" t="str">
        <f ca="1">IF(LEN(HB$2)&gt;0,   IF(ROW(HD15)-3&lt;=$K$38/2,INDIRECT(CONCATENATE("Teams!F",HE15)),""),"")</f>
        <v>CBJ</v>
      </c>
      <c r="HE15" s="6">
        <f ca="1">IF(LEN(HB$2)&gt;0,   IF(ROW(HE15)-3&lt;=$K$38/2,INDIRECT(CONCATENATE("MatchOrdering!B",CHAR(96+HB$2-52),($K$38 + 1) - (ROW(HE15)-3) + 2)),""),"")</f>
        <v>24</v>
      </c>
      <c r="HF15" s="83"/>
      <c r="HG15" s="84"/>
      <c r="HH15" s="69" t="str">
        <f t="shared" ca="1" si="50"/>
        <v/>
      </c>
      <c r="HJ15" s="69" t="str">
        <f ca="1">IF(LEN(HJ$2)&gt;0,   IF(ROW(HJ15)-3&lt;=$K$38/2,INDIRECT(CONCATENATE("Teams!F",CELL("contents",INDEX(MatchOrdering!$A$4:$CD$33,ROW(HJ15)-3,MATCH(HJ$2,MatchOrdering!$A$3:$CD$3,0))))),""),"")</f>
        <v>BUF</v>
      </c>
      <c r="HK15" s="73" t="str">
        <f t="shared" ca="1" si="51"/>
        <v>BUF vs TOR</v>
      </c>
      <c r="HL15" s="69" t="str">
        <f ca="1">IF(LEN(HJ$2)&gt;0,   IF(ROW(HL15)-3&lt;=$K$38/2,INDIRECT(CONCATENATE("Teams!F",HM15)),""),"")</f>
        <v>TOR</v>
      </c>
      <c r="HM15" s="6">
        <f ca="1">IF(LEN(HJ$2)&gt;0,   IF(ROW(HM15)-3&lt;=$K$38/2,INDIRECT(CONCATENATE("MatchOrdering!B",CHAR(96+HJ$2-52),($K$38 + 1) - (ROW(HM15)-3) + 2)),""),"")</f>
        <v>22</v>
      </c>
      <c r="HN15" s="83"/>
      <c r="HO15" s="84"/>
      <c r="HP15" s="69" t="str">
        <f t="shared" ca="1" si="52"/>
        <v/>
      </c>
      <c r="HR15" s="69" t="str">
        <f ca="1">IF(LEN(HR$2)&gt;0,   IF(ROW(HR15)-3&lt;=$K$38/2,INDIRECT(CONCATENATE("Teams!F",CELL("contents",INDEX(MatchOrdering!$A$4:$CD$33,ROW(HR15)-3,MATCH(HR$2,MatchOrdering!$A$3:$CD$3,0))))),""),"")</f>
        <v>WIN</v>
      </c>
      <c r="HS15" s="73" t="str">
        <f t="shared" ca="1" si="53"/>
        <v>WIN vs OTT</v>
      </c>
      <c r="HT15" s="69" t="str">
        <f ca="1">IF(LEN(HR$2)&gt;0,   IF(ROW(HT15)-3&lt;=$K$38/2,INDIRECT(CONCATENATE("Teams!F",HU15)),""),"")</f>
        <v>OTT</v>
      </c>
      <c r="HU15" s="6">
        <f ca="1">IF(LEN(HR$2)&gt;0,   IF(ROW(HU15)-3&lt;=$K$38/2,INDIRECT(CONCATENATE("MatchOrdering!B",CHAR(96+HR$2-52),($K$38 + 1) - (ROW(HU15)-3) + 2)),""),"")</f>
        <v>20</v>
      </c>
      <c r="HV15" s="83"/>
      <c r="HW15" s="84"/>
      <c r="HX15" s="69" t="str">
        <f t="shared" ca="1" si="54"/>
        <v/>
      </c>
      <c r="HZ15" s="69" t="str">
        <f ca="1">IF(LEN(HZ$2)&gt;0,   IF(ROW(HZ15)-3&lt;=$K$38/2,INDIRECT(CONCATENATE("Teams!F",CELL("contents",INDEX(MatchOrdering!$A$4:$CD$33,ROW(HZ15)-3,MATCH(HZ$2,MatchOrdering!$A$3:$CD$3,0))))),""),"")</f>
        <v>NAS</v>
      </c>
      <c r="IA15" s="73" t="str">
        <f t="shared" ca="1" si="55"/>
        <v>NAS vs FLA</v>
      </c>
      <c r="IB15" s="69" t="str">
        <f ca="1">IF(LEN(HZ$2)&gt;0,   IF(ROW(IB15)-3&lt;=$K$38/2,INDIRECT(CONCATENATE("Teams!F",IC15)),""),"")</f>
        <v>FLA</v>
      </c>
      <c r="IC15" s="6">
        <f ca="1">IF(LEN(HZ$2)&gt;0,   IF(ROW(IC15)-3&lt;=$K$38/2,INDIRECT(CONCATENATE("MatchOrdering!B",CHAR(96+HZ$2-52),($K$38 + 1) - (ROW(IC15)-3) + 2)),""),"")</f>
        <v>18</v>
      </c>
      <c r="ID15" s="83"/>
      <c r="IE15" s="84"/>
      <c r="IF15" s="69" t="str">
        <f t="shared" ca="1" si="56"/>
        <v/>
      </c>
      <c r="IH15" s="69" t="str">
        <f ca="1">IF(LEN(IH$2)&gt;0,   IF(ROW(IH15)-3&lt;=$K$38/2,INDIRECT(CONCATENATE("Teams!F",CELL("contents",INDEX(MatchOrdering!$A$4:$CD$33,ROW(IH15)-3,MATCH(IH$2,MatchOrdering!$A$3:$CD$3,0))))),""),"")</f>
        <v>DAL</v>
      </c>
      <c r="II15" s="73" t="str">
        <f t="shared" ca="1" si="57"/>
        <v>DAL vs BUF</v>
      </c>
      <c r="IJ15" s="69" t="str">
        <f ca="1">IF(LEN(IH$2)&gt;0,   IF(ROW(IJ15)-3&lt;=$K$38/2,INDIRECT(CONCATENATE("Teams!F",IK15)),""),"")</f>
        <v>BUF</v>
      </c>
      <c r="IK15" s="6">
        <f ca="1">IF(LEN(IH$2)&gt;0,   IF(ROW(IK15)-3&lt;=$K$38/2,INDIRECT(CONCATENATE("MatchOrdering!B",CHAR(96+IH$2-52),($K$38 + 1) - (ROW(IK15)-3) + 2)),""),"")</f>
        <v>16</v>
      </c>
      <c r="IL15" s="83"/>
      <c r="IM15" s="84"/>
      <c r="IN15" s="69" t="str">
        <f t="shared" ca="1" si="58"/>
        <v/>
      </c>
      <c r="IP15" s="69" t="str">
        <f ca="1">IF(LEN(IP$2)&gt;0,   IF(ROW(IP15)-3&lt;=$K$38/2,INDIRECT(CONCATENATE("Teams!F",CELL("contents",INDEX(MatchOrdering!$A$4:$CD$33,ROW(IP15)-3,MATCH(IP$2,MatchOrdering!$A$3:$CD$3,0))))),""),"")</f>
        <v>CHI</v>
      </c>
      <c r="IQ15" s="73" t="str">
        <f t="shared" ca="1" si="59"/>
        <v>CHI vs WIN</v>
      </c>
      <c r="IR15" s="69" t="str">
        <f ca="1">IF(LEN(IP$2)&gt;0,   IF(ROW(IR15)-3&lt;=$K$38/2,INDIRECT(CONCATENATE("Teams!F",IS15)),""),"")</f>
        <v>WIN</v>
      </c>
      <c r="IS15" s="6">
        <f ca="1">IF(LEN(IP$2)&gt;0,   IF(ROW(IS15)-3&lt;=$K$38/2,INDIRECT(CONCATENATE("MatchOrdering!B",CHAR(96+IP$2-52),($K$38 + 1) - (ROW(IS15)-3) + 2)),""),"")</f>
        <v>14</v>
      </c>
      <c r="IT15" s="83"/>
      <c r="IU15" s="84"/>
      <c r="IV15" s="69" t="str">
        <f t="shared" ca="1" si="60"/>
        <v/>
      </c>
      <c r="IX15" s="69" t="str">
        <f ca="1">IF(LEN(IX$2)&gt;0,   IF(ROW(IX15)-3&lt;=$K$38/2,INDIRECT(CONCATENATE("Teams!F",CELL("contents",INDEX(MatchOrdering!$A$4:$CD$33,ROW(IX15)-3,MATCH(IX$2,MatchOrdering!$A$3:$CD$3,0))))),""),"")</f>
        <v>SJS</v>
      </c>
      <c r="IY15" s="73" t="str">
        <f t="shared" ca="1" si="61"/>
        <v>SJS vs NAS</v>
      </c>
      <c r="IZ15" s="69" t="str">
        <f ca="1">IF(LEN(IX$2)&gt;0,   IF(ROW(IZ15)-3&lt;=$K$38/2,INDIRECT(CONCATENATE("Teams!F",JA15)),""),"")</f>
        <v>NAS</v>
      </c>
      <c r="JA15" s="6">
        <f ca="1">IF(LEN(IX$2)&gt;0,   IF(ROW(JA15)-3&lt;=$K$38/2,INDIRECT(CONCATENATE("MatchOrdering!B",CHAR(96+IX$2-52),($K$38 + 1) - (ROW(JA15)-3) + 2)),""),"")</f>
        <v>12</v>
      </c>
      <c r="JB15" s="83"/>
      <c r="JC15" s="84"/>
      <c r="JD15" s="69" t="str">
        <f t="shared" ca="1" si="62"/>
        <v/>
      </c>
      <c r="JF15" s="69" t="str">
        <f ca="1">IF(LEN(JF$2)&gt;0,   IF(ROW(JF15)-3&lt;=$K$38/2,INDIRECT(CONCATENATE("Teams!F",CELL("contents",INDEX(MatchOrdering!$A$4:$CD$33,ROW(JF15)-3,MATCH(JF$2,MatchOrdering!$A$3:$CD$3,0))))),""),"")</f>
        <v>LAK</v>
      </c>
      <c r="JG15" s="73" t="str">
        <f t="shared" ca="1" si="63"/>
        <v>LAK vs DAL</v>
      </c>
      <c r="JH15" s="69" t="str">
        <f ca="1">IF(LEN(JF$2)&gt;0,   IF(ROW(JH15)-3&lt;=$K$38/2,INDIRECT(CONCATENATE("Teams!F",JI15)),""),"")</f>
        <v>DAL</v>
      </c>
      <c r="JI15" s="6">
        <f ca="1">IF(LEN(JF$2)&gt;0,   IF(ROW(JI15)-3&lt;=$K$38/2,INDIRECT(CONCATENATE("MatchOrdering!B",CHAR(96+JF$2-52),($K$38 + 1) - (ROW(JI15)-3) + 2)),""),"")</f>
        <v>10</v>
      </c>
      <c r="JJ15" s="83"/>
      <c r="JK15" s="84"/>
      <c r="JL15" s="69" t="str">
        <f t="shared" ca="1" si="64"/>
        <v/>
      </c>
      <c r="JN15" s="69" t="str">
        <f ca="1">IF(LEN(JN$2)&gt;0,   IF(ROW(JN15)-3&lt;=$K$38/2,INDIRECT(CONCATENATE("Teams!F",CELL("contents",INDEX(MatchOrdering!$A$4:$CD$33,ROW(JN15)-3,MATCH(JN$2,MatchOrdering!$A$3:$CD$3,0))))),""),"")</f>
        <v>CGY</v>
      </c>
      <c r="JO15" s="73" t="str">
        <f t="shared" ca="1" si="65"/>
        <v>CGY vs CHI</v>
      </c>
      <c r="JP15" s="69" t="str">
        <f ca="1">IF(LEN(JN$2)&gt;0,   IF(ROW(JP15)-3&lt;=$K$38/2,INDIRECT(CONCATENATE("Teams!F",JQ15)),""),"")</f>
        <v>CHI</v>
      </c>
      <c r="JQ15" s="6">
        <f ca="1">IF(LEN(JN$2)&gt;0,   IF(ROW(JQ15)-3&lt;=$K$38/2,INDIRECT(CONCATENATE("MatchOrdering!B",CHAR(96+JN$2-52),($K$38 + 1) - (ROW(JQ15)-3) + 2)),""),"")</f>
        <v>8</v>
      </c>
      <c r="JR15" s="83"/>
      <c r="JS15" s="84"/>
      <c r="JT15" s="69" t="str">
        <f t="shared" ca="1" si="66"/>
        <v/>
      </c>
      <c r="JV15" s="69" t="str">
        <f ca="1">IF(LEN(JV$2)&gt;0,   IF(ROW(JV15)-3&lt;=$K$38/2,INDIRECT(CONCATENATE("Teams!F",CELL("contents",INDEX(MatchOrdering!$A$4:$CD$33,ROW(JV15)-3,MATCH(JV$2,MatchOrdering!$A$3:$CD$3,0))))),""),"")</f>
        <v>PIT</v>
      </c>
      <c r="JW15" s="73" t="str">
        <f t="shared" ca="1" si="67"/>
        <v>PIT vs SJS</v>
      </c>
      <c r="JX15" s="69" t="str">
        <f ca="1">IF(LEN(JV$2)&gt;0,   IF(ROW(JX15)-3&lt;=$K$38/2,INDIRECT(CONCATENATE("Teams!F",JY15)),""),"")</f>
        <v>SJS</v>
      </c>
      <c r="JY15" s="6">
        <f ca="1">IF(LEN(JV$2)&gt;0,   IF(ROW(JY15)-3&lt;=$K$38/2,INDIRECT(CONCATENATE("MatchOrdering!B",CHAR(96+JV$2-52),($K$38 + 1) - (ROW(JY15)-3) + 2)),""),"")</f>
        <v>6</v>
      </c>
      <c r="JZ15" s="83"/>
      <c r="KA15" s="84"/>
      <c r="KB15" s="69" t="str">
        <f t="shared" ca="1" si="68"/>
        <v/>
      </c>
      <c r="KD15" s="69" t="str">
        <f ca="1">IF(LEN(KD$2)&gt;0,   IF(ROW(KD15)-3&lt;=$K$38/2,INDIRECT(CONCATENATE("Teams!F",CELL("contents",INDEX(MatchOrdering!$A$4:$CD$33,ROW(KD15)-3,MATCH(KD$2,MatchOrdering!$A$3:$CD$3,0))))),""),"")</f>
        <v>NYR</v>
      </c>
      <c r="KE15" s="73" t="str">
        <f t="shared" ca="1" si="69"/>
        <v>NYR vs LAK</v>
      </c>
      <c r="KF15" s="69" t="str">
        <f ca="1">IF(LEN(KD$2)&gt;0,   IF(ROW(KF15)-3&lt;=$K$38/2,INDIRECT(CONCATENATE("Teams!F",KG15)),""),"")</f>
        <v>LAK</v>
      </c>
      <c r="KG15" s="6">
        <f ca="1">IF(LEN(KD$2)&gt;0,   IF(ROW(KG15)-3&lt;=$K$38/2,INDIRECT(CONCATENATE("MatchOrdering!B",CHAR(96+KD$2-52),($K$38 + 1) - (ROW(KG15)-3) + 2)),""),"")</f>
        <v>4</v>
      </c>
      <c r="KH15" s="83"/>
      <c r="KI15" s="84"/>
      <c r="KJ15" s="69" t="str">
        <f t="shared" ca="1" si="70"/>
        <v/>
      </c>
      <c r="KL15" s="69" t="str">
        <f ca="1">IF(LEN(KL$2)&gt;0,   IF(ROW(KL15)-3&lt;=$K$38/2,INDIRECT(CONCATENATE("Teams!F",CELL("contents",INDEX(MatchOrdering!$A$4:$CD$33,ROW(KL15)-3,MATCH(KL$2,MatchOrdering!$A$3:$CD$3,0))))),""),"")</f>
        <v>NJD</v>
      </c>
      <c r="KM15" s="73" t="str">
        <f t="shared" ca="1" si="71"/>
        <v>NJD vs CGY</v>
      </c>
      <c r="KN15" s="69" t="str">
        <f ca="1">IF(LEN(KL$2)&gt;0,   IF(ROW(KN15)-3&lt;=$K$38/2,INDIRECT(CONCATENATE("Teams!F",KO15)),""),"")</f>
        <v>CGY</v>
      </c>
      <c r="KO15" s="6">
        <f ca="1">IF(LEN(KL$2)&gt;0,   IF(ROW(KO15)-3&lt;=$K$38/2,INDIRECT(CONCATENATE("MatchOrdering!B",CHAR(96+KL$2-52),($K$38 + 1) - (ROW(KO15)-3) + 2)),""),"")</f>
        <v>2</v>
      </c>
      <c r="KP15" s="83"/>
      <c r="KQ15" s="84"/>
      <c r="KR15" s="69" t="str">
        <f t="shared" ca="1" si="72"/>
        <v/>
      </c>
      <c r="KT15" s="69" t="str">
        <f ca="1">IF(LEN(KT$2)&gt;0,   IF(ROW(KT15)-3&lt;=$K$38/2,INDIRECT(CONCATENATE("Teams!F",CELL("contents",INDEX(MatchOrdering!$A$4:$CD$33,ROW(KT15)-3,MATCH(KT$2,MatchOrdering!$A$3:$CD$3,0))))),""),"")</f>
        <v>CAR</v>
      </c>
      <c r="KU15" s="73" t="str">
        <f t="shared" ca="1" si="73"/>
        <v>CAR vs PIT</v>
      </c>
      <c r="KV15" s="69" t="str">
        <f ca="1">IF(LEN(KT$2)&gt;0,   IF(ROW(KV15)-3&lt;=$K$38/2,INDIRECT(CONCATENATE("Teams!F",KW15)),""),"")</f>
        <v>PIT</v>
      </c>
      <c r="KW15" s="6">
        <f ca="1">IF(LEN(KT$2)&gt;0,   IF(ROW(KW15)-3&lt;=$K$38/2,INDIRECT(CONCATENATE("MatchOrdering!B",CHAR(96+KT$2-52),($K$38 + 1) - (ROW(KW15)-3) + 2)),""),"")</f>
        <v>29</v>
      </c>
      <c r="KX15" s="83"/>
      <c r="KY15" s="84"/>
      <c r="KZ15" s="69" t="str">
        <f t="shared" ca="1" si="74"/>
        <v/>
      </c>
      <c r="LB15" s="69" t="str">
        <f ca="1">IF(LEN(LB$2)&gt;0,   IF(ROW(LB15)-3&lt;=$K$38/2,INDIRECT(CONCATENATE("Teams!F",CELL("contents",INDEX(MatchOrdering!$A$4:$CD$33,ROW(LB15)-3,MATCH(LB$2,MatchOrdering!$A$3:$CD$3,0))))),""),"")</f>
        <v>TB</v>
      </c>
      <c r="LC15" s="73" t="str">
        <f t="shared" ca="1" si="75"/>
        <v>TB vs NYR</v>
      </c>
      <c r="LD15" s="69" t="str">
        <f ca="1">IF(LEN(LB$2)&gt;0,   IF(ROW(LD15)-3&lt;=$K$38/2,INDIRECT(CONCATENATE("Teams!F",LE15)),""),"")</f>
        <v>NYR</v>
      </c>
      <c r="LE15" s="6">
        <f ca="1">IF(LEN(LB$2)&gt;0,   IF(ROW(LE15)-3&lt;=$K$38/2,INDIRECT(CONCATENATE("MatchOrdering!C",CHAR(96+LB$2-78),($K$38 + 1) - (ROW(LE15)-3) + 2)),""),"")</f>
        <v>27</v>
      </c>
      <c r="LF15" s="83"/>
      <c r="LG15" s="84"/>
      <c r="LH15" s="69" t="str">
        <f t="shared" ca="1" si="76"/>
        <v/>
      </c>
      <c r="LJ15" s="69" t="str">
        <f ca="1">IF(LEN(LJ$2)&gt;0,   IF(ROW(LJ15)-3&lt;=$K$38/2,INDIRECT(CONCATENATE("Teams!F",CELL("contents",INDEX(MatchOrdering!$A$4:$CD$33,ROW(LJ15)-3,MATCH(LJ$2,MatchOrdering!$A$3:$CD$3,0))))),""),"")</f>
        <v>MON</v>
      </c>
      <c r="LK15" s="73" t="str">
        <f t="shared" ca="1" si="77"/>
        <v>MON vs NJD</v>
      </c>
      <c r="LL15" s="69" t="str">
        <f ca="1">IF(LEN(LJ$2)&gt;0,   IF(ROW(LL15)-3&lt;=$K$38/2,INDIRECT(CONCATENATE("Teams!F",LM15)),""),"")</f>
        <v>NJD</v>
      </c>
      <c r="LM15" s="6">
        <f ca="1">IF(LEN(LJ$2)&gt;0,   IF(ROW(LM15)-3&lt;=$K$38/2,INDIRECT(CONCATENATE("MatchOrdering!C",CHAR(96+LJ$2-78),($K$38 + 1) - (ROW(LM15)-3) + 2)),""),"")</f>
        <v>25</v>
      </c>
      <c r="LN15" s="83"/>
      <c r="LO15" s="84"/>
      <c r="LP15" s="69" t="str">
        <f t="shared" ca="1" si="78"/>
        <v/>
      </c>
    </row>
    <row r="16" spans="2:328" x14ac:dyDescent="0.25">
      <c r="B16" s="69" t="str">
        <f ca="1">IF(LEN(C$2)&gt;0,   IF(ROW(B16)-3&lt;=$K$38/2,INDIRECT(CONCATENATE("Teams!F",CELL("contents",INDEX(MatchOrdering!$A$4:$CD$33,ROW(B16)-3,MATCH(C$2,MatchOrdering!$A$3:$CD$3,0))))),""),"")</f>
        <v>STL</v>
      </c>
      <c r="C16" s="73" t="str">
        <f t="shared" ca="1" si="0"/>
        <v>STL vs DET</v>
      </c>
      <c r="D16" s="69" t="str">
        <f ca="1">IF(LEN(C$2)&gt;0,   IF(ROW(D16)-3&lt;=$K$38/2,INDIRECT(CONCATENATE("Teams!F",E16)),""),"")</f>
        <v>DET</v>
      </c>
      <c r="E16" s="6">
        <f ca="1">IF(LEN(C$2)&gt;0,   IF(ROW(E16)-3&lt;=$K$38/2,INDIRECT(CONCATENATE("MatchOrdering!",CHAR(96+C$2),($K$38 + 1) - (ROW(E16)-3) + 2)),""),"")</f>
        <v>17</v>
      </c>
      <c r="F16" s="83"/>
      <c r="G16" s="84"/>
      <c r="H16" s="69" t="str">
        <f t="shared" ca="1" si="79"/>
        <v/>
      </c>
      <c r="J16" s="69" t="str">
        <f ca="1">IF(LEN(K$2)&gt;0,   IF(ROW(J16)-3&lt;=$K$38/2,INDIRECT(CONCATENATE("Teams!F",CELL("contents",INDEX(MatchOrdering!$A$4:$CD$33,ROW(J16)-3,MATCH(K$2,MatchOrdering!$A$3:$CD$3,0))))),""),"")</f>
        <v>MIN</v>
      </c>
      <c r="K16" s="73" t="str">
        <f t="shared" ca="1" si="1"/>
        <v>MIN vs BOS</v>
      </c>
      <c r="L16" s="69" t="str">
        <f ca="1">IF(LEN(K$2)&gt;0,   IF(ROW(L16)-3&lt;=$K$38/2,INDIRECT(CONCATENATE("Teams!F",M16)),""),"")</f>
        <v>BOS</v>
      </c>
      <c r="M16" s="6">
        <f ca="1">IF(LEN(K$2)&gt;0,   IF(ROW(M16)-3&lt;=$K$38/2,INDIRECT(CONCATENATE("MatchOrdering!",CHAR(96+K$2),($K$38 + 1) - (ROW(M16)-3) + 2)),""),"")</f>
        <v>15</v>
      </c>
      <c r="N16" s="83"/>
      <c r="O16" s="84"/>
      <c r="P16" s="69" t="str">
        <f t="shared" ca="1" si="2"/>
        <v/>
      </c>
      <c r="R16" s="69" t="str">
        <f ca="1">IF(LEN(R$2)&gt;0,   IF(ROW(R16)-3&lt;=$K$38/2,INDIRECT(CONCATENATE("Teams!F",CELL("contents",INDEX(MatchOrdering!$A$4:$CD$33,ROW(R16)-3,MATCH(R$2,MatchOrdering!$A$3:$CD$3,0))))),""),"")</f>
        <v>COL</v>
      </c>
      <c r="S16" s="73" t="str">
        <f t="shared" ca="1" si="3"/>
        <v>COL vs STL</v>
      </c>
      <c r="T16" s="69" t="str">
        <f ca="1">IF(LEN(R$2)&gt;0,   IF(ROW(T16)-3&lt;=$K$38/2,INDIRECT(CONCATENATE("Teams!F",U16)),""),"")</f>
        <v>STL</v>
      </c>
      <c r="U16" s="6">
        <f ca="1">IF(LEN(R$2)&gt;0,   IF(ROW(U16)-3&lt;=$K$38/2,INDIRECT(CONCATENATE("MatchOrdering!",CHAR(96+R$2),($K$38 + 1) - (ROW(U16)-3) + 2)),""),"")</f>
        <v>13</v>
      </c>
      <c r="V16" s="83"/>
      <c r="W16" s="84"/>
      <c r="X16" s="69" t="str">
        <f t="shared" ca="1" si="4"/>
        <v/>
      </c>
      <c r="Z16" s="69" t="str">
        <f ca="1">IF(LEN(Z$2)&gt;0,   IF(ROW(Z16)-3&lt;=$K$38/2,INDIRECT(CONCATENATE("Teams!F",CELL("contents",INDEX(MatchOrdering!$A$4:$CD$33,ROW(Z16)-3,MATCH(Z$2,MatchOrdering!$A$3:$CD$3,0))))),""),"")</f>
        <v>VAN</v>
      </c>
      <c r="AA16" s="73" t="str">
        <f t="shared" ca="1" si="5"/>
        <v>VAN vs MIN</v>
      </c>
      <c r="AB16" s="69" t="str">
        <f ca="1">IF(LEN(Z$2)&gt;0,   IF(ROW(AB16)-3&lt;=$K$38/2,INDIRECT(CONCATENATE("Teams!F",AC16)),""),"")</f>
        <v>MIN</v>
      </c>
      <c r="AC16" s="6">
        <f ca="1">IF(LEN(Z$2)&gt;0,   IF(ROW(AC16)-3&lt;=$K$38/2,INDIRECT(CONCATENATE("MatchOrdering!",CHAR(96+Z$2),($K$38 + 1) - (ROW(AC16)-3) + 2)),""),"")</f>
        <v>11</v>
      </c>
      <c r="AD16" s="83"/>
      <c r="AE16" s="84"/>
      <c r="AF16" s="69" t="str">
        <f t="shared" ca="1" si="6"/>
        <v/>
      </c>
      <c r="AH16" s="69" t="str">
        <f ca="1">IF(LEN(AH$2)&gt;0,   IF(ROW(AH16)-3&lt;=$K$38/2,INDIRECT(CONCATENATE("Teams!F",CELL("contents",INDEX(MatchOrdering!$A$4:$CD$33,ROW(AH16)-3,MATCH(AH$2,MatchOrdering!$A$3:$CD$3,0))))),""),"")</f>
        <v>ARI</v>
      </c>
      <c r="AI16" s="73" t="str">
        <f t="shared" ca="1" si="7"/>
        <v>ARI vs COL</v>
      </c>
      <c r="AJ16" s="69" t="str">
        <f ca="1">IF(LEN(AH$2)&gt;0,   IF(ROW(AJ16)-3&lt;=$K$38/2,INDIRECT(CONCATENATE("Teams!F",AK16)),""),"")</f>
        <v>COL</v>
      </c>
      <c r="AK16" s="6">
        <f ca="1">IF(LEN(AH$2)&gt;0,   IF(ROW(AK16)-3&lt;=$K$38/2,INDIRECT(CONCATENATE("MatchOrdering!",CHAR(96+AH$2),($K$38 + 1) - (ROW(AK16)-3) + 2)),""),"")</f>
        <v>9</v>
      </c>
      <c r="AL16" s="83"/>
      <c r="AM16" s="84"/>
      <c r="AN16" s="69" t="str">
        <f t="shared" ca="1" si="8"/>
        <v/>
      </c>
      <c r="AP16" s="69" t="str">
        <f ca="1">IF(LEN(AP$2)&gt;0,   IF(ROW(AP16)-3&lt;=$K$38/2,INDIRECT(CONCATENATE("Teams!F",CELL("contents",INDEX(MatchOrdering!$A$4:$CD$33,ROW(AP16)-3,MATCH(AP$2,MatchOrdering!$A$3:$CD$3,0))))),""),"")</f>
        <v>EDM</v>
      </c>
      <c r="AQ16" s="73" t="str">
        <f t="shared" ca="1" si="9"/>
        <v>EDM vs VAN</v>
      </c>
      <c r="AR16" s="69" t="str">
        <f ca="1">IF(LEN(AP$2)&gt;0,   IF(ROW(AR16)-3&lt;=$K$38/2,INDIRECT(CONCATENATE("Teams!F",AS16)),""),"")</f>
        <v>VAN</v>
      </c>
      <c r="AS16" s="6">
        <f ca="1">IF(LEN(AP$2)&gt;0,   IF(ROW(AS16)-3&lt;=$K$38/2,INDIRECT(CONCATENATE("MatchOrdering!",CHAR(96+AP$2),($K$38 + 1) - (ROW(AS16)-3) + 2)),""),"")</f>
        <v>7</v>
      </c>
      <c r="AT16" s="83"/>
      <c r="AU16" s="84"/>
      <c r="AV16" s="69" t="str">
        <f t="shared" ca="1" si="10"/>
        <v/>
      </c>
      <c r="AX16" s="69" t="str">
        <f ca="1">IF(LEN(AX$2)&gt;0,   IF(ROW(AX16)-3&lt;=$K$38/2,INDIRECT(CONCATENATE("Teams!F",CELL("contents",INDEX(MatchOrdering!$A$4:$CD$33,ROW(AX16)-3,MATCH(AX$2,MatchOrdering!$A$3:$CD$3,0))))),""),"")</f>
        <v>WAS</v>
      </c>
      <c r="AY16" s="73" t="str">
        <f t="shared" ca="1" si="11"/>
        <v>WAS vs ARI</v>
      </c>
      <c r="AZ16" s="69" t="str">
        <f ca="1">IF(LEN(AX$2)&gt;0,   IF(ROW(AZ16)-3&lt;=$K$38/2,INDIRECT(CONCATENATE("Teams!F",BA16)),""),"")</f>
        <v>ARI</v>
      </c>
      <c r="BA16" s="6">
        <f ca="1">IF(LEN(AX$2)&gt;0,   IF(ROW(BA16)-3&lt;=$K$38/2,INDIRECT(CONCATENATE("MatchOrdering!",CHAR(96+AX$2),($K$38 + 1) - (ROW(BA16)-3) + 2)),""),"")</f>
        <v>5</v>
      </c>
      <c r="BB16" s="83"/>
      <c r="BC16" s="84"/>
      <c r="BD16" s="69" t="str">
        <f t="shared" ca="1" si="12"/>
        <v/>
      </c>
      <c r="BF16" s="69" t="str">
        <f ca="1">IF(LEN(BF$2)&gt;0,   IF(ROW(BF16)-3&lt;=$K$38/2,INDIRECT(CONCATENATE("Teams!F",CELL("contents",INDEX(MatchOrdering!$A$4:$CD$33,ROW(BF16)-3,MATCH(BF$2,MatchOrdering!$A$3:$CD$3,0))))),""),"")</f>
        <v>PHI</v>
      </c>
      <c r="BG16" s="73" t="str">
        <f t="shared" ca="1" si="13"/>
        <v>PHI vs EDM</v>
      </c>
      <c r="BH16" s="69" t="str">
        <f ca="1">IF(LEN(BF$2)&gt;0,   IF(ROW(BH16)-3&lt;=$K$38/2,INDIRECT(CONCATENATE("Teams!F",BI16)),""),"")</f>
        <v>EDM</v>
      </c>
      <c r="BI16" s="6">
        <f ca="1">IF(LEN(BF$2)&gt;0,   IF(ROW(BI16)-3&lt;=$K$38/2,INDIRECT(CONCATENATE("MatchOrdering!",CHAR(96+BF$2),($K$38 + 1) - (ROW(BI16)-3) + 2)),""),"")</f>
        <v>3</v>
      </c>
      <c r="BJ16" s="83"/>
      <c r="BK16" s="84"/>
      <c r="BL16" s="69" t="str">
        <f t="shared" ca="1" si="14"/>
        <v/>
      </c>
      <c r="BN16" s="69" t="str">
        <f ca="1">IF(LEN(BN$2)&gt;0,   IF(ROW(BN16)-3&lt;=$K$38/2,INDIRECT(CONCATENATE("Teams!F",CELL("contents",INDEX(MatchOrdering!$A$4:$CD$33,ROW(BN16)-3,MATCH(BN$2,MatchOrdering!$A$3:$CD$3,0))))),""),"")</f>
        <v>NYI</v>
      </c>
      <c r="BO16" s="73" t="str">
        <f t="shared" ca="1" si="80"/>
        <v>NYI vs WAS</v>
      </c>
      <c r="BP16" s="69" t="str">
        <f ca="1">IF(LEN(BN$2)&gt;0,   IF(ROW(BP16)-3&lt;=$K$38/2,INDIRECT(CONCATENATE("Teams!F",BQ16)),""),"")</f>
        <v>WAS</v>
      </c>
      <c r="BQ16" s="6">
        <f ca="1">IF(LEN(BN$2)&gt;0,   IF(ROW(BQ16)-3&lt;=$K$38/2,INDIRECT(CONCATENATE("MatchOrdering!",CHAR(96+BN$2),($K$38 + 1) - (ROW(BQ16)-3) + 2)),""),"")</f>
        <v>30</v>
      </c>
      <c r="BR16" s="83"/>
      <c r="BS16" s="84"/>
      <c r="BT16" s="69" t="str">
        <f t="shared" ca="1" si="81"/>
        <v/>
      </c>
      <c r="BV16" s="69" t="str">
        <f ca="1">IF(LEN(BV$2)&gt;0,   IF(ROW(BV16)-3&lt;=$K$38/2,INDIRECT(CONCATENATE("Teams!F",CELL("contents",INDEX(MatchOrdering!$A$4:$CD$33,ROW(BV16)-3,MATCH(BV$2,MatchOrdering!$A$3:$CD$3,0))))),""),"")</f>
        <v>CBJ</v>
      </c>
      <c r="BW16" s="73" t="str">
        <f t="shared" ca="1" si="15"/>
        <v>CBJ vs PHI</v>
      </c>
      <c r="BX16" s="69" t="str">
        <f ca="1">IF(LEN(BV$2)&gt;0,   IF(ROW(BX16)-3&lt;=$K$38/2,INDIRECT(CONCATENATE("Teams!F",BY16)),""),"")</f>
        <v>PHI</v>
      </c>
      <c r="BY16" s="6">
        <f ca="1">IF(LEN(BV$2)&gt;0,   IF(ROW(BY16)-3&lt;=$K$38/2,INDIRECT(CONCATENATE("MatchOrdering!",CHAR(96+BV$2),($K$38 + 1) - (ROW(BY16)-3) + 2)),""),"")</f>
        <v>28</v>
      </c>
      <c r="BZ16" s="83"/>
      <c r="CA16" s="84"/>
      <c r="CB16" s="69" t="str">
        <f t="shared" ca="1" si="16"/>
        <v/>
      </c>
      <c r="CD16" s="69" t="str">
        <f ca="1">IF(LEN(CD$2)&gt;0,   IF(ROW(CD16)-3&lt;=$K$38/2,INDIRECT(CONCATENATE("Teams!F",CELL("contents",INDEX(MatchOrdering!$A$4:$CD$33,ROW(CD16)-3,MATCH(CD$2,MatchOrdering!$A$3:$CD$3,0))))),""),"")</f>
        <v>TOR</v>
      </c>
      <c r="CE16" s="73" t="str">
        <f t="shared" ca="1" si="17"/>
        <v>TOR vs NYI</v>
      </c>
      <c r="CF16" s="69" t="str">
        <f ca="1">IF(LEN(CD$2)&gt;0,   IF(ROW(CF16)-3&lt;=$K$38/2,INDIRECT(CONCATENATE("Teams!F",CG16)),""),"")</f>
        <v>NYI</v>
      </c>
      <c r="CG16" s="6">
        <f ca="1">IF(LEN(CD$2)&gt;0,   IF(ROW(CG16)-3&lt;=$K$38/2,INDIRECT(CONCATENATE("MatchOrdering!",CHAR(96+CD$2),($K$38 + 1) - (ROW(CG16)-3) + 2)),""),"")</f>
        <v>26</v>
      </c>
      <c r="CH16" s="83"/>
      <c r="CI16" s="84"/>
      <c r="CJ16" s="69" t="str">
        <f t="shared" ca="1" si="18"/>
        <v/>
      </c>
      <c r="CL16" s="69" t="str">
        <f ca="1">IF(LEN(CL$2)&gt;0,   IF(ROW(CL16)-3&lt;=$K$38/2,INDIRECT(CONCATENATE("Teams!F",CELL("contents",INDEX(MatchOrdering!$A$4:$CD$33,ROW(CL16)-3,MATCH(CL$2,MatchOrdering!$A$3:$CD$3,0))))),""),"")</f>
        <v>OTT</v>
      </c>
      <c r="CM16" s="73" t="str">
        <f t="shared" ca="1" si="19"/>
        <v>OTT vs CBJ</v>
      </c>
      <c r="CN16" s="69" t="str">
        <f ca="1">IF(LEN(CL$2)&gt;0,   IF(ROW(CN16)-3&lt;=$K$38/2,INDIRECT(CONCATENATE("Teams!F",CO16)),""),"")</f>
        <v>CBJ</v>
      </c>
      <c r="CO16" s="6">
        <f ca="1">IF(LEN(CL$2)&gt;0,   IF(ROW(CO16)-3&lt;=$K$38/2,INDIRECT(CONCATENATE("MatchOrdering!",CHAR(96+CL$2),($K$38 + 1) - (ROW(CO16)-3) + 2)),""),"")</f>
        <v>24</v>
      </c>
      <c r="CP16" s="83"/>
      <c r="CQ16" s="84"/>
      <c r="CR16" s="69" t="str">
        <f t="shared" ca="1" si="20"/>
        <v/>
      </c>
      <c r="CT16" s="69" t="str">
        <f ca="1">IF(LEN(CT$2)&gt;0,   IF(ROW(CT16)-3&lt;=$K$38/2,INDIRECT(CONCATENATE("Teams!F",CELL("contents",INDEX(MatchOrdering!$A$4:$CD$33,ROW(CT16)-3,MATCH(CT$2,MatchOrdering!$A$3:$CD$3,0))))),""),"")</f>
        <v>FLA</v>
      </c>
      <c r="CU16" s="73" t="str">
        <f t="shared" ca="1" si="21"/>
        <v>FLA vs TOR</v>
      </c>
      <c r="CV16" s="69" t="str">
        <f ca="1">IF(LEN(CT$2)&gt;0,   IF(ROW(CV16)-3&lt;=$K$38/2,INDIRECT(CONCATENATE("Teams!F",CW16)),""),"")</f>
        <v>TOR</v>
      </c>
      <c r="CW16" s="6">
        <f ca="1">IF(LEN(CT$2)&gt;0,   IF(ROW(CW16)-3&lt;=$K$38/2,INDIRECT(CONCATENATE("MatchOrdering!",CHAR(96+CT$2),($K$38 + 1) - (ROW(CW16)-3) + 2)),""),"")</f>
        <v>22</v>
      </c>
      <c r="CX16" s="83"/>
      <c r="CY16" s="84"/>
      <c r="CZ16" s="69" t="str">
        <f t="shared" ca="1" si="22"/>
        <v/>
      </c>
      <c r="DB16" s="69" t="str">
        <f ca="1">IF(LEN(DB$2)&gt;0,   IF(ROW(DB16)-3&lt;=$K$38/2,INDIRECT(CONCATENATE("Teams!F",CELL("contents",INDEX(MatchOrdering!$A$4:$CD$33,ROW(DB16)-3,MATCH(DB$2,MatchOrdering!$A$3:$CD$3,0))))),""),"")</f>
        <v>BUF</v>
      </c>
      <c r="DC16" s="73" t="str">
        <f t="shared" ca="1" si="23"/>
        <v>BUF vs OTT</v>
      </c>
      <c r="DD16" s="69" t="str">
        <f ca="1">IF(LEN(DB$2)&gt;0,   IF(ROW(DD16)-3&lt;=$K$38/2,INDIRECT(CONCATENATE("Teams!F",DE16)),""),"")</f>
        <v>OTT</v>
      </c>
      <c r="DE16" s="6">
        <f ca="1">IF(LEN(DB$2)&gt;0,   IF(ROW(DE16)-3&lt;=$K$38/2,INDIRECT(CONCATENATE("MatchOrdering!A",CHAR(96+DB$2-26),($K$38 + 1) - (ROW(DE16)-3) + 2)),""),"")</f>
        <v>20</v>
      </c>
      <c r="DF16" s="83"/>
      <c r="DG16" s="84"/>
      <c r="DH16" s="69" t="str">
        <f t="shared" ca="1" si="24"/>
        <v/>
      </c>
      <c r="DJ16" s="69" t="str">
        <f ca="1">IF(LEN(DJ$2)&gt;0,   IF(ROW(DJ16)-3&lt;=$K$38/2,INDIRECT(CONCATENATE("Teams!F",CELL("contents",INDEX(MatchOrdering!$A$4:$CD$33,ROW(DJ16)-3,MATCH(DJ$2,MatchOrdering!$A$3:$CD$3,0))))),""),"")</f>
        <v>WIN</v>
      </c>
      <c r="DK16" s="73" t="str">
        <f t="shared" ca="1" si="25"/>
        <v>WIN vs FLA</v>
      </c>
      <c r="DL16" s="69" t="str">
        <f ca="1">IF(LEN(DJ$2)&gt;0,   IF(ROW(DL16)-3&lt;=$K$38/2,INDIRECT(CONCATENATE("Teams!F",DM16)),""),"")</f>
        <v>FLA</v>
      </c>
      <c r="DM16" s="6">
        <f ca="1">IF(LEN(DJ$2)&gt;0,   IF(ROW(DM16)-3&lt;=$K$38/2,INDIRECT(CONCATENATE("MatchOrdering!A",CHAR(96+DJ$2-26),($K$38 + 1) - (ROW(DM16)-3) + 2)),""),"")</f>
        <v>18</v>
      </c>
      <c r="DN16" s="83"/>
      <c r="DO16" s="84"/>
      <c r="DP16" s="69" t="str">
        <f t="shared" ca="1" si="26"/>
        <v/>
      </c>
      <c r="DR16" s="69" t="str">
        <f ca="1">IF(LEN(DR$2)&gt;0,   IF(ROW(DR16)-3&lt;=$K$38/2,INDIRECT(CONCATENATE("Teams!F",CELL("contents",INDEX(MatchOrdering!$A$4:$CD$33,ROW(DR16)-3,MATCH(DR$2,MatchOrdering!$A$3:$CD$3,0))))),""),"")</f>
        <v>NAS</v>
      </c>
      <c r="DS16" s="73" t="str">
        <f t="shared" ca="1" si="27"/>
        <v>NAS vs BUF</v>
      </c>
      <c r="DT16" s="69" t="str">
        <f ca="1">IF(LEN(DR$2)&gt;0,   IF(ROW(DT16)-3&lt;=$K$38/2,INDIRECT(CONCATENATE("Teams!F",DU16)),""),"")</f>
        <v>BUF</v>
      </c>
      <c r="DU16" s="6">
        <f ca="1">IF(LEN(DR$2)&gt;0,   IF(ROW(DU16)-3&lt;=$K$38/2,INDIRECT(CONCATENATE("MatchOrdering!A",CHAR(96+DR$2-26),($K$38 + 1) - (ROW(DU16)-3) + 2)),""),"")</f>
        <v>16</v>
      </c>
      <c r="DV16" s="83"/>
      <c r="DW16" s="84"/>
      <c r="DX16" s="69" t="str">
        <f t="shared" ca="1" si="28"/>
        <v/>
      </c>
      <c r="DZ16" s="69" t="str">
        <f ca="1">IF(LEN(DZ$2)&gt;0,   IF(ROW(DZ16)-3&lt;=$K$38/2,INDIRECT(CONCATENATE("Teams!F",CELL("contents",INDEX(MatchOrdering!$A$4:$CD$33,ROW(DZ16)-3,MATCH(DZ$2,MatchOrdering!$A$3:$CD$3,0))))),""),"")</f>
        <v>DAL</v>
      </c>
      <c r="EA16" s="73" t="str">
        <f t="shared" ca="1" si="29"/>
        <v>DAL vs WIN</v>
      </c>
      <c r="EB16" s="69" t="str">
        <f ca="1">IF(LEN(DZ$2)&gt;0,   IF(ROW(EB16)-3&lt;=$K$38/2,INDIRECT(CONCATENATE("Teams!F",EC16)),""),"")</f>
        <v>WIN</v>
      </c>
      <c r="EC16" s="6">
        <f ca="1">IF(LEN(DZ$2)&gt;0,   IF(ROW(EC16)-3&lt;=$K$38/2,INDIRECT(CONCATENATE("MatchOrdering!A",CHAR(96+DZ$2-26),($K$38 + 1) - (ROW(EC16)-3) + 2)),""),"")</f>
        <v>14</v>
      </c>
      <c r="ED16" s="83"/>
      <c r="EE16" s="84"/>
      <c r="EF16" s="69" t="str">
        <f t="shared" ca="1" si="30"/>
        <v/>
      </c>
      <c r="EH16" s="69" t="str">
        <f ca="1">IF(LEN(EH$2)&gt;0,   IF(ROW(EH16)-3&lt;=$K$38/2,INDIRECT(CONCATENATE("Teams!F",CELL("contents",INDEX(MatchOrdering!$A$4:$CD$33,ROW(EH16)-3,MATCH(EH$2,MatchOrdering!$A$3:$CD$3,0))))),""),"")</f>
        <v>CHI</v>
      </c>
      <c r="EI16" s="73" t="str">
        <f t="shared" ca="1" si="31"/>
        <v>CHI vs NAS</v>
      </c>
      <c r="EJ16" s="69" t="str">
        <f ca="1">IF(LEN(EH$2)&gt;0,   IF(ROW(EJ16)-3&lt;=$K$38/2,INDIRECT(CONCATENATE("Teams!F",EK16)),""),"")</f>
        <v>NAS</v>
      </c>
      <c r="EK16" s="6">
        <f ca="1">IF(LEN(EH$2)&gt;0,   IF(ROW(EK16)-3&lt;=$K$38/2,INDIRECT(CONCATENATE("MatchOrdering!A",CHAR(96+EH$2-26),($K$38 + 1) - (ROW(EK16)-3) + 2)),""),"")</f>
        <v>12</v>
      </c>
      <c r="EL16" s="83"/>
      <c r="EM16" s="84"/>
      <c r="EN16" s="69" t="str">
        <f t="shared" ca="1" si="32"/>
        <v/>
      </c>
      <c r="EP16" s="69" t="str">
        <f ca="1">IF(LEN(EP$2)&gt;0,   IF(ROW(EP16)-3&lt;=$K$38/2,INDIRECT(CONCATENATE("Teams!F",CELL("contents",INDEX(MatchOrdering!$A$4:$CD$33,ROW(EP16)-3,MATCH(EP$2,MatchOrdering!$A$3:$CD$3,0))))),""),"")</f>
        <v>SJS</v>
      </c>
      <c r="EQ16" s="73" t="str">
        <f t="shared" ca="1" si="33"/>
        <v>SJS vs DAL</v>
      </c>
      <c r="ER16" s="69" t="str">
        <f ca="1">IF(LEN(EP$2)&gt;0,   IF(ROW(ER16)-3&lt;=$K$38/2,INDIRECT(CONCATENATE("Teams!F",ES16)),""),"")</f>
        <v>DAL</v>
      </c>
      <c r="ES16" s="6">
        <f ca="1">IF(LEN(EP$2)&gt;0,   IF(ROW(ES16)-3&lt;=$K$38/2,INDIRECT(CONCATENATE("MatchOrdering!A",CHAR(96+EP$2-26),($K$38 + 1) - (ROW(ES16)-3) + 2)),""),"")</f>
        <v>10</v>
      </c>
      <c r="ET16" s="83"/>
      <c r="EU16" s="84"/>
      <c r="EV16" s="69" t="str">
        <f t="shared" ca="1" si="34"/>
        <v/>
      </c>
      <c r="EX16" s="69" t="str">
        <f ca="1">IF(LEN(EX$2)&gt;0,   IF(ROW(EX16)-3&lt;=$K$38/2,INDIRECT(CONCATENATE("Teams!F",CELL("contents",INDEX(MatchOrdering!$A$4:$CD$33,ROW(EX16)-3,MATCH(EX$2,MatchOrdering!$A$3:$CD$3,0))))),""),"")</f>
        <v>LAK</v>
      </c>
      <c r="EY16" s="73" t="str">
        <f t="shared" ca="1" si="35"/>
        <v>LAK vs CHI</v>
      </c>
      <c r="EZ16" s="69" t="str">
        <f ca="1">IF(LEN(EX$2)&gt;0,   IF(ROW(EZ16)-3&lt;=$K$38/2,INDIRECT(CONCATENATE("Teams!F",FA16)),""),"")</f>
        <v>CHI</v>
      </c>
      <c r="FA16" s="6">
        <f ca="1">IF(LEN(EX$2)&gt;0,   IF(ROW(FA16)-3&lt;=$K$38/2,INDIRECT(CONCATENATE("MatchOrdering!A",CHAR(96+EX$2-26),($K$38 + 1) - (ROW(FA16)-3) + 2)),""),"")</f>
        <v>8</v>
      </c>
      <c r="FB16" s="83"/>
      <c r="FC16" s="84"/>
      <c r="FD16" s="69" t="str">
        <f t="shared" ca="1" si="36"/>
        <v/>
      </c>
      <c r="FF16" s="69" t="str">
        <f ca="1">IF(LEN(FF$2)&gt;0,   IF(ROW(FF16)-3&lt;=$K$38/2,INDIRECT(CONCATENATE("Teams!F",CELL("contents",INDEX(MatchOrdering!$A$4:$CD$33,ROW(FF16)-3,MATCH(FF$2,MatchOrdering!$A$3:$CD$3,0))))),""),"")</f>
        <v>CGY</v>
      </c>
      <c r="FG16" s="73" t="str">
        <f t="shared" ca="1" si="37"/>
        <v>CGY vs SJS</v>
      </c>
      <c r="FH16" s="69" t="str">
        <f ca="1">IF(LEN(FF$2)&gt;0,   IF(ROW(FH16)-3&lt;=$K$38/2,INDIRECT(CONCATENATE("Teams!F",FI16)),""),"")</f>
        <v>SJS</v>
      </c>
      <c r="FI16" s="6">
        <f ca="1">IF(LEN(FF$2)&gt;0,   IF(ROW(FI16)-3&lt;=$K$38/2,INDIRECT(CONCATENATE("MatchOrdering!A",CHAR(96+FF$2-26),($K$38 + 1) - (ROW(FI16)-3) + 2)),""),"")</f>
        <v>6</v>
      </c>
      <c r="FJ16" s="83"/>
      <c r="FK16" s="84"/>
      <c r="FL16" s="69" t="str">
        <f t="shared" ca="1" si="38"/>
        <v/>
      </c>
      <c r="FN16" s="69" t="str">
        <f ca="1">IF(LEN(FN$2)&gt;0,   IF(ROW(FN16)-3&lt;=$K$38/2,INDIRECT(CONCATENATE("Teams!F",CELL("contents",INDEX(MatchOrdering!$A$4:$CD$33,ROW(FN16)-3,MATCH(FN$2,MatchOrdering!$A$3:$CD$3,0))))),""),"")</f>
        <v>PIT</v>
      </c>
      <c r="FO16" s="73" t="str">
        <f t="shared" ca="1" si="39"/>
        <v>PIT vs LAK</v>
      </c>
      <c r="FP16" s="69" t="str">
        <f ca="1">IF(LEN(FN$2)&gt;0,   IF(ROW(FP16)-3&lt;=$K$38/2,INDIRECT(CONCATENATE("Teams!F",FQ16)),""),"")</f>
        <v>LAK</v>
      </c>
      <c r="FQ16" s="6">
        <f ca="1">IF(LEN(FN$2)&gt;0,   IF(ROW(FQ16)-3&lt;=$K$38/2,INDIRECT(CONCATENATE("MatchOrdering!A",CHAR(96+FN$2-26),($K$38 + 1) - (ROW(FQ16)-3) + 2)),""),"")</f>
        <v>4</v>
      </c>
      <c r="FR16" s="83"/>
      <c r="FS16" s="84"/>
      <c r="FT16" s="69" t="str">
        <f t="shared" ca="1" si="40"/>
        <v/>
      </c>
      <c r="FV16" s="69" t="str">
        <f ca="1">IF(LEN(FV$2)&gt;0,   IF(ROW(FV16)-3&lt;=$K$38/2,INDIRECT(CONCATENATE("Teams!F",CELL("contents",INDEX(MatchOrdering!$A$4:$CD$33,ROW(FV16)-3,MATCH(FV$2,MatchOrdering!$A$3:$CD$3,0))))),""),"")</f>
        <v>NYR</v>
      </c>
      <c r="FW16" s="73" t="str">
        <f t="shared" ca="1" si="41"/>
        <v>NYR vs CGY</v>
      </c>
      <c r="FX16" s="69" t="str">
        <f ca="1">IF(LEN(FV$2)&gt;0,   IF(ROW(FX16)-3&lt;=$K$38/2,INDIRECT(CONCATENATE("Teams!F",FY16)),""),"")</f>
        <v>CGY</v>
      </c>
      <c r="FY16" s="6">
        <f ca="1">IF(LEN(FV$2)&gt;0,   IF(ROW(FY16)-3&lt;=$K$38/2,INDIRECT(CONCATENATE("MatchOrdering!A",CHAR(96+FV$2-26),($K$38 + 1) - (ROW(FY16)-3) + 2)),""),"")</f>
        <v>2</v>
      </c>
      <c r="FZ16" s="83"/>
      <c r="GA16" s="84"/>
      <c r="GB16" s="69" t="str">
        <f t="shared" ca="1" si="42"/>
        <v/>
      </c>
      <c r="GD16" s="69" t="str">
        <f ca="1">IF(LEN(GD$2)&gt;0,   IF(ROW(GD16)-3&lt;=$K$38/2,INDIRECT(CONCATENATE("Teams!F",CELL("contents",INDEX(MatchOrdering!$A$4:$CD$33,ROW(GD16)-3,MATCH(GD$2,MatchOrdering!$A$3:$CD$3,0))))),""),"")</f>
        <v>NJD</v>
      </c>
      <c r="GE16" s="73" t="str">
        <f t="shared" ca="1" si="43"/>
        <v>NJD vs PIT</v>
      </c>
      <c r="GF16" s="69" t="str">
        <f ca="1">IF(LEN(GD$2)&gt;0,   IF(ROW(GF16)-3&lt;=$K$38/2,INDIRECT(CONCATENATE("Teams!F",GG16)),""),"")</f>
        <v>PIT</v>
      </c>
      <c r="GG16" s="6">
        <f ca="1">IF(LEN(GD$2)&gt;0,   IF(ROW(GG16)-3&lt;=$K$38/2,INDIRECT(CONCATENATE("MatchOrdering!A",CHAR(96+GD$2-26),($K$38 + 1) - (ROW(GG16)-3) + 2)),""),"")</f>
        <v>29</v>
      </c>
      <c r="GH16" s="83"/>
      <c r="GI16" s="84"/>
      <c r="GJ16" s="69" t="str">
        <f t="shared" ca="1" si="44"/>
        <v/>
      </c>
      <c r="GL16" s="69" t="str">
        <f ca="1">IF(LEN(GL$2)&gt;0,   IF(ROW(GL16)-3&lt;=$K$38/2,INDIRECT(CONCATENATE("Teams!F",CELL("contents",INDEX(MatchOrdering!$A$4:$CD$33,ROW(GL16)-3,MATCH(GL$2,MatchOrdering!$A$3:$CD$3,0))))),""),"")</f>
        <v>CAR</v>
      </c>
      <c r="GM16" s="73" t="str">
        <f t="shared" ca="1" si="45"/>
        <v>CAR vs NYR</v>
      </c>
      <c r="GN16" s="69" t="str">
        <f ca="1">IF(LEN(GL$2)&gt;0,   IF(ROW(GN16)-3&lt;=$K$38/2,INDIRECT(CONCATENATE("Teams!F",GO16)),""),"")</f>
        <v>NYR</v>
      </c>
      <c r="GO16" s="6">
        <f ca="1">IF(LEN(GL$2)&gt;0,   IF(ROW(GO16)-3&lt;=$K$38/2,INDIRECT(CONCATENATE("MatchOrdering!A",CHAR(96+GL$2-26),($K$38 + 1) - (ROW(GO16)-3) + 2)),""),"")</f>
        <v>27</v>
      </c>
      <c r="GP16" s="83"/>
      <c r="GQ16" s="84"/>
      <c r="GR16" s="69" t="str">
        <f t="shared" ca="1" si="46"/>
        <v/>
      </c>
      <c r="GT16" s="69" t="str">
        <f ca="1">IF(LEN(GT$2)&gt;0,   IF(ROW(GT16)-3&lt;=$K$38/2,INDIRECT(CONCATENATE("Teams!F",CELL("contents",INDEX(MatchOrdering!$A$4:$CD$33,ROW(GT16)-3,MATCH(GT$2,MatchOrdering!$A$3:$CD$3,0))))),""),"")</f>
        <v>TB</v>
      </c>
      <c r="GU16" s="73" t="str">
        <f t="shared" ca="1" si="47"/>
        <v>TB vs NJD</v>
      </c>
      <c r="GV16" s="69" t="str">
        <f ca="1">IF(LEN(GT$2)&gt;0,   IF(ROW(GV16)-3&lt;=$K$38/2,INDIRECT(CONCATENATE("Teams!F",GW16)),""),"")</f>
        <v>NJD</v>
      </c>
      <c r="GW16" s="6">
        <f ca="1">IF(LEN(GT$2)&gt;0,   IF(ROW(GW16)-3&lt;=$K$38/2,INDIRECT(CONCATENATE("MatchOrdering!A",CHAR(96+GT$2-26),($K$38 + 1) - (ROW(GW16)-3) + 2)),""),"")</f>
        <v>25</v>
      </c>
      <c r="GX16" s="83"/>
      <c r="GY16" s="84"/>
      <c r="GZ16" s="69" t="str">
        <f t="shared" ca="1" si="48"/>
        <v/>
      </c>
      <c r="HB16" s="69" t="str">
        <f ca="1">IF(LEN(HB$2)&gt;0,   IF(ROW(HB16)-3&lt;=$K$38/2,INDIRECT(CONCATENATE("Teams!F",CELL("contents",INDEX(MatchOrdering!$A$4:$CD$33,ROW(HB16)-3,MATCH(HB$2,MatchOrdering!$A$3:$CD$3,0))))),""),"")</f>
        <v>MON</v>
      </c>
      <c r="HC16" s="73" t="str">
        <f t="shared" ca="1" si="49"/>
        <v>MON vs CAR</v>
      </c>
      <c r="HD16" s="69" t="str">
        <f ca="1">IF(LEN(HB$2)&gt;0,   IF(ROW(HD16)-3&lt;=$K$38/2,INDIRECT(CONCATENATE("Teams!F",HE16)),""),"")</f>
        <v>CAR</v>
      </c>
      <c r="HE16" s="6">
        <f ca="1">IF(LEN(HB$2)&gt;0,   IF(ROW(HE16)-3&lt;=$K$38/2,INDIRECT(CONCATENATE("MatchOrdering!B",CHAR(96+HB$2-52),($K$38 + 1) - (ROW(HE16)-3) + 2)),""),"")</f>
        <v>23</v>
      </c>
      <c r="HF16" s="83"/>
      <c r="HG16" s="84"/>
      <c r="HH16" s="69" t="str">
        <f t="shared" ca="1" si="50"/>
        <v/>
      </c>
      <c r="HJ16" s="69" t="str">
        <f ca="1">IF(LEN(HJ$2)&gt;0,   IF(ROW(HJ16)-3&lt;=$K$38/2,INDIRECT(CONCATENATE("Teams!F",CELL("contents",INDEX(MatchOrdering!$A$4:$CD$33,ROW(HJ16)-3,MATCH(HJ$2,MatchOrdering!$A$3:$CD$3,0))))),""),"")</f>
        <v>DET</v>
      </c>
      <c r="HK16" s="73" t="str">
        <f t="shared" ca="1" si="51"/>
        <v>DET vs TB</v>
      </c>
      <c r="HL16" s="69" t="str">
        <f ca="1">IF(LEN(HJ$2)&gt;0,   IF(ROW(HL16)-3&lt;=$K$38/2,INDIRECT(CONCATENATE("Teams!F",HM16)),""),"")</f>
        <v>TB</v>
      </c>
      <c r="HM16" s="6">
        <f ca="1">IF(LEN(HJ$2)&gt;0,   IF(ROW(HM16)-3&lt;=$K$38/2,INDIRECT(CONCATENATE("MatchOrdering!B",CHAR(96+HJ$2-52),($K$38 + 1) - (ROW(HM16)-3) + 2)),""),"")</f>
        <v>21</v>
      </c>
      <c r="HN16" s="83"/>
      <c r="HO16" s="84"/>
      <c r="HP16" s="69" t="str">
        <f t="shared" ca="1" si="52"/>
        <v/>
      </c>
      <c r="HR16" s="69" t="str">
        <f ca="1">IF(LEN(HR$2)&gt;0,   IF(ROW(HR16)-3&lt;=$K$38/2,INDIRECT(CONCATENATE("Teams!F",CELL("contents",INDEX(MatchOrdering!$A$4:$CD$33,ROW(HR16)-3,MATCH(HR$2,MatchOrdering!$A$3:$CD$3,0))))),""),"")</f>
        <v>BOS</v>
      </c>
      <c r="HS16" s="73" t="str">
        <f t="shared" ca="1" si="53"/>
        <v>BOS vs MON</v>
      </c>
      <c r="HT16" s="69" t="str">
        <f ca="1">IF(LEN(HR$2)&gt;0,   IF(ROW(HT16)-3&lt;=$K$38/2,INDIRECT(CONCATENATE("Teams!F",HU16)),""),"")</f>
        <v>MON</v>
      </c>
      <c r="HU16" s="6">
        <f ca="1">IF(LEN(HR$2)&gt;0,   IF(ROW(HU16)-3&lt;=$K$38/2,INDIRECT(CONCATENATE("MatchOrdering!B",CHAR(96+HR$2-52),($K$38 + 1) - (ROW(HU16)-3) + 2)),""),"")</f>
        <v>19</v>
      </c>
      <c r="HV16" s="83"/>
      <c r="HW16" s="84"/>
      <c r="HX16" s="69" t="str">
        <f t="shared" ca="1" si="54"/>
        <v/>
      </c>
      <c r="HZ16" s="69" t="str">
        <f ca="1">IF(LEN(HZ$2)&gt;0,   IF(ROW(HZ16)-3&lt;=$K$38/2,INDIRECT(CONCATENATE("Teams!F",CELL("contents",INDEX(MatchOrdering!$A$4:$CD$33,ROW(HZ16)-3,MATCH(HZ$2,MatchOrdering!$A$3:$CD$3,0))))),""),"")</f>
        <v>STL</v>
      </c>
      <c r="IA16" s="73" t="str">
        <f t="shared" ca="1" si="55"/>
        <v>STL vs DET</v>
      </c>
      <c r="IB16" s="69" t="str">
        <f ca="1">IF(LEN(HZ$2)&gt;0,   IF(ROW(IB16)-3&lt;=$K$38/2,INDIRECT(CONCATENATE("Teams!F",IC16)),""),"")</f>
        <v>DET</v>
      </c>
      <c r="IC16" s="6">
        <f ca="1">IF(LEN(HZ$2)&gt;0,   IF(ROW(IC16)-3&lt;=$K$38/2,INDIRECT(CONCATENATE("MatchOrdering!B",CHAR(96+HZ$2-52),($K$38 + 1) - (ROW(IC16)-3) + 2)),""),"")</f>
        <v>17</v>
      </c>
      <c r="ID16" s="83"/>
      <c r="IE16" s="84"/>
      <c r="IF16" s="69" t="str">
        <f t="shared" ca="1" si="56"/>
        <v/>
      </c>
      <c r="IH16" s="69" t="str">
        <f ca="1">IF(LEN(IH$2)&gt;0,   IF(ROW(IH16)-3&lt;=$K$38/2,INDIRECT(CONCATENATE("Teams!F",CELL("contents",INDEX(MatchOrdering!$A$4:$CD$33,ROW(IH16)-3,MATCH(IH$2,MatchOrdering!$A$3:$CD$3,0))))),""),"")</f>
        <v>MIN</v>
      </c>
      <c r="II16" s="73" t="str">
        <f t="shared" ca="1" si="57"/>
        <v>MIN vs BOS</v>
      </c>
      <c r="IJ16" s="69" t="str">
        <f ca="1">IF(LEN(IH$2)&gt;0,   IF(ROW(IJ16)-3&lt;=$K$38/2,INDIRECT(CONCATENATE("Teams!F",IK16)),""),"")</f>
        <v>BOS</v>
      </c>
      <c r="IK16" s="6">
        <f ca="1">IF(LEN(IH$2)&gt;0,   IF(ROW(IK16)-3&lt;=$K$38/2,INDIRECT(CONCATENATE("MatchOrdering!B",CHAR(96+IH$2-52),($K$38 + 1) - (ROW(IK16)-3) + 2)),""),"")</f>
        <v>15</v>
      </c>
      <c r="IL16" s="83"/>
      <c r="IM16" s="84"/>
      <c r="IN16" s="69" t="str">
        <f t="shared" ca="1" si="58"/>
        <v/>
      </c>
      <c r="IP16" s="69" t="str">
        <f ca="1">IF(LEN(IP$2)&gt;0,   IF(ROW(IP16)-3&lt;=$K$38/2,INDIRECT(CONCATENATE("Teams!F",CELL("contents",INDEX(MatchOrdering!$A$4:$CD$33,ROW(IP16)-3,MATCH(IP$2,MatchOrdering!$A$3:$CD$3,0))))),""),"")</f>
        <v>COL</v>
      </c>
      <c r="IQ16" s="73" t="str">
        <f t="shared" ca="1" si="59"/>
        <v>COL vs STL</v>
      </c>
      <c r="IR16" s="69" t="str">
        <f ca="1">IF(LEN(IP$2)&gt;0,   IF(ROW(IR16)-3&lt;=$K$38/2,INDIRECT(CONCATENATE("Teams!F",IS16)),""),"")</f>
        <v>STL</v>
      </c>
      <c r="IS16" s="6">
        <f ca="1">IF(LEN(IP$2)&gt;0,   IF(ROW(IS16)-3&lt;=$K$38/2,INDIRECT(CONCATENATE("MatchOrdering!B",CHAR(96+IP$2-52),($K$38 + 1) - (ROW(IS16)-3) + 2)),""),"")</f>
        <v>13</v>
      </c>
      <c r="IT16" s="83"/>
      <c r="IU16" s="84"/>
      <c r="IV16" s="69" t="str">
        <f t="shared" ca="1" si="60"/>
        <v/>
      </c>
      <c r="IX16" s="69" t="str">
        <f ca="1">IF(LEN(IX$2)&gt;0,   IF(ROW(IX16)-3&lt;=$K$38/2,INDIRECT(CONCATENATE("Teams!F",CELL("contents",INDEX(MatchOrdering!$A$4:$CD$33,ROW(IX16)-3,MATCH(IX$2,MatchOrdering!$A$3:$CD$3,0))))),""),"")</f>
        <v>VAN</v>
      </c>
      <c r="IY16" s="73" t="str">
        <f t="shared" ca="1" si="61"/>
        <v>VAN vs MIN</v>
      </c>
      <c r="IZ16" s="69" t="str">
        <f ca="1">IF(LEN(IX$2)&gt;0,   IF(ROW(IZ16)-3&lt;=$K$38/2,INDIRECT(CONCATENATE("Teams!F",JA16)),""),"")</f>
        <v>MIN</v>
      </c>
      <c r="JA16" s="6">
        <f ca="1">IF(LEN(IX$2)&gt;0,   IF(ROW(JA16)-3&lt;=$K$38/2,INDIRECT(CONCATENATE("MatchOrdering!B",CHAR(96+IX$2-52),($K$38 + 1) - (ROW(JA16)-3) + 2)),""),"")</f>
        <v>11</v>
      </c>
      <c r="JB16" s="83"/>
      <c r="JC16" s="84"/>
      <c r="JD16" s="69" t="str">
        <f t="shared" ca="1" si="62"/>
        <v/>
      </c>
      <c r="JF16" s="69" t="str">
        <f ca="1">IF(LEN(JF$2)&gt;0,   IF(ROW(JF16)-3&lt;=$K$38/2,INDIRECT(CONCATENATE("Teams!F",CELL("contents",INDEX(MatchOrdering!$A$4:$CD$33,ROW(JF16)-3,MATCH(JF$2,MatchOrdering!$A$3:$CD$3,0))))),""),"")</f>
        <v>ARI</v>
      </c>
      <c r="JG16" s="73" t="str">
        <f t="shared" ca="1" si="63"/>
        <v>ARI vs COL</v>
      </c>
      <c r="JH16" s="69" t="str">
        <f ca="1">IF(LEN(JF$2)&gt;0,   IF(ROW(JH16)-3&lt;=$K$38/2,INDIRECT(CONCATENATE("Teams!F",JI16)),""),"")</f>
        <v>COL</v>
      </c>
      <c r="JI16" s="6">
        <f ca="1">IF(LEN(JF$2)&gt;0,   IF(ROW(JI16)-3&lt;=$K$38/2,INDIRECT(CONCATENATE("MatchOrdering!B",CHAR(96+JF$2-52),($K$38 + 1) - (ROW(JI16)-3) + 2)),""),"")</f>
        <v>9</v>
      </c>
      <c r="JJ16" s="83"/>
      <c r="JK16" s="84"/>
      <c r="JL16" s="69" t="str">
        <f t="shared" ca="1" si="64"/>
        <v/>
      </c>
      <c r="JN16" s="69" t="str">
        <f ca="1">IF(LEN(JN$2)&gt;0,   IF(ROW(JN16)-3&lt;=$K$38/2,INDIRECT(CONCATENATE("Teams!F",CELL("contents",INDEX(MatchOrdering!$A$4:$CD$33,ROW(JN16)-3,MATCH(JN$2,MatchOrdering!$A$3:$CD$3,0))))),""),"")</f>
        <v>EDM</v>
      </c>
      <c r="JO16" s="73" t="str">
        <f t="shared" ca="1" si="65"/>
        <v>EDM vs VAN</v>
      </c>
      <c r="JP16" s="69" t="str">
        <f ca="1">IF(LEN(JN$2)&gt;0,   IF(ROW(JP16)-3&lt;=$K$38/2,INDIRECT(CONCATENATE("Teams!F",JQ16)),""),"")</f>
        <v>VAN</v>
      </c>
      <c r="JQ16" s="6">
        <f ca="1">IF(LEN(JN$2)&gt;0,   IF(ROW(JQ16)-3&lt;=$K$38/2,INDIRECT(CONCATENATE("MatchOrdering!B",CHAR(96+JN$2-52),($K$38 + 1) - (ROW(JQ16)-3) + 2)),""),"")</f>
        <v>7</v>
      </c>
      <c r="JR16" s="83"/>
      <c r="JS16" s="84"/>
      <c r="JT16" s="69" t="str">
        <f t="shared" ca="1" si="66"/>
        <v/>
      </c>
      <c r="JV16" s="69" t="str">
        <f ca="1">IF(LEN(JV$2)&gt;0,   IF(ROW(JV16)-3&lt;=$K$38/2,INDIRECT(CONCATENATE("Teams!F",CELL("contents",INDEX(MatchOrdering!$A$4:$CD$33,ROW(JV16)-3,MATCH(JV$2,MatchOrdering!$A$3:$CD$3,0))))),""),"")</f>
        <v>WAS</v>
      </c>
      <c r="JW16" s="73" t="str">
        <f t="shared" ca="1" si="67"/>
        <v>WAS vs ARI</v>
      </c>
      <c r="JX16" s="69" t="str">
        <f ca="1">IF(LEN(JV$2)&gt;0,   IF(ROW(JX16)-3&lt;=$K$38/2,INDIRECT(CONCATENATE("Teams!F",JY16)),""),"")</f>
        <v>ARI</v>
      </c>
      <c r="JY16" s="6">
        <f ca="1">IF(LEN(JV$2)&gt;0,   IF(ROW(JY16)-3&lt;=$K$38/2,INDIRECT(CONCATENATE("MatchOrdering!B",CHAR(96+JV$2-52),($K$38 + 1) - (ROW(JY16)-3) + 2)),""),"")</f>
        <v>5</v>
      </c>
      <c r="JZ16" s="83"/>
      <c r="KA16" s="84"/>
      <c r="KB16" s="69" t="str">
        <f t="shared" ca="1" si="68"/>
        <v/>
      </c>
      <c r="KD16" s="69" t="str">
        <f ca="1">IF(LEN(KD$2)&gt;0,   IF(ROW(KD16)-3&lt;=$K$38/2,INDIRECT(CONCATENATE("Teams!F",CELL("contents",INDEX(MatchOrdering!$A$4:$CD$33,ROW(KD16)-3,MATCH(KD$2,MatchOrdering!$A$3:$CD$3,0))))),""),"")</f>
        <v>PHI</v>
      </c>
      <c r="KE16" s="73" t="str">
        <f t="shared" ca="1" si="69"/>
        <v>PHI vs EDM</v>
      </c>
      <c r="KF16" s="69" t="str">
        <f ca="1">IF(LEN(KD$2)&gt;0,   IF(ROW(KF16)-3&lt;=$K$38/2,INDIRECT(CONCATENATE("Teams!F",KG16)),""),"")</f>
        <v>EDM</v>
      </c>
      <c r="KG16" s="6">
        <f ca="1">IF(LEN(KD$2)&gt;0,   IF(ROW(KG16)-3&lt;=$K$38/2,INDIRECT(CONCATENATE("MatchOrdering!B",CHAR(96+KD$2-52),($K$38 + 1) - (ROW(KG16)-3) + 2)),""),"")</f>
        <v>3</v>
      </c>
      <c r="KH16" s="83"/>
      <c r="KI16" s="84"/>
      <c r="KJ16" s="69" t="str">
        <f t="shared" ca="1" si="70"/>
        <v/>
      </c>
      <c r="KL16" s="69" t="str">
        <f ca="1">IF(LEN(KL$2)&gt;0,   IF(ROW(KL16)-3&lt;=$K$38/2,INDIRECT(CONCATENATE("Teams!F",CELL("contents",INDEX(MatchOrdering!$A$4:$CD$33,ROW(KL16)-3,MATCH(KL$2,MatchOrdering!$A$3:$CD$3,0))))),""),"")</f>
        <v>NYI</v>
      </c>
      <c r="KM16" s="73" t="str">
        <f t="shared" ca="1" si="71"/>
        <v>NYI vs WAS</v>
      </c>
      <c r="KN16" s="69" t="str">
        <f ca="1">IF(LEN(KL$2)&gt;0,   IF(ROW(KN16)-3&lt;=$K$38/2,INDIRECT(CONCATENATE("Teams!F",KO16)),""),"")</f>
        <v>WAS</v>
      </c>
      <c r="KO16" s="6">
        <f ca="1">IF(LEN(KL$2)&gt;0,   IF(ROW(KO16)-3&lt;=$K$38/2,INDIRECT(CONCATENATE("MatchOrdering!B",CHAR(96+KL$2-52),($K$38 + 1) - (ROW(KO16)-3) + 2)),""),"")</f>
        <v>30</v>
      </c>
      <c r="KP16" s="83"/>
      <c r="KQ16" s="84"/>
      <c r="KR16" s="69" t="str">
        <f t="shared" ca="1" si="72"/>
        <v/>
      </c>
      <c r="KT16" s="69" t="str">
        <f ca="1">IF(LEN(KT$2)&gt;0,   IF(ROW(KT16)-3&lt;=$K$38/2,INDIRECT(CONCATENATE("Teams!F",CELL("contents",INDEX(MatchOrdering!$A$4:$CD$33,ROW(KT16)-3,MATCH(KT$2,MatchOrdering!$A$3:$CD$3,0))))),""),"")</f>
        <v>CBJ</v>
      </c>
      <c r="KU16" s="73" t="str">
        <f t="shared" ca="1" si="73"/>
        <v>CBJ vs PHI</v>
      </c>
      <c r="KV16" s="69" t="str">
        <f ca="1">IF(LEN(KT$2)&gt;0,   IF(ROW(KV16)-3&lt;=$K$38/2,INDIRECT(CONCATENATE("Teams!F",KW16)),""),"")</f>
        <v>PHI</v>
      </c>
      <c r="KW16" s="6">
        <f ca="1">IF(LEN(KT$2)&gt;0,   IF(ROW(KW16)-3&lt;=$K$38/2,INDIRECT(CONCATENATE("MatchOrdering!B",CHAR(96+KT$2-52),($K$38 + 1) - (ROW(KW16)-3) + 2)),""),"")</f>
        <v>28</v>
      </c>
      <c r="KX16" s="83"/>
      <c r="KY16" s="84"/>
      <c r="KZ16" s="69" t="str">
        <f t="shared" ca="1" si="74"/>
        <v/>
      </c>
      <c r="LB16" s="69" t="str">
        <f ca="1">IF(LEN(LB$2)&gt;0,   IF(ROW(LB16)-3&lt;=$K$38/2,INDIRECT(CONCATENATE("Teams!F",CELL("contents",INDEX(MatchOrdering!$A$4:$CD$33,ROW(LB16)-3,MATCH(LB$2,MatchOrdering!$A$3:$CD$3,0))))),""),"")</f>
        <v>TOR</v>
      </c>
      <c r="LC16" s="73" t="str">
        <f t="shared" ca="1" si="75"/>
        <v>TOR vs NYI</v>
      </c>
      <c r="LD16" s="69" t="str">
        <f ca="1">IF(LEN(LB$2)&gt;0,   IF(ROW(LD16)-3&lt;=$K$38/2,INDIRECT(CONCATENATE("Teams!F",LE16)),""),"")</f>
        <v>NYI</v>
      </c>
      <c r="LE16" s="6">
        <f ca="1">IF(LEN(LB$2)&gt;0,   IF(ROW(LE16)-3&lt;=$K$38/2,INDIRECT(CONCATENATE("MatchOrdering!C",CHAR(96+LB$2-78),($K$38 + 1) - (ROW(LE16)-3) + 2)),""),"")</f>
        <v>26</v>
      </c>
      <c r="LF16" s="83"/>
      <c r="LG16" s="84"/>
      <c r="LH16" s="69" t="str">
        <f t="shared" ca="1" si="76"/>
        <v/>
      </c>
      <c r="LJ16" s="69" t="str">
        <f ca="1">IF(LEN(LJ$2)&gt;0,   IF(ROW(LJ16)-3&lt;=$K$38/2,INDIRECT(CONCATENATE("Teams!F",CELL("contents",INDEX(MatchOrdering!$A$4:$CD$33,ROW(LJ16)-3,MATCH(LJ$2,MatchOrdering!$A$3:$CD$3,0))))),""),"")</f>
        <v>OTT</v>
      </c>
      <c r="LK16" s="73" t="str">
        <f t="shared" ca="1" si="77"/>
        <v>OTT vs CBJ</v>
      </c>
      <c r="LL16" s="69" t="str">
        <f ca="1">IF(LEN(LJ$2)&gt;0,   IF(ROW(LL16)-3&lt;=$K$38/2,INDIRECT(CONCATENATE("Teams!F",LM16)),""),"")</f>
        <v>CBJ</v>
      </c>
      <c r="LM16" s="6">
        <f ca="1">IF(LEN(LJ$2)&gt;0,   IF(ROW(LM16)-3&lt;=$K$38/2,INDIRECT(CONCATENATE("MatchOrdering!C",CHAR(96+LJ$2-78),($K$38 + 1) - (ROW(LM16)-3) + 2)),""),"")</f>
        <v>24</v>
      </c>
      <c r="LN16" s="83"/>
      <c r="LO16" s="84"/>
      <c r="LP16" s="69" t="str">
        <f t="shared" ca="1" si="78"/>
        <v/>
      </c>
    </row>
    <row r="17" spans="2:328" x14ac:dyDescent="0.25">
      <c r="B17" s="69" t="str">
        <f ca="1">IF(LEN(C$2)&gt;0,   IF(ROW(B17)-3&lt;=$K$38/2,INDIRECT(CONCATENATE("Teams!F",CELL("contents",INDEX(MatchOrdering!$A$4:$CD$33,ROW(B17)-3,MATCH(C$2,MatchOrdering!$A$3:$CD$3,0))))),""),"")</f>
        <v>WIN</v>
      </c>
      <c r="C17" s="73" t="str">
        <f t="shared" ca="1" si="0"/>
        <v>WIN vs BUF</v>
      </c>
      <c r="D17" s="69" t="str">
        <f ca="1">IF(LEN(C$2)&gt;0,   IF(ROW(D17)-3&lt;=$K$38/2,INDIRECT(CONCATENATE("Teams!F",E17)),""),"")</f>
        <v>BUF</v>
      </c>
      <c r="E17" s="6">
        <f ca="1">IF(LEN(C$2)&gt;0,   IF(ROW(E17)-3&lt;=$K$38/2,INDIRECT(CONCATENATE("MatchOrdering!",CHAR(96+C$2),($K$38 + 1) - (ROW(E17)-3) + 2)),""),"")</f>
        <v>16</v>
      </c>
      <c r="F17" s="83"/>
      <c r="G17" s="84"/>
      <c r="H17" s="69" t="str">
        <f t="shared" ca="1" si="79"/>
        <v/>
      </c>
      <c r="J17" s="69" t="str">
        <f ca="1">IF(LEN(K$2)&gt;0,   IF(ROW(J17)-3&lt;=$K$38/2,INDIRECT(CONCATENATE("Teams!F",CELL("contents",INDEX(MatchOrdering!$A$4:$CD$33,ROW(J17)-3,MATCH(K$2,MatchOrdering!$A$3:$CD$3,0))))),""),"")</f>
        <v>NAS</v>
      </c>
      <c r="K17" s="73" t="str">
        <f t="shared" ca="1" si="1"/>
        <v>NAS vs WIN</v>
      </c>
      <c r="L17" s="69" t="str">
        <f ca="1">IF(LEN(K$2)&gt;0,   IF(ROW(L17)-3&lt;=$K$38/2,INDIRECT(CONCATENATE("Teams!F",M17)),""),"")</f>
        <v>WIN</v>
      </c>
      <c r="M17" s="6">
        <f ca="1">IF(LEN(K$2)&gt;0,   IF(ROW(M17)-3&lt;=$K$38/2,INDIRECT(CONCATENATE("MatchOrdering!",CHAR(96+K$2),($K$38 + 1) - (ROW(M17)-3) + 2)),""),"")</f>
        <v>14</v>
      </c>
      <c r="N17" s="83"/>
      <c r="O17" s="84"/>
      <c r="P17" s="69" t="str">
        <f t="shared" ca="1" si="2"/>
        <v/>
      </c>
      <c r="R17" s="69" t="str">
        <f ca="1">IF(LEN(R$2)&gt;0,   IF(ROW(R17)-3&lt;=$K$38/2,INDIRECT(CONCATENATE("Teams!F",CELL("contents",INDEX(MatchOrdering!$A$4:$CD$33,ROW(R17)-3,MATCH(R$2,MatchOrdering!$A$3:$CD$3,0))))),""),"")</f>
        <v>DAL</v>
      </c>
      <c r="S17" s="73" t="str">
        <f t="shared" ca="1" si="3"/>
        <v>DAL vs NAS</v>
      </c>
      <c r="T17" s="69" t="str">
        <f ca="1">IF(LEN(R$2)&gt;0,   IF(ROW(T17)-3&lt;=$K$38/2,INDIRECT(CONCATENATE("Teams!F",U17)),""),"")</f>
        <v>NAS</v>
      </c>
      <c r="U17" s="6">
        <f ca="1">IF(LEN(R$2)&gt;0,   IF(ROW(U17)-3&lt;=$K$38/2,INDIRECT(CONCATENATE("MatchOrdering!",CHAR(96+R$2),($K$38 + 1) - (ROW(U17)-3) + 2)),""),"")</f>
        <v>12</v>
      </c>
      <c r="V17" s="83"/>
      <c r="W17" s="84"/>
      <c r="X17" s="69" t="str">
        <f t="shared" ca="1" si="4"/>
        <v/>
      </c>
      <c r="Z17" s="69" t="str">
        <f ca="1">IF(LEN(Z$2)&gt;0,   IF(ROW(Z17)-3&lt;=$K$38/2,INDIRECT(CONCATENATE("Teams!F",CELL("contents",INDEX(MatchOrdering!$A$4:$CD$33,ROW(Z17)-3,MATCH(Z$2,MatchOrdering!$A$3:$CD$3,0))))),""),"")</f>
        <v>CHI</v>
      </c>
      <c r="AA17" s="73" t="str">
        <f t="shared" ca="1" si="5"/>
        <v>CHI vs DAL</v>
      </c>
      <c r="AB17" s="69" t="str">
        <f ca="1">IF(LEN(Z$2)&gt;0,   IF(ROW(AB17)-3&lt;=$K$38/2,INDIRECT(CONCATENATE("Teams!F",AC17)),""),"")</f>
        <v>DAL</v>
      </c>
      <c r="AC17" s="6">
        <f ca="1">IF(LEN(Z$2)&gt;0,   IF(ROW(AC17)-3&lt;=$K$38/2,INDIRECT(CONCATENATE("MatchOrdering!",CHAR(96+Z$2),($K$38 + 1) - (ROW(AC17)-3) + 2)),""),"")</f>
        <v>10</v>
      </c>
      <c r="AD17" s="83"/>
      <c r="AE17" s="84"/>
      <c r="AF17" s="69" t="str">
        <f t="shared" ca="1" si="6"/>
        <v/>
      </c>
      <c r="AH17" s="69" t="str">
        <f ca="1">IF(LEN(AH$2)&gt;0,   IF(ROW(AH17)-3&lt;=$K$38/2,INDIRECT(CONCATENATE("Teams!F",CELL("contents",INDEX(MatchOrdering!$A$4:$CD$33,ROW(AH17)-3,MATCH(AH$2,MatchOrdering!$A$3:$CD$3,0))))),""),"")</f>
        <v>SJS</v>
      </c>
      <c r="AI17" s="73" t="str">
        <f t="shared" ca="1" si="7"/>
        <v>SJS vs CHI</v>
      </c>
      <c r="AJ17" s="69" t="str">
        <f ca="1">IF(LEN(AH$2)&gt;0,   IF(ROW(AJ17)-3&lt;=$K$38/2,INDIRECT(CONCATENATE("Teams!F",AK17)),""),"")</f>
        <v>CHI</v>
      </c>
      <c r="AK17" s="6">
        <f ca="1">IF(LEN(AH$2)&gt;0,   IF(ROW(AK17)-3&lt;=$K$38/2,INDIRECT(CONCATENATE("MatchOrdering!",CHAR(96+AH$2),($K$38 + 1) - (ROW(AK17)-3) + 2)),""),"")</f>
        <v>8</v>
      </c>
      <c r="AL17" s="83"/>
      <c r="AM17" s="84"/>
      <c r="AN17" s="69" t="str">
        <f t="shared" ca="1" si="8"/>
        <v/>
      </c>
      <c r="AP17" s="69" t="str">
        <f ca="1">IF(LEN(AP$2)&gt;0,   IF(ROW(AP17)-3&lt;=$K$38/2,INDIRECT(CONCATENATE("Teams!F",CELL("contents",INDEX(MatchOrdering!$A$4:$CD$33,ROW(AP17)-3,MATCH(AP$2,MatchOrdering!$A$3:$CD$3,0))))),""),"")</f>
        <v>LAK</v>
      </c>
      <c r="AQ17" s="73" t="str">
        <f t="shared" ca="1" si="9"/>
        <v>LAK vs SJS</v>
      </c>
      <c r="AR17" s="69" t="str">
        <f ca="1">IF(LEN(AP$2)&gt;0,   IF(ROW(AR17)-3&lt;=$K$38/2,INDIRECT(CONCATENATE("Teams!F",AS17)),""),"")</f>
        <v>SJS</v>
      </c>
      <c r="AS17" s="6">
        <f ca="1">IF(LEN(AP$2)&gt;0,   IF(ROW(AS17)-3&lt;=$K$38/2,INDIRECT(CONCATENATE("MatchOrdering!",CHAR(96+AP$2),($K$38 + 1) - (ROW(AS17)-3) + 2)),""),"")</f>
        <v>6</v>
      </c>
      <c r="AT17" s="83"/>
      <c r="AU17" s="84"/>
      <c r="AV17" s="69" t="str">
        <f t="shared" ca="1" si="10"/>
        <v/>
      </c>
      <c r="AX17" s="69" t="str">
        <f ca="1">IF(LEN(AX$2)&gt;0,   IF(ROW(AX17)-3&lt;=$K$38/2,INDIRECT(CONCATENATE("Teams!F",CELL("contents",INDEX(MatchOrdering!$A$4:$CD$33,ROW(AX17)-3,MATCH(AX$2,MatchOrdering!$A$3:$CD$3,0))))),""),"")</f>
        <v>CGY</v>
      </c>
      <c r="AY17" s="73" t="str">
        <f t="shared" ca="1" si="11"/>
        <v>CGY vs LAK</v>
      </c>
      <c r="AZ17" s="69" t="str">
        <f ca="1">IF(LEN(AX$2)&gt;0,   IF(ROW(AZ17)-3&lt;=$K$38/2,INDIRECT(CONCATENATE("Teams!F",BA17)),""),"")</f>
        <v>LAK</v>
      </c>
      <c r="BA17" s="6">
        <f ca="1">IF(LEN(AX$2)&gt;0,   IF(ROW(BA17)-3&lt;=$K$38/2,INDIRECT(CONCATENATE("MatchOrdering!",CHAR(96+AX$2),($K$38 + 1) - (ROW(BA17)-3) + 2)),""),"")</f>
        <v>4</v>
      </c>
      <c r="BB17" s="83"/>
      <c r="BC17" s="84"/>
      <c r="BD17" s="69" t="str">
        <f t="shared" ca="1" si="12"/>
        <v/>
      </c>
      <c r="BF17" s="69" t="str">
        <f ca="1">IF(LEN(BF$2)&gt;0,   IF(ROW(BF17)-3&lt;=$K$38/2,INDIRECT(CONCATENATE("Teams!F",CELL("contents",INDEX(MatchOrdering!$A$4:$CD$33,ROW(BF17)-3,MATCH(BF$2,MatchOrdering!$A$3:$CD$3,0))))),""),"")</f>
        <v>PIT</v>
      </c>
      <c r="BG17" s="73" t="str">
        <f t="shared" ca="1" si="13"/>
        <v>PIT vs CGY</v>
      </c>
      <c r="BH17" s="69" t="str">
        <f ca="1">IF(LEN(BF$2)&gt;0,   IF(ROW(BH17)-3&lt;=$K$38/2,INDIRECT(CONCATENATE("Teams!F",BI17)),""),"")</f>
        <v>CGY</v>
      </c>
      <c r="BI17" s="6">
        <f ca="1">IF(LEN(BF$2)&gt;0,   IF(ROW(BI17)-3&lt;=$K$38/2,INDIRECT(CONCATENATE("MatchOrdering!",CHAR(96+BF$2),($K$38 + 1) - (ROW(BI17)-3) + 2)),""),"")</f>
        <v>2</v>
      </c>
      <c r="BJ17" s="83"/>
      <c r="BK17" s="84"/>
      <c r="BL17" s="69" t="str">
        <f t="shared" ca="1" si="14"/>
        <v/>
      </c>
      <c r="BN17" s="69" t="str">
        <f ca="1">IF(LEN(BN$2)&gt;0,   IF(ROW(BN17)-3&lt;=$K$38/2,INDIRECT(CONCATENATE("Teams!F",CELL("contents",INDEX(MatchOrdering!$A$4:$CD$33,ROW(BN17)-3,MATCH(BN$2,MatchOrdering!$A$3:$CD$3,0))))),""),"")</f>
        <v>NYR</v>
      </c>
      <c r="BO17" s="73" t="str">
        <f t="shared" ca="1" si="80"/>
        <v>NYR vs PIT</v>
      </c>
      <c r="BP17" s="69" t="str">
        <f ca="1">IF(LEN(BN$2)&gt;0,   IF(ROW(BP17)-3&lt;=$K$38/2,INDIRECT(CONCATENATE("Teams!F",BQ17)),""),"")</f>
        <v>PIT</v>
      </c>
      <c r="BQ17" s="6">
        <f ca="1">IF(LEN(BN$2)&gt;0,   IF(ROW(BQ17)-3&lt;=$K$38/2,INDIRECT(CONCATENATE("MatchOrdering!",CHAR(96+BN$2),($K$38 + 1) - (ROW(BQ17)-3) + 2)),""),"")</f>
        <v>29</v>
      </c>
      <c r="BR17" s="83"/>
      <c r="BS17" s="84"/>
      <c r="BT17" s="69" t="str">
        <f t="shared" ca="1" si="81"/>
        <v/>
      </c>
      <c r="BV17" s="69" t="str">
        <f ca="1">IF(LEN(BV$2)&gt;0,   IF(ROW(BV17)-3&lt;=$K$38/2,INDIRECT(CONCATENATE("Teams!F",CELL("contents",INDEX(MatchOrdering!$A$4:$CD$33,ROW(BV17)-3,MATCH(BV$2,MatchOrdering!$A$3:$CD$3,0))))),""),"")</f>
        <v>NJD</v>
      </c>
      <c r="BW17" s="73" t="str">
        <f t="shared" ca="1" si="15"/>
        <v>NJD vs NYR</v>
      </c>
      <c r="BX17" s="69" t="str">
        <f ca="1">IF(LEN(BV$2)&gt;0,   IF(ROW(BX17)-3&lt;=$K$38/2,INDIRECT(CONCATENATE("Teams!F",BY17)),""),"")</f>
        <v>NYR</v>
      </c>
      <c r="BY17" s="6">
        <f ca="1">IF(LEN(BV$2)&gt;0,   IF(ROW(BY17)-3&lt;=$K$38/2,INDIRECT(CONCATENATE("MatchOrdering!",CHAR(96+BV$2),($K$38 + 1) - (ROW(BY17)-3) + 2)),""),"")</f>
        <v>27</v>
      </c>
      <c r="BZ17" s="83"/>
      <c r="CA17" s="84"/>
      <c r="CB17" s="69" t="str">
        <f t="shared" ca="1" si="16"/>
        <v/>
      </c>
      <c r="CD17" s="69" t="str">
        <f ca="1">IF(LEN(CD$2)&gt;0,   IF(ROW(CD17)-3&lt;=$K$38/2,INDIRECT(CONCATENATE("Teams!F",CELL("contents",INDEX(MatchOrdering!$A$4:$CD$33,ROW(CD17)-3,MATCH(CD$2,MatchOrdering!$A$3:$CD$3,0))))),""),"")</f>
        <v>CAR</v>
      </c>
      <c r="CE17" s="73" t="str">
        <f t="shared" ca="1" si="17"/>
        <v>CAR vs NJD</v>
      </c>
      <c r="CF17" s="69" t="str">
        <f ca="1">IF(LEN(CD$2)&gt;0,   IF(ROW(CF17)-3&lt;=$K$38/2,INDIRECT(CONCATENATE("Teams!F",CG17)),""),"")</f>
        <v>NJD</v>
      </c>
      <c r="CG17" s="6">
        <f ca="1">IF(LEN(CD$2)&gt;0,   IF(ROW(CG17)-3&lt;=$K$38/2,INDIRECT(CONCATENATE("MatchOrdering!",CHAR(96+CD$2),($K$38 + 1) - (ROW(CG17)-3) + 2)),""),"")</f>
        <v>25</v>
      </c>
      <c r="CH17" s="83"/>
      <c r="CI17" s="84"/>
      <c r="CJ17" s="69" t="str">
        <f t="shared" ca="1" si="18"/>
        <v/>
      </c>
      <c r="CL17" s="69" t="str">
        <f ca="1">IF(LEN(CL$2)&gt;0,   IF(ROW(CL17)-3&lt;=$K$38/2,INDIRECT(CONCATENATE("Teams!F",CELL("contents",INDEX(MatchOrdering!$A$4:$CD$33,ROW(CL17)-3,MATCH(CL$2,MatchOrdering!$A$3:$CD$3,0))))),""),"")</f>
        <v>TB</v>
      </c>
      <c r="CM17" s="73" t="str">
        <f t="shared" ca="1" si="19"/>
        <v>TB vs CAR</v>
      </c>
      <c r="CN17" s="69" t="str">
        <f ca="1">IF(LEN(CL$2)&gt;0,   IF(ROW(CN17)-3&lt;=$K$38/2,INDIRECT(CONCATENATE("Teams!F",CO17)),""),"")</f>
        <v>CAR</v>
      </c>
      <c r="CO17" s="6">
        <f ca="1">IF(LEN(CL$2)&gt;0,   IF(ROW(CO17)-3&lt;=$K$38/2,INDIRECT(CONCATENATE("MatchOrdering!",CHAR(96+CL$2),($K$38 + 1) - (ROW(CO17)-3) + 2)),""),"")</f>
        <v>23</v>
      </c>
      <c r="CP17" s="83"/>
      <c r="CQ17" s="84"/>
      <c r="CR17" s="69" t="str">
        <f t="shared" ca="1" si="20"/>
        <v/>
      </c>
      <c r="CT17" s="69" t="str">
        <f ca="1">IF(LEN(CT$2)&gt;0,   IF(ROW(CT17)-3&lt;=$K$38/2,INDIRECT(CONCATENATE("Teams!F",CELL("contents",INDEX(MatchOrdering!$A$4:$CD$33,ROW(CT17)-3,MATCH(CT$2,MatchOrdering!$A$3:$CD$3,0))))),""),"")</f>
        <v>MON</v>
      </c>
      <c r="CU17" s="73" t="str">
        <f t="shared" ca="1" si="21"/>
        <v>MON vs TB</v>
      </c>
      <c r="CV17" s="69" t="str">
        <f ca="1">IF(LEN(CT$2)&gt;0,   IF(ROW(CV17)-3&lt;=$K$38/2,INDIRECT(CONCATENATE("Teams!F",CW17)),""),"")</f>
        <v>TB</v>
      </c>
      <c r="CW17" s="6">
        <f ca="1">IF(LEN(CT$2)&gt;0,   IF(ROW(CW17)-3&lt;=$K$38/2,INDIRECT(CONCATENATE("MatchOrdering!",CHAR(96+CT$2),($K$38 + 1) - (ROW(CW17)-3) + 2)),""),"")</f>
        <v>21</v>
      </c>
      <c r="CX17" s="83"/>
      <c r="CY17" s="84"/>
      <c r="CZ17" s="69" t="str">
        <f t="shared" ca="1" si="22"/>
        <v/>
      </c>
      <c r="DB17" s="69" t="str">
        <f ca="1">IF(LEN(DB$2)&gt;0,   IF(ROW(DB17)-3&lt;=$K$38/2,INDIRECT(CONCATENATE("Teams!F",CELL("contents",INDEX(MatchOrdering!$A$4:$CD$33,ROW(DB17)-3,MATCH(DB$2,MatchOrdering!$A$3:$CD$3,0))))),""),"")</f>
        <v>DET</v>
      </c>
      <c r="DC17" s="73" t="str">
        <f t="shared" ca="1" si="23"/>
        <v>DET vs MON</v>
      </c>
      <c r="DD17" s="69" t="str">
        <f ca="1">IF(LEN(DB$2)&gt;0,   IF(ROW(DD17)-3&lt;=$K$38/2,INDIRECT(CONCATENATE("Teams!F",DE17)),""),"")</f>
        <v>MON</v>
      </c>
      <c r="DE17" s="6">
        <f ca="1">IF(LEN(DB$2)&gt;0,   IF(ROW(DE17)-3&lt;=$K$38/2,INDIRECT(CONCATENATE("MatchOrdering!A",CHAR(96+DB$2-26),($K$38 + 1) - (ROW(DE17)-3) + 2)),""),"")</f>
        <v>19</v>
      </c>
      <c r="DF17" s="83"/>
      <c r="DG17" s="84"/>
      <c r="DH17" s="69" t="str">
        <f t="shared" ca="1" si="24"/>
        <v/>
      </c>
      <c r="DJ17" s="69" t="str">
        <f ca="1">IF(LEN(DJ$2)&gt;0,   IF(ROW(DJ17)-3&lt;=$K$38/2,INDIRECT(CONCATENATE("Teams!F",CELL("contents",INDEX(MatchOrdering!$A$4:$CD$33,ROW(DJ17)-3,MATCH(DJ$2,MatchOrdering!$A$3:$CD$3,0))))),""),"")</f>
        <v>BOS</v>
      </c>
      <c r="DK17" s="73" t="str">
        <f t="shared" ca="1" si="25"/>
        <v>BOS vs DET</v>
      </c>
      <c r="DL17" s="69" t="str">
        <f ca="1">IF(LEN(DJ$2)&gt;0,   IF(ROW(DL17)-3&lt;=$K$38/2,INDIRECT(CONCATENATE("Teams!F",DM17)),""),"")</f>
        <v>DET</v>
      </c>
      <c r="DM17" s="6">
        <f ca="1">IF(LEN(DJ$2)&gt;0,   IF(ROW(DM17)-3&lt;=$K$38/2,INDIRECT(CONCATENATE("MatchOrdering!A",CHAR(96+DJ$2-26),($K$38 + 1) - (ROW(DM17)-3) + 2)),""),"")</f>
        <v>17</v>
      </c>
      <c r="DN17" s="83"/>
      <c r="DO17" s="84"/>
      <c r="DP17" s="69" t="str">
        <f t="shared" ca="1" si="26"/>
        <v/>
      </c>
      <c r="DR17" s="69" t="str">
        <f ca="1">IF(LEN(DR$2)&gt;0,   IF(ROW(DR17)-3&lt;=$K$38/2,INDIRECT(CONCATENATE("Teams!F",CELL("contents",INDEX(MatchOrdering!$A$4:$CD$33,ROW(DR17)-3,MATCH(DR$2,MatchOrdering!$A$3:$CD$3,0))))),""),"")</f>
        <v>STL</v>
      </c>
      <c r="DS17" s="73" t="str">
        <f t="shared" ca="1" si="27"/>
        <v>STL vs BOS</v>
      </c>
      <c r="DT17" s="69" t="str">
        <f ca="1">IF(LEN(DR$2)&gt;0,   IF(ROW(DT17)-3&lt;=$K$38/2,INDIRECT(CONCATENATE("Teams!F",DU17)),""),"")</f>
        <v>BOS</v>
      </c>
      <c r="DU17" s="6">
        <f ca="1">IF(LEN(DR$2)&gt;0,   IF(ROW(DU17)-3&lt;=$K$38/2,INDIRECT(CONCATENATE("MatchOrdering!A",CHAR(96+DR$2-26),($K$38 + 1) - (ROW(DU17)-3) + 2)),""),"")</f>
        <v>15</v>
      </c>
      <c r="DV17" s="83"/>
      <c r="DW17" s="84"/>
      <c r="DX17" s="69" t="str">
        <f t="shared" ca="1" si="28"/>
        <v/>
      </c>
      <c r="DZ17" s="69" t="str">
        <f ca="1">IF(LEN(DZ$2)&gt;0,   IF(ROW(DZ17)-3&lt;=$K$38/2,INDIRECT(CONCATENATE("Teams!F",CELL("contents",INDEX(MatchOrdering!$A$4:$CD$33,ROW(DZ17)-3,MATCH(DZ$2,MatchOrdering!$A$3:$CD$3,0))))),""),"")</f>
        <v>MIN</v>
      </c>
      <c r="EA17" s="73" t="str">
        <f t="shared" ca="1" si="29"/>
        <v>MIN vs STL</v>
      </c>
      <c r="EB17" s="69" t="str">
        <f ca="1">IF(LEN(DZ$2)&gt;0,   IF(ROW(EB17)-3&lt;=$K$38/2,INDIRECT(CONCATENATE("Teams!F",EC17)),""),"")</f>
        <v>STL</v>
      </c>
      <c r="EC17" s="6">
        <f ca="1">IF(LEN(DZ$2)&gt;0,   IF(ROW(EC17)-3&lt;=$K$38/2,INDIRECT(CONCATENATE("MatchOrdering!A",CHAR(96+DZ$2-26),($K$38 + 1) - (ROW(EC17)-3) + 2)),""),"")</f>
        <v>13</v>
      </c>
      <c r="ED17" s="83"/>
      <c r="EE17" s="84"/>
      <c r="EF17" s="69" t="str">
        <f t="shared" ca="1" si="30"/>
        <v/>
      </c>
      <c r="EH17" s="69" t="str">
        <f ca="1">IF(LEN(EH$2)&gt;0,   IF(ROW(EH17)-3&lt;=$K$38/2,INDIRECT(CONCATENATE("Teams!F",CELL("contents",INDEX(MatchOrdering!$A$4:$CD$33,ROW(EH17)-3,MATCH(EH$2,MatchOrdering!$A$3:$CD$3,0))))),""),"")</f>
        <v>COL</v>
      </c>
      <c r="EI17" s="73" t="str">
        <f t="shared" ca="1" si="31"/>
        <v>COL vs MIN</v>
      </c>
      <c r="EJ17" s="69" t="str">
        <f ca="1">IF(LEN(EH$2)&gt;0,   IF(ROW(EJ17)-3&lt;=$K$38/2,INDIRECT(CONCATENATE("Teams!F",EK17)),""),"")</f>
        <v>MIN</v>
      </c>
      <c r="EK17" s="6">
        <f ca="1">IF(LEN(EH$2)&gt;0,   IF(ROW(EK17)-3&lt;=$K$38/2,INDIRECT(CONCATENATE("MatchOrdering!A",CHAR(96+EH$2-26),($K$38 + 1) - (ROW(EK17)-3) + 2)),""),"")</f>
        <v>11</v>
      </c>
      <c r="EL17" s="83"/>
      <c r="EM17" s="84"/>
      <c r="EN17" s="69" t="str">
        <f t="shared" ca="1" si="32"/>
        <v/>
      </c>
      <c r="EP17" s="69" t="str">
        <f ca="1">IF(LEN(EP$2)&gt;0,   IF(ROW(EP17)-3&lt;=$K$38/2,INDIRECT(CONCATENATE("Teams!F",CELL("contents",INDEX(MatchOrdering!$A$4:$CD$33,ROW(EP17)-3,MATCH(EP$2,MatchOrdering!$A$3:$CD$3,0))))),""),"")</f>
        <v>VAN</v>
      </c>
      <c r="EQ17" s="73" t="str">
        <f t="shared" ca="1" si="33"/>
        <v>VAN vs COL</v>
      </c>
      <c r="ER17" s="69" t="str">
        <f ca="1">IF(LEN(EP$2)&gt;0,   IF(ROW(ER17)-3&lt;=$K$38/2,INDIRECT(CONCATENATE("Teams!F",ES17)),""),"")</f>
        <v>COL</v>
      </c>
      <c r="ES17" s="6">
        <f ca="1">IF(LEN(EP$2)&gt;0,   IF(ROW(ES17)-3&lt;=$K$38/2,INDIRECT(CONCATENATE("MatchOrdering!A",CHAR(96+EP$2-26),($K$38 + 1) - (ROW(ES17)-3) + 2)),""),"")</f>
        <v>9</v>
      </c>
      <c r="ET17" s="83"/>
      <c r="EU17" s="84"/>
      <c r="EV17" s="69" t="str">
        <f t="shared" ca="1" si="34"/>
        <v/>
      </c>
      <c r="EX17" s="69" t="str">
        <f ca="1">IF(LEN(EX$2)&gt;0,   IF(ROW(EX17)-3&lt;=$K$38/2,INDIRECT(CONCATENATE("Teams!F",CELL("contents",INDEX(MatchOrdering!$A$4:$CD$33,ROW(EX17)-3,MATCH(EX$2,MatchOrdering!$A$3:$CD$3,0))))),""),"")</f>
        <v>ARI</v>
      </c>
      <c r="EY17" s="73" t="str">
        <f t="shared" ca="1" si="35"/>
        <v>ARI vs VAN</v>
      </c>
      <c r="EZ17" s="69" t="str">
        <f ca="1">IF(LEN(EX$2)&gt;0,   IF(ROW(EZ17)-3&lt;=$K$38/2,INDIRECT(CONCATENATE("Teams!F",FA17)),""),"")</f>
        <v>VAN</v>
      </c>
      <c r="FA17" s="6">
        <f ca="1">IF(LEN(EX$2)&gt;0,   IF(ROW(FA17)-3&lt;=$K$38/2,INDIRECT(CONCATENATE("MatchOrdering!A",CHAR(96+EX$2-26),($K$38 + 1) - (ROW(FA17)-3) + 2)),""),"")</f>
        <v>7</v>
      </c>
      <c r="FB17" s="83"/>
      <c r="FC17" s="84"/>
      <c r="FD17" s="69" t="str">
        <f t="shared" ca="1" si="36"/>
        <v/>
      </c>
      <c r="FF17" s="69" t="str">
        <f ca="1">IF(LEN(FF$2)&gt;0,   IF(ROW(FF17)-3&lt;=$K$38/2,INDIRECT(CONCATENATE("Teams!F",CELL("contents",INDEX(MatchOrdering!$A$4:$CD$33,ROW(FF17)-3,MATCH(FF$2,MatchOrdering!$A$3:$CD$3,0))))),""),"")</f>
        <v>EDM</v>
      </c>
      <c r="FG17" s="73" t="str">
        <f t="shared" ca="1" si="37"/>
        <v>EDM vs ARI</v>
      </c>
      <c r="FH17" s="69" t="str">
        <f ca="1">IF(LEN(FF$2)&gt;0,   IF(ROW(FH17)-3&lt;=$K$38/2,INDIRECT(CONCATENATE("Teams!F",FI17)),""),"")</f>
        <v>ARI</v>
      </c>
      <c r="FI17" s="6">
        <f ca="1">IF(LEN(FF$2)&gt;0,   IF(ROW(FI17)-3&lt;=$K$38/2,INDIRECT(CONCATENATE("MatchOrdering!A",CHAR(96+FF$2-26),($K$38 + 1) - (ROW(FI17)-3) + 2)),""),"")</f>
        <v>5</v>
      </c>
      <c r="FJ17" s="83"/>
      <c r="FK17" s="84"/>
      <c r="FL17" s="69" t="str">
        <f t="shared" ca="1" si="38"/>
        <v/>
      </c>
      <c r="FN17" s="69" t="str">
        <f ca="1">IF(LEN(FN$2)&gt;0,   IF(ROW(FN17)-3&lt;=$K$38/2,INDIRECT(CONCATENATE("Teams!F",CELL("contents",INDEX(MatchOrdering!$A$4:$CD$33,ROW(FN17)-3,MATCH(FN$2,MatchOrdering!$A$3:$CD$3,0))))),""),"")</f>
        <v>WAS</v>
      </c>
      <c r="FO17" s="73" t="str">
        <f t="shared" ca="1" si="39"/>
        <v>WAS vs EDM</v>
      </c>
      <c r="FP17" s="69" t="str">
        <f ca="1">IF(LEN(FN$2)&gt;0,   IF(ROW(FP17)-3&lt;=$K$38/2,INDIRECT(CONCATENATE("Teams!F",FQ17)),""),"")</f>
        <v>EDM</v>
      </c>
      <c r="FQ17" s="6">
        <f ca="1">IF(LEN(FN$2)&gt;0,   IF(ROW(FQ17)-3&lt;=$K$38/2,INDIRECT(CONCATENATE("MatchOrdering!A",CHAR(96+FN$2-26),($K$38 + 1) - (ROW(FQ17)-3) + 2)),""),"")</f>
        <v>3</v>
      </c>
      <c r="FR17" s="83"/>
      <c r="FS17" s="84"/>
      <c r="FT17" s="69" t="str">
        <f t="shared" ca="1" si="40"/>
        <v/>
      </c>
      <c r="FV17" s="69" t="str">
        <f ca="1">IF(LEN(FV$2)&gt;0,   IF(ROW(FV17)-3&lt;=$K$38/2,INDIRECT(CONCATENATE("Teams!F",CELL("contents",INDEX(MatchOrdering!$A$4:$CD$33,ROW(FV17)-3,MATCH(FV$2,MatchOrdering!$A$3:$CD$3,0))))),""),"")</f>
        <v>PHI</v>
      </c>
      <c r="FW17" s="73" t="str">
        <f t="shared" ca="1" si="41"/>
        <v>PHI vs WAS</v>
      </c>
      <c r="FX17" s="69" t="str">
        <f ca="1">IF(LEN(FV$2)&gt;0,   IF(ROW(FX17)-3&lt;=$K$38/2,INDIRECT(CONCATENATE("Teams!F",FY17)),""),"")</f>
        <v>WAS</v>
      </c>
      <c r="FY17" s="6">
        <f ca="1">IF(LEN(FV$2)&gt;0,   IF(ROW(FY17)-3&lt;=$K$38/2,INDIRECT(CONCATENATE("MatchOrdering!A",CHAR(96+FV$2-26),($K$38 + 1) - (ROW(FY17)-3) + 2)),""),"")</f>
        <v>30</v>
      </c>
      <c r="FZ17" s="83"/>
      <c r="GA17" s="84"/>
      <c r="GB17" s="69" t="str">
        <f t="shared" ca="1" si="42"/>
        <v/>
      </c>
      <c r="GD17" s="69" t="str">
        <f ca="1">IF(LEN(GD$2)&gt;0,   IF(ROW(GD17)-3&lt;=$K$38/2,INDIRECT(CONCATENATE("Teams!F",CELL("contents",INDEX(MatchOrdering!$A$4:$CD$33,ROW(GD17)-3,MATCH(GD$2,MatchOrdering!$A$3:$CD$3,0))))),""),"")</f>
        <v>NYI</v>
      </c>
      <c r="GE17" s="73" t="str">
        <f t="shared" ca="1" si="43"/>
        <v>NYI vs PHI</v>
      </c>
      <c r="GF17" s="69" t="str">
        <f ca="1">IF(LEN(GD$2)&gt;0,   IF(ROW(GF17)-3&lt;=$K$38/2,INDIRECT(CONCATENATE("Teams!F",GG17)),""),"")</f>
        <v>PHI</v>
      </c>
      <c r="GG17" s="6">
        <f ca="1">IF(LEN(GD$2)&gt;0,   IF(ROW(GG17)-3&lt;=$K$38/2,INDIRECT(CONCATENATE("MatchOrdering!A",CHAR(96+GD$2-26),($K$38 + 1) - (ROW(GG17)-3) + 2)),""),"")</f>
        <v>28</v>
      </c>
      <c r="GH17" s="83"/>
      <c r="GI17" s="84"/>
      <c r="GJ17" s="69" t="str">
        <f t="shared" ca="1" si="44"/>
        <v/>
      </c>
      <c r="GL17" s="69" t="str">
        <f ca="1">IF(LEN(GL$2)&gt;0,   IF(ROW(GL17)-3&lt;=$K$38/2,INDIRECT(CONCATENATE("Teams!F",CELL("contents",INDEX(MatchOrdering!$A$4:$CD$33,ROW(GL17)-3,MATCH(GL$2,MatchOrdering!$A$3:$CD$3,0))))),""),"")</f>
        <v>CBJ</v>
      </c>
      <c r="GM17" s="73" t="str">
        <f t="shared" ca="1" si="45"/>
        <v>CBJ vs NYI</v>
      </c>
      <c r="GN17" s="69" t="str">
        <f ca="1">IF(LEN(GL$2)&gt;0,   IF(ROW(GN17)-3&lt;=$K$38/2,INDIRECT(CONCATENATE("Teams!F",GO17)),""),"")</f>
        <v>NYI</v>
      </c>
      <c r="GO17" s="6">
        <f ca="1">IF(LEN(GL$2)&gt;0,   IF(ROW(GO17)-3&lt;=$K$38/2,INDIRECT(CONCATENATE("MatchOrdering!A",CHAR(96+GL$2-26),($K$38 + 1) - (ROW(GO17)-3) + 2)),""),"")</f>
        <v>26</v>
      </c>
      <c r="GP17" s="83"/>
      <c r="GQ17" s="84"/>
      <c r="GR17" s="69" t="str">
        <f t="shared" ca="1" si="46"/>
        <v/>
      </c>
      <c r="GT17" s="69" t="str">
        <f ca="1">IF(LEN(GT$2)&gt;0,   IF(ROW(GT17)-3&lt;=$K$38/2,INDIRECT(CONCATENATE("Teams!F",CELL("contents",INDEX(MatchOrdering!$A$4:$CD$33,ROW(GT17)-3,MATCH(GT$2,MatchOrdering!$A$3:$CD$3,0))))),""),"")</f>
        <v>TOR</v>
      </c>
      <c r="GU17" s="73" t="str">
        <f t="shared" ca="1" si="47"/>
        <v>TOR vs CBJ</v>
      </c>
      <c r="GV17" s="69" t="str">
        <f ca="1">IF(LEN(GT$2)&gt;0,   IF(ROW(GV17)-3&lt;=$K$38/2,INDIRECT(CONCATENATE("Teams!F",GW17)),""),"")</f>
        <v>CBJ</v>
      </c>
      <c r="GW17" s="6">
        <f ca="1">IF(LEN(GT$2)&gt;0,   IF(ROW(GW17)-3&lt;=$K$38/2,INDIRECT(CONCATENATE("MatchOrdering!A",CHAR(96+GT$2-26),($K$38 + 1) - (ROW(GW17)-3) + 2)),""),"")</f>
        <v>24</v>
      </c>
      <c r="GX17" s="83"/>
      <c r="GY17" s="84"/>
      <c r="GZ17" s="69" t="str">
        <f t="shared" ca="1" si="48"/>
        <v/>
      </c>
      <c r="HB17" s="69" t="str">
        <f ca="1">IF(LEN(HB$2)&gt;0,   IF(ROW(HB17)-3&lt;=$K$38/2,INDIRECT(CONCATENATE("Teams!F",CELL("contents",INDEX(MatchOrdering!$A$4:$CD$33,ROW(HB17)-3,MATCH(HB$2,MatchOrdering!$A$3:$CD$3,0))))),""),"")</f>
        <v>OTT</v>
      </c>
      <c r="HC17" s="73" t="str">
        <f t="shared" ca="1" si="49"/>
        <v>OTT vs TOR</v>
      </c>
      <c r="HD17" s="69" t="str">
        <f ca="1">IF(LEN(HB$2)&gt;0,   IF(ROW(HD17)-3&lt;=$K$38/2,INDIRECT(CONCATENATE("Teams!F",HE17)),""),"")</f>
        <v>TOR</v>
      </c>
      <c r="HE17" s="6">
        <f ca="1">IF(LEN(HB$2)&gt;0,   IF(ROW(HE17)-3&lt;=$K$38/2,INDIRECT(CONCATENATE("MatchOrdering!B",CHAR(96+HB$2-52),($K$38 + 1) - (ROW(HE17)-3) + 2)),""),"")</f>
        <v>22</v>
      </c>
      <c r="HF17" s="83"/>
      <c r="HG17" s="84"/>
      <c r="HH17" s="69" t="str">
        <f t="shared" ca="1" si="50"/>
        <v/>
      </c>
      <c r="HJ17" s="69" t="str">
        <f ca="1">IF(LEN(HJ$2)&gt;0,   IF(ROW(HJ17)-3&lt;=$K$38/2,INDIRECT(CONCATENATE("Teams!F",CELL("contents",INDEX(MatchOrdering!$A$4:$CD$33,ROW(HJ17)-3,MATCH(HJ$2,MatchOrdering!$A$3:$CD$3,0))))),""),"")</f>
        <v>FLA</v>
      </c>
      <c r="HK17" s="73" t="str">
        <f t="shared" ca="1" si="51"/>
        <v>FLA vs OTT</v>
      </c>
      <c r="HL17" s="69" t="str">
        <f ca="1">IF(LEN(HJ$2)&gt;0,   IF(ROW(HL17)-3&lt;=$K$38/2,INDIRECT(CONCATENATE("Teams!F",HM17)),""),"")</f>
        <v>OTT</v>
      </c>
      <c r="HM17" s="6">
        <f ca="1">IF(LEN(HJ$2)&gt;0,   IF(ROW(HM17)-3&lt;=$K$38/2,INDIRECT(CONCATENATE("MatchOrdering!B",CHAR(96+HJ$2-52),($K$38 + 1) - (ROW(HM17)-3) + 2)),""),"")</f>
        <v>20</v>
      </c>
      <c r="HN17" s="83"/>
      <c r="HO17" s="84"/>
      <c r="HP17" s="69" t="str">
        <f t="shared" ca="1" si="52"/>
        <v/>
      </c>
      <c r="HR17" s="69" t="str">
        <f ca="1">IF(LEN(HR$2)&gt;0,   IF(ROW(HR17)-3&lt;=$K$38/2,INDIRECT(CONCATENATE("Teams!F",CELL("contents",INDEX(MatchOrdering!$A$4:$CD$33,ROW(HR17)-3,MATCH(HR$2,MatchOrdering!$A$3:$CD$3,0))))),""),"")</f>
        <v>BUF</v>
      </c>
      <c r="HS17" s="73" t="str">
        <f t="shared" ca="1" si="53"/>
        <v>BUF vs FLA</v>
      </c>
      <c r="HT17" s="69" t="str">
        <f ca="1">IF(LEN(HR$2)&gt;0,   IF(ROW(HT17)-3&lt;=$K$38/2,INDIRECT(CONCATENATE("Teams!F",HU17)),""),"")</f>
        <v>FLA</v>
      </c>
      <c r="HU17" s="6">
        <f ca="1">IF(LEN(HR$2)&gt;0,   IF(ROW(HU17)-3&lt;=$K$38/2,INDIRECT(CONCATENATE("MatchOrdering!B",CHAR(96+HR$2-52),($K$38 + 1) - (ROW(HU17)-3) + 2)),""),"")</f>
        <v>18</v>
      </c>
      <c r="HV17" s="83"/>
      <c r="HW17" s="84"/>
      <c r="HX17" s="69" t="str">
        <f t="shared" ca="1" si="54"/>
        <v/>
      </c>
      <c r="HZ17" s="69" t="str">
        <f ca="1">IF(LEN(HZ$2)&gt;0,   IF(ROW(HZ17)-3&lt;=$K$38/2,INDIRECT(CONCATENATE("Teams!F",CELL("contents",INDEX(MatchOrdering!$A$4:$CD$33,ROW(HZ17)-3,MATCH(HZ$2,MatchOrdering!$A$3:$CD$3,0))))),""),"")</f>
        <v>WIN</v>
      </c>
      <c r="IA17" s="73" t="str">
        <f t="shared" ca="1" si="55"/>
        <v>WIN vs BUF</v>
      </c>
      <c r="IB17" s="69" t="str">
        <f ca="1">IF(LEN(HZ$2)&gt;0,   IF(ROW(IB17)-3&lt;=$K$38/2,INDIRECT(CONCATENATE("Teams!F",IC17)),""),"")</f>
        <v>BUF</v>
      </c>
      <c r="IC17" s="6">
        <f ca="1">IF(LEN(HZ$2)&gt;0,   IF(ROW(IC17)-3&lt;=$K$38/2,INDIRECT(CONCATENATE("MatchOrdering!B",CHAR(96+HZ$2-52),($K$38 + 1) - (ROW(IC17)-3) + 2)),""),"")</f>
        <v>16</v>
      </c>
      <c r="ID17" s="83"/>
      <c r="IE17" s="84"/>
      <c r="IF17" s="69" t="str">
        <f t="shared" ca="1" si="56"/>
        <v/>
      </c>
      <c r="IH17" s="69" t="str">
        <f ca="1">IF(LEN(IH$2)&gt;0,   IF(ROW(IH17)-3&lt;=$K$38/2,INDIRECT(CONCATENATE("Teams!F",CELL("contents",INDEX(MatchOrdering!$A$4:$CD$33,ROW(IH17)-3,MATCH(IH$2,MatchOrdering!$A$3:$CD$3,0))))),""),"")</f>
        <v>NAS</v>
      </c>
      <c r="II17" s="73" t="str">
        <f t="shared" ca="1" si="57"/>
        <v>NAS vs WIN</v>
      </c>
      <c r="IJ17" s="69" t="str">
        <f ca="1">IF(LEN(IH$2)&gt;0,   IF(ROW(IJ17)-3&lt;=$K$38/2,INDIRECT(CONCATENATE("Teams!F",IK17)),""),"")</f>
        <v>WIN</v>
      </c>
      <c r="IK17" s="6">
        <f ca="1">IF(LEN(IH$2)&gt;0,   IF(ROW(IK17)-3&lt;=$K$38/2,INDIRECT(CONCATENATE("MatchOrdering!B",CHAR(96+IH$2-52),($K$38 + 1) - (ROW(IK17)-3) + 2)),""),"")</f>
        <v>14</v>
      </c>
      <c r="IL17" s="83"/>
      <c r="IM17" s="84"/>
      <c r="IN17" s="69" t="str">
        <f t="shared" ca="1" si="58"/>
        <v/>
      </c>
      <c r="IP17" s="69" t="str">
        <f ca="1">IF(LEN(IP$2)&gt;0,   IF(ROW(IP17)-3&lt;=$K$38/2,INDIRECT(CONCATENATE("Teams!F",CELL("contents",INDEX(MatchOrdering!$A$4:$CD$33,ROW(IP17)-3,MATCH(IP$2,MatchOrdering!$A$3:$CD$3,0))))),""),"")</f>
        <v>DAL</v>
      </c>
      <c r="IQ17" s="73" t="str">
        <f t="shared" ca="1" si="59"/>
        <v>DAL vs NAS</v>
      </c>
      <c r="IR17" s="69" t="str">
        <f ca="1">IF(LEN(IP$2)&gt;0,   IF(ROW(IR17)-3&lt;=$K$38/2,INDIRECT(CONCATENATE("Teams!F",IS17)),""),"")</f>
        <v>NAS</v>
      </c>
      <c r="IS17" s="6">
        <f ca="1">IF(LEN(IP$2)&gt;0,   IF(ROW(IS17)-3&lt;=$K$38/2,INDIRECT(CONCATENATE("MatchOrdering!B",CHAR(96+IP$2-52),($K$38 + 1) - (ROW(IS17)-3) + 2)),""),"")</f>
        <v>12</v>
      </c>
      <c r="IT17" s="83"/>
      <c r="IU17" s="84"/>
      <c r="IV17" s="69" t="str">
        <f t="shared" ca="1" si="60"/>
        <v/>
      </c>
      <c r="IX17" s="69" t="str">
        <f ca="1">IF(LEN(IX$2)&gt;0,   IF(ROW(IX17)-3&lt;=$K$38/2,INDIRECT(CONCATENATE("Teams!F",CELL("contents",INDEX(MatchOrdering!$A$4:$CD$33,ROW(IX17)-3,MATCH(IX$2,MatchOrdering!$A$3:$CD$3,0))))),""),"")</f>
        <v>CHI</v>
      </c>
      <c r="IY17" s="73" t="str">
        <f t="shared" ca="1" si="61"/>
        <v>CHI vs DAL</v>
      </c>
      <c r="IZ17" s="69" t="str">
        <f ca="1">IF(LEN(IX$2)&gt;0,   IF(ROW(IZ17)-3&lt;=$K$38/2,INDIRECT(CONCATENATE("Teams!F",JA17)),""),"")</f>
        <v>DAL</v>
      </c>
      <c r="JA17" s="6">
        <f ca="1">IF(LEN(IX$2)&gt;0,   IF(ROW(JA17)-3&lt;=$K$38/2,INDIRECT(CONCATENATE("MatchOrdering!B",CHAR(96+IX$2-52),($K$38 + 1) - (ROW(JA17)-3) + 2)),""),"")</f>
        <v>10</v>
      </c>
      <c r="JB17" s="83"/>
      <c r="JC17" s="84"/>
      <c r="JD17" s="69" t="str">
        <f t="shared" ca="1" si="62"/>
        <v/>
      </c>
      <c r="JF17" s="69" t="str">
        <f ca="1">IF(LEN(JF$2)&gt;0,   IF(ROW(JF17)-3&lt;=$K$38/2,INDIRECT(CONCATENATE("Teams!F",CELL("contents",INDEX(MatchOrdering!$A$4:$CD$33,ROW(JF17)-3,MATCH(JF$2,MatchOrdering!$A$3:$CD$3,0))))),""),"")</f>
        <v>SJS</v>
      </c>
      <c r="JG17" s="73" t="str">
        <f t="shared" ca="1" si="63"/>
        <v>SJS vs CHI</v>
      </c>
      <c r="JH17" s="69" t="str">
        <f ca="1">IF(LEN(JF$2)&gt;0,   IF(ROW(JH17)-3&lt;=$K$38/2,INDIRECT(CONCATENATE("Teams!F",JI17)),""),"")</f>
        <v>CHI</v>
      </c>
      <c r="JI17" s="6">
        <f ca="1">IF(LEN(JF$2)&gt;0,   IF(ROW(JI17)-3&lt;=$K$38/2,INDIRECT(CONCATENATE("MatchOrdering!B",CHAR(96+JF$2-52),($K$38 + 1) - (ROW(JI17)-3) + 2)),""),"")</f>
        <v>8</v>
      </c>
      <c r="JJ17" s="83"/>
      <c r="JK17" s="84"/>
      <c r="JL17" s="69" t="str">
        <f t="shared" ca="1" si="64"/>
        <v/>
      </c>
      <c r="JN17" s="69" t="str">
        <f ca="1">IF(LEN(JN$2)&gt;0,   IF(ROW(JN17)-3&lt;=$K$38/2,INDIRECT(CONCATENATE("Teams!F",CELL("contents",INDEX(MatchOrdering!$A$4:$CD$33,ROW(JN17)-3,MATCH(JN$2,MatchOrdering!$A$3:$CD$3,0))))),""),"")</f>
        <v>LAK</v>
      </c>
      <c r="JO17" s="73" t="str">
        <f t="shared" ca="1" si="65"/>
        <v>LAK vs SJS</v>
      </c>
      <c r="JP17" s="69" t="str">
        <f ca="1">IF(LEN(JN$2)&gt;0,   IF(ROW(JP17)-3&lt;=$K$38/2,INDIRECT(CONCATENATE("Teams!F",JQ17)),""),"")</f>
        <v>SJS</v>
      </c>
      <c r="JQ17" s="6">
        <f ca="1">IF(LEN(JN$2)&gt;0,   IF(ROW(JQ17)-3&lt;=$K$38/2,INDIRECT(CONCATENATE("MatchOrdering!B",CHAR(96+JN$2-52),($K$38 + 1) - (ROW(JQ17)-3) + 2)),""),"")</f>
        <v>6</v>
      </c>
      <c r="JR17" s="83"/>
      <c r="JS17" s="84"/>
      <c r="JT17" s="69" t="str">
        <f t="shared" ca="1" si="66"/>
        <v/>
      </c>
      <c r="JV17" s="69" t="str">
        <f ca="1">IF(LEN(JV$2)&gt;0,   IF(ROW(JV17)-3&lt;=$K$38/2,INDIRECT(CONCATENATE("Teams!F",CELL("contents",INDEX(MatchOrdering!$A$4:$CD$33,ROW(JV17)-3,MATCH(JV$2,MatchOrdering!$A$3:$CD$3,0))))),""),"")</f>
        <v>CGY</v>
      </c>
      <c r="JW17" s="73" t="str">
        <f t="shared" ca="1" si="67"/>
        <v>CGY vs LAK</v>
      </c>
      <c r="JX17" s="69" t="str">
        <f ca="1">IF(LEN(JV$2)&gt;0,   IF(ROW(JX17)-3&lt;=$K$38/2,INDIRECT(CONCATENATE("Teams!F",JY17)),""),"")</f>
        <v>LAK</v>
      </c>
      <c r="JY17" s="6">
        <f ca="1">IF(LEN(JV$2)&gt;0,   IF(ROW(JY17)-3&lt;=$K$38/2,INDIRECT(CONCATENATE("MatchOrdering!B",CHAR(96+JV$2-52),($K$38 + 1) - (ROW(JY17)-3) + 2)),""),"")</f>
        <v>4</v>
      </c>
      <c r="JZ17" s="83"/>
      <c r="KA17" s="84"/>
      <c r="KB17" s="69" t="str">
        <f t="shared" ca="1" si="68"/>
        <v/>
      </c>
      <c r="KD17" s="69" t="str">
        <f ca="1">IF(LEN(KD$2)&gt;0,   IF(ROW(KD17)-3&lt;=$K$38/2,INDIRECT(CONCATENATE("Teams!F",CELL("contents",INDEX(MatchOrdering!$A$4:$CD$33,ROW(KD17)-3,MATCH(KD$2,MatchOrdering!$A$3:$CD$3,0))))),""),"")</f>
        <v>PIT</v>
      </c>
      <c r="KE17" s="73" t="str">
        <f t="shared" ca="1" si="69"/>
        <v>PIT vs CGY</v>
      </c>
      <c r="KF17" s="69" t="str">
        <f ca="1">IF(LEN(KD$2)&gt;0,   IF(ROW(KF17)-3&lt;=$K$38/2,INDIRECT(CONCATENATE("Teams!F",KG17)),""),"")</f>
        <v>CGY</v>
      </c>
      <c r="KG17" s="6">
        <f ca="1">IF(LEN(KD$2)&gt;0,   IF(ROW(KG17)-3&lt;=$K$38/2,INDIRECT(CONCATENATE("MatchOrdering!B",CHAR(96+KD$2-52),($K$38 + 1) - (ROW(KG17)-3) + 2)),""),"")</f>
        <v>2</v>
      </c>
      <c r="KH17" s="83"/>
      <c r="KI17" s="84"/>
      <c r="KJ17" s="69" t="str">
        <f t="shared" ca="1" si="70"/>
        <v/>
      </c>
      <c r="KL17" s="69" t="str">
        <f ca="1">IF(LEN(KL$2)&gt;0,   IF(ROW(KL17)-3&lt;=$K$38/2,INDIRECT(CONCATENATE("Teams!F",CELL("contents",INDEX(MatchOrdering!$A$4:$CD$33,ROW(KL17)-3,MATCH(KL$2,MatchOrdering!$A$3:$CD$3,0))))),""),"")</f>
        <v>NYR</v>
      </c>
      <c r="KM17" s="73" t="str">
        <f t="shared" ca="1" si="71"/>
        <v>NYR vs PIT</v>
      </c>
      <c r="KN17" s="69" t="str">
        <f ca="1">IF(LEN(KL$2)&gt;0,   IF(ROW(KN17)-3&lt;=$K$38/2,INDIRECT(CONCATENATE("Teams!F",KO17)),""),"")</f>
        <v>PIT</v>
      </c>
      <c r="KO17" s="6">
        <f ca="1">IF(LEN(KL$2)&gt;0,   IF(ROW(KO17)-3&lt;=$K$38/2,INDIRECT(CONCATENATE("MatchOrdering!B",CHAR(96+KL$2-52),($K$38 + 1) - (ROW(KO17)-3) + 2)),""),"")</f>
        <v>29</v>
      </c>
      <c r="KP17" s="83"/>
      <c r="KQ17" s="84"/>
      <c r="KR17" s="69" t="str">
        <f t="shared" ca="1" si="72"/>
        <v/>
      </c>
      <c r="KT17" s="69" t="str">
        <f ca="1">IF(LEN(KT$2)&gt;0,   IF(ROW(KT17)-3&lt;=$K$38/2,INDIRECT(CONCATENATE("Teams!F",CELL("contents",INDEX(MatchOrdering!$A$4:$CD$33,ROW(KT17)-3,MATCH(KT$2,MatchOrdering!$A$3:$CD$3,0))))),""),"")</f>
        <v>NJD</v>
      </c>
      <c r="KU17" s="73" t="str">
        <f t="shared" ca="1" si="73"/>
        <v>NJD vs NYR</v>
      </c>
      <c r="KV17" s="69" t="str">
        <f ca="1">IF(LEN(KT$2)&gt;0,   IF(ROW(KV17)-3&lt;=$K$38/2,INDIRECT(CONCATENATE("Teams!F",KW17)),""),"")</f>
        <v>NYR</v>
      </c>
      <c r="KW17" s="6">
        <f ca="1">IF(LEN(KT$2)&gt;0,   IF(ROW(KW17)-3&lt;=$K$38/2,INDIRECT(CONCATENATE("MatchOrdering!B",CHAR(96+KT$2-52),($K$38 + 1) - (ROW(KW17)-3) + 2)),""),"")</f>
        <v>27</v>
      </c>
      <c r="KX17" s="83"/>
      <c r="KY17" s="84"/>
      <c r="KZ17" s="69" t="str">
        <f t="shared" ca="1" si="74"/>
        <v/>
      </c>
      <c r="LB17" s="69" t="str">
        <f ca="1">IF(LEN(LB$2)&gt;0,   IF(ROW(LB17)-3&lt;=$K$38/2,INDIRECT(CONCATENATE("Teams!F",CELL("contents",INDEX(MatchOrdering!$A$4:$CD$33,ROW(LB17)-3,MATCH(LB$2,MatchOrdering!$A$3:$CD$3,0))))),""),"")</f>
        <v>CAR</v>
      </c>
      <c r="LC17" s="73" t="str">
        <f t="shared" ca="1" si="75"/>
        <v>CAR vs NJD</v>
      </c>
      <c r="LD17" s="69" t="str">
        <f ca="1">IF(LEN(LB$2)&gt;0,   IF(ROW(LD17)-3&lt;=$K$38/2,INDIRECT(CONCATENATE("Teams!F",LE17)),""),"")</f>
        <v>NJD</v>
      </c>
      <c r="LE17" s="6">
        <f ca="1">IF(LEN(LB$2)&gt;0,   IF(ROW(LE17)-3&lt;=$K$38/2,INDIRECT(CONCATENATE("MatchOrdering!C",CHAR(96+LB$2-78),($K$38 + 1) - (ROW(LE17)-3) + 2)),""),"")</f>
        <v>25</v>
      </c>
      <c r="LF17" s="83"/>
      <c r="LG17" s="84"/>
      <c r="LH17" s="69" t="str">
        <f t="shared" ca="1" si="76"/>
        <v/>
      </c>
      <c r="LJ17" s="69" t="str">
        <f ca="1">IF(LEN(LJ$2)&gt;0,   IF(ROW(LJ17)-3&lt;=$K$38/2,INDIRECT(CONCATENATE("Teams!F",CELL("contents",INDEX(MatchOrdering!$A$4:$CD$33,ROW(LJ17)-3,MATCH(LJ$2,MatchOrdering!$A$3:$CD$3,0))))),""),"")</f>
        <v>TB</v>
      </c>
      <c r="LK17" s="73" t="str">
        <f t="shared" ca="1" si="77"/>
        <v>TB vs CAR</v>
      </c>
      <c r="LL17" s="69" t="str">
        <f ca="1">IF(LEN(LJ$2)&gt;0,   IF(ROW(LL17)-3&lt;=$K$38/2,INDIRECT(CONCATENATE("Teams!F",LM17)),""),"")</f>
        <v>CAR</v>
      </c>
      <c r="LM17" s="6">
        <f ca="1">IF(LEN(LJ$2)&gt;0,   IF(ROW(LM17)-3&lt;=$K$38/2,INDIRECT(CONCATENATE("MatchOrdering!C",CHAR(96+LJ$2-78),($K$38 + 1) - (ROW(LM17)-3) + 2)),""),"")</f>
        <v>23</v>
      </c>
      <c r="LN17" s="83"/>
      <c r="LO17" s="84"/>
      <c r="LP17" s="69" t="str">
        <f t="shared" ca="1" si="78"/>
        <v/>
      </c>
    </row>
    <row r="18" spans="2:328" ht="15.75" thickBot="1" x14ac:dyDescent="0.3">
      <c r="B18" s="69" t="str">
        <f ca="1">IF(LEN(C$2)&gt;0,   IF(ROW(B18)-3&lt;=$K$38/2,INDIRECT(CONCATENATE("Teams!F",CELL("contents",INDEX(MatchOrdering!$A$4:$CD$33,ROW(B18)-3,MATCH(C$2,MatchOrdering!$A$3:$CD$3,0))))),""),"")</f>
        <v>BOS</v>
      </c>
      <c r="C18" s="73" t="str">
        <f t="shared" ca="1" si="0"/>
        <v>BOS vs BOS</v>
      </c>
      <c r="D18" s="69" t="str">
        <f ca="1">IF(LEN(C$2)&gt;0,   IF(ROW(D18)-3&lt;=$K$38/2,INDIRECT(CONCATENATE("Teams!F",E18)),""),"")</f>
        <v>BOS</v>
      </c>
      <c r="E18" s="6">
        <f ca="1">IF(LEN(C$2)&gt;0,   IF(ROW(E18)-3&lt;=$K$38/2,INDIRECT(CONCATENATE("MatchOrdering!",CHAR(96+C$2),($K$38 + 1) - (ROW(E18)-3) + 2)),""),"")</f>
        <v>15</v>
      </c>
      <c r="F18" s="85"/>
      <c r="G18" s="86"/>
      <c r="H18" s="69" t="str">
        <f t="shared" ca="1" si="79"/>
        <v/>
      </c>
      <c r="J18" s="69" t="str">
        <f ca="1">IF(LEN(K$2)&gt;0,   IF(ROW(J18)-3&lt;=$K$38/2,INDIRECT(CONCATENATE("Teams!F",CELL("contents",INDEX(MatchOrdering!$A$4:$CD$33,ROW(J18)-3,MATCH(K$2,MatchOrdering!$A$3:$CD$3,0))))),""),"")</f>
        <v>STL</v>
      </c>
      <c r="K18" s="73" t="str">
        <f t="shared" ca="1" si="1"/>
        <v>STL vs STL</v>
      </c>
      <c r="L18" s="69" t="str">
        <f ca="1">IF(LEN(K$2)&gt;0,   IF(ROW(L18)-3&lt;=$K$38/2,INDIRECT(CONCATENATE("Teams!F",M18)),""),"")</f>
        <v>STL</v>
      </c>
      <c r="M18" s="6">
        <f ca="1">IF(LEN(K$2)&gt;0,   IF(ROW(M18)-3&lt;=$K$38/2,INDIRECT(CONCATENATE("MatchOrdering!",CHAR(96+K$2),($K$38 + 1) - (ROW(M18)-3) + 2)),""),"")</f>
        <v>13</v>
      </c>
      <c r="N18" s="85"/>
      <c r="O18" s="86"/>
      <c r="P18" s="69" t="str">
        <f t="shared" ca="1" si="2"/>
        <v/>
      </c>
      <c r="R18" s="69" t="str">
        <f ca="1">IF(LEN(R$2)&gt;0,   IF(ROW(R18)-3&lt;=$K$38/2,INDIRECT(CONCATENATE("Teams!F",CELL("contents",INDEX(MatchOrdering!$A$4:$CD$33,ROW(R18)-3,MATCH(R$2,MatchOrdering!$A$3:$CD$3,0))))),""),"")</f>
        <v>MIN</v>
      </c>
      <c r="S18" s="73" t="str">
        <f t="shared" ca="1" si="3"/>
        <v>MIN vs MIN</v>
      </c>
      <c r="T18" s="69" t="str">
        <f ca="1">IF(LEN(R$2)&gt;0,   IF(ROW(T18)-3&lt;=$K$38/2,INDIRECT(CONCATENATE("Teams!F",U18)),""),"")</f>
        <v>MIN</v>
      </c>
      <c r="U18" s="6">
        <f ca="1">IF(LEN(R$2)&gt;0,   IF(ROW(U18)-3&lt;=$K$38/2,INDIRECT(CONCATENATE("MatchOrdering!",CHAR(96+R$2),($K$38 + 1) - (ROW(U18)-3) + 2)),""),"")</f>
        <v>11</v>
      </c>
      <c r="V18" s="85"/>
      <c r="W18" s="86"/>
      <c r="X18" s="69" t="str">
        <f t="shared" ca="1" si="4"/>
        <v/>
      </c>
      <c r="Z18" s="69" t="str">
        <f ca="1">IF(LEN(Z$2)&gt;0,   IF(ROW(Z18)-3&lt;=$K$38/2,INDIRECT(CONCATENATE("Teams!F",CELL("contents",INDEX(MatchOrdering!$A$4:$CD$33,ROW(Z18)-3,MATCH(Z$2,MatchOrdering!$A$3:$CD$3,0))))),""),"")</f>
        <v>COL</v>
      </c>
      <c r="AA18" s="73" t="str">
        <f t="shared" ca="1" si="5"/>
        <v>COL vs COL</v>
      </c>
      <c r="AB18" s="69" t="str">
        <f ca="1">IF(LEN(Z$2)&gt;0,   IF(ROW(AB18)-3&lt;=$K$38/2,INDIRECT(CONCATENATE("Teams!F",AC18)),""),"")</f>
        <v>COL</v>
      </c>
      <c r="AC18" s="6">
        <f ca="1">IF(LEN(Z$2)&gt;0,   IF(ROW(AC18)-3&lt;=$K$38/2,INDIRECT(CONCATENATE("MatchOrdering!",CHAR(96+Z$2),($K$38 + 1) - (ROW(AC18)-3) + 2)),""),"")</f>
        <v>9</v>
      </c>
      <c r="AD18" s="85"/>
      <c r="AE18" s="86"/>
      <c r="AF18" s="69" t="str">
        <f t="shared" ca="1" si="6"/>
        <v/>
      </c>
      <c r="AH18" s="69" t="str">
        <f ca="1">IF(LEN(AH$2)&gt;0,   IF(ROW(AH18)-3&lt;=$K$38/2,INDIRECT(CONCATENATE("Teams!F",CELL("contents",INDEX(MatchOrdering!$A$4:$CD$33,ROW(AH18)-3,MATCH(AH$2,MatchOrdering!$A$3:$CD$3,0))))),""),"")</f>
        <v>VAN</v>
      </c>
      <c r="AI18" s="73" t="str">
        <f t="shared" ca="1" si="7"/>
        <v>VAN vs VAN</v>
      </c>
      <c r="AJ18" s="69" t="str">
        <f ca="1">IF(LEN(AH$2)&gt;0,   IF(ROW(AJ18)-3&lt;=$K$38/2,INDIRECT(CONCATENATE("Teams!F",AK18)),""),"")</f>
        <v>VAN</v>
      </c>
      <c r="AK18" s="6">
        <f ca="1">IF(LEN(AH$2)&gt;0,   IF(ROW(AK18)-3&lt;=$K$38/2,INDIRECT(CONCATENATE("MatchOrdering!",CHAR(96+AH$2),($K$38 + 1) - (ROW(AK18)-3) + 2)),""),"")</f>
        <v>7</v>
      </c>
      <c r="AL18" s="85"/>
      <c r="AM18" s="86"/>
      <c r="AN18" s="69" t="str">
        <f t="shared" ca="1" si="8"/>
        <v/>
      </c>
      <c r="AP18" s="69" t="str">
        <f ca="1">IF(LEN(AP$2)&gt;0,   IF(ROW(AP18)-3&lt;=$K$38/2,INDIRECT(CONCATENATE("Teams!F",CELL("contents",INDEX(MatchOrdering!$A$4:$CD$33,ROW(AP18)-3,MATCH(AP$2,MatchOrdering!$A$3:$CD$3,0))))),""),"")</f>
        <v>ARI</v>
      </c>
      <c r="AQ18" s="73" t="str">
        <f t="shared" ca="1" si="9"/>
        <v>ARI vs ARI</v>
      </c>
      <c r="AR18" s="69" t="str">
        <f ca="1">IF(LEN(AP$2)&gt;0,   IF(ROW(AR18)-3&lt;=$K$38/2,INDIRECT(CONCATENATE("Teams!F",AS18)),""),"")</f>
        <v>ARI</v>
      </c>
      <c r="AS18" s="6">
        <f ca="1">IF(LEN(AP$2)&gt;0,   IF(ROW(AS18)-3&lt;=$K$38/2,INDIRECT(CONCATENATE("MatchOrdering!",CHAR(96+AP$2),($K$38 + 1) - (ROW(AS18)-3) + 2)),""),"")</f>
        <v>5</v>
      </c>
      <c r="AT18" s="85"/>
      <c r="AU18" s="86"/>
      <c r="AV18" s="69" t="str">
        <f t="shared" ca="1" si="10"/>
        <v/>
      </c>
      <c r="AX18" s="69" t="str">
        <f ca="1">IF(LEN(AX$2)&gt;0,   IF(ROW(AX18)-3&lt;=$K$38/2,INDIRECT(CONCATENATE("Teams!F",CELL("contents",INDEX(MatchOrdering!$A$4:$CD$33,ROW(AX18)-3,MATCH(AX$2,MatchOrdering!$A$3:$CD$3,0))))),""),"")</f>
        <v>EDM</v>
      </c>
      <c r="AY18" s="73" t="str">
        <f t="shared" ca="1" si="11"/>
        <v>EDM vs EDM</v>
      </c>
      <c r="AZ18" s="69" t="str">
        <f ca="1">IF(LEN(AX$2)&gt;0,   IF(ROW(AZ18)-3&lt;=$K$38/2,INDIRECT(CONCATENATE("Teams!F",BA18)),""),"")</f>
        <v>EDM</v>
      </c>
      <c r="BA18" s="6">
        <f ca="1">IF(LEN(AX$2)&gt;0,   IF(ROW(BA18)-3&lt;=$K$38/2,INDIRECT(CONCATENATE("MatchOrdering!",CHAR(96+AX$2),($K$38 + 1) - (ROW(BA18)-3) + 2)),""),"")</f>
        <v>3</v>
      </c>
      <c r="BB18" s="85"/>
      <c r="BC18" s="86"/>
      <c r="BD18" s="69" t="str">
        <f t="shared" ca="1" si="12"/>
        <v/>
      </c>
      <c r="BF18" s="69" t="str">
        <f ca="1">IF(LEN(BF$2)&gt;0,   IF(ROW(BF18)-3&lt;=$K$38/2,INDIRECT(CONCATENATE("Teams!F",CELL("contents",INDEX(MatchOrdering!$A$4:$CD$33,ROW(BF18)-3,MATCH(BF$2,MatchOrdering!$A$3:$CD$3,0))))),""),"")</f>
        <v>WAS</v>
      </c>
      <c r="BG18" s="73" t="str">
        <f t="shared" ca="1" si="13"/>
        <v>WAS vs WAS</v>
      </c>
      <c r="BH18" s="69" t="str">
        <f ca="1">IF(LEN(BF$2)&gt;0,   IF(ROW(BH18)-3&lt;=$K$38/2,INDIRECT(CONCATENATE("Teams!F",BI18)),""),"")</f>
        <v>WAS</v>
      </c>
      <c r="BI18" s="6">
        <f ca="1">IF(LEN(BF$2)&gt;0,   IF(ROW(BI18)-3&lt;=$K$38/2,INDIRECT(CONCATENATE("MatchOrdering!",CHAR(96+BF$2),($K$38 + 1) - (ROW(BI18)-3) + 2)),""),"")</f>
        <v>30</v>
      </c>
      <c r="BJ18" s="85"/>
      <c r="BK18" s="86"/>
      <c r="BL18" s="69" t="str">
        <f t="shared" ca="1" si="14"/>
        <v/>
      </c>
      <c r="BN18" s="69" t="str">
        <f ca="1">IF(LEN(BN$2)&gt;0,   IF(ROW(BN18)-3&lt;=$K$38/2,INDIRECT(CONCATENATE("Teams!F",CELL("contents",INDEX(MatchOrdering!$A$4:$CD$33,ROW(BN18)-3,MATCH(BN$2,MatchOrdering!$A$3:$CD$3,0))))),""),"")</f>
        <v>PHI</v>
      </c>
      <c r="BO18" s="73" t="str">
        <f t="shared" ca="1" si="80"/>
        <v>PHI vs PHI</v>
      </c>
      <c r="BP18" s="69" t="str">
        <f ca="1">IF(LEN(BN$2)&gt;0,   IF(ROW(BP18)-3&lt;=$K$38/2,INDIRECT(CONCATENATE("Teams!F",BQ18)),""),"")</f>
        <v>PHI</v>
      </c>
      <c r="BQ18" s="6">
        <f ca="1">IF(LEN(BN$2)&gt;0,   IF(ROW(BQ18)-3&lt;=$K$38/2,INDIRECT(CONCATENATE("MatchOrdering!",CHAR(96+BN$2),($K$38 + 1) - (ROW(BQ18)-3) + 2)),""),"")</f>
        <v>28</v>
      </c>
      <c r="BR18" s="85"/>
      <c r="BS18" s="86"/>
      <c r="BT18" s="69" t="str">
        <f t="shared" ca="1" si="81"/>
        <v/>
      </c>
      <c r="BV18" s="69" t="str">
        <f ca="1">IF(LEN(BV$2)&gt;0,   IF(ROW(BV18)-3&lt;=$K$38/2,INDIRECT(CONCATENATE("Teams!F",CELL("contents",INDEX(MatchOrdering!$A$4:$CD$33,ROW(BV18)-3,MATCH(BV$2,MatchOrdering!$A$3:$CD$3,0))))),""),"")</f>
        <v>NYI</v>
      </c>
      <c r="BW18" s="73" t="str">
        <f t="shared" ca="1" si="15"/>
        <v>NYI vs NYI</v>
      </c>
      <c r="BX18" s="69" t="str">
        <f ca="1">IF(LEN(BV$2)&gt;0,   IF(ROW(BX18)-3&lt;=$K$38/2,INDIRECT(CONCATENATE("Teams!F",BY18)),""),"")</f>
        <v>NYI</v>
      </c>
      <c r="BY18" s="6">
        <f ca="1">IF(LEN(BV$2)&gt;0,   IF(ROW(BY18)-3&lt;=$K$38/2,INDIRECT(CONCATENATE("MatchOrdering!",CHAR(96+BV$2),($K$38 + 1) - (ROW(BY18)-3) + 2)),""),"")</f>
        <v>26</v>
      </c>
      <c r="BZ18" s="85"/>
      <c r="CA18" s="86"/>
      <c r="CB18" s="69" t="str">
        <f t="shared" ca="1" si="16"/>
        <v/>
      </c>
      <c r="CD18" s="69" t="str">
        <f ca="1">IF(LEN(CD$2)&gt;0,   IF(ROW(CD18)-3&lt;=$K$38/2,INDIRECT(CONCATENATE("Teams!F",CELL("contents",INDEX(MatchOrdering!$A$4:$CD$33,ROW(CD18)-3,MATCH(CD$2,MatchOrdering!$A$3:$CD$3,0))))),""),"")</f>
        <v>CBJ</v>
      </c>
      <c r="CE18" s="73" t="str">
        <f t="shared" ca="1" si="17"/>
        <v>CBJ vs CBJ</v>
      </c>
      <c r="CF18" s="69" t="str">
        <f ca="1">IF(LEN(CD$2)&gt;0,   IF(ROW(CF18)-3&lt;=$K$38/2,INDIRECT(CONCATENATE("Teams!F",CG18)),""),"")</f>
        <v>CBJ</v>
      </c>
      <c r="CG18" s="6">
        <f ca="1">IF(LEN(CD$2)&gt;0,   IF(ROW(CG18)-3&lt;=$K$38/2,INDIRECT(CONCATENATE("MatchOrdering!",CHAR(96+CD$2),($K$38 + 1) - (ROW(CG18)-3) + 2)),""),"")</f>
        <v>24</v>
      </c>
      <c r="CH18" s="85"/>
      <c r="CI18" s="86"/>
      <c r="CJ18" s="69" t="str">
        <f t="shared" ca="1" si="18"/>
        <v/>
      </c>
      <c r="CL18" s="69" t="str">
        <f ca="1">IF(LEN(CL$2)&gt;0,   IF(ROW(CL18)-3&lt;=$K$38/2,INDIRECT(CONCATENATE("Teams!F",CELL("contents",INDEX(MatchOrdering!$A$4:$CD$33,ROW(CL18)-3,MATCH(CL$2,MatchOrdering!$A$3:$CD$3,0))))),""),"")</f>
        <v>TOR</v>
      </c>
      <c r="CM18" s="73" t="str">
        <f t="shared" ca="1" si="19"/>
        <v>TOR vs TOR</v>
      </c>
      <c r="CN18" s="69" t="str">
        <f ca="1">IF(LEN(CL$2)&gt;0,   IF(ROW(CN18)-3&lt;=$K$38/2,INDIRECT(CONCATENATE("Teams!F",CO18)),""),"")</f>
        <v>TOR</v>
      </c>
      <c r="CO18" s="6">
        <f ca="1">IF(LEN(CL$2)&gt;0,   IF(ROW(CO18)-3&lt;=$K$38/2,INDIRECT(CONCATENATE("MatchOrdering!",CHAR(96+CL$2),($K$38 + 1) - (ROW(CO18)-3) + 2)),""),"")</f>
        <v>22</v>
      </c>
      <c r="CP18" s="85"/>
      <c r="CQ18" s="86"/>
      <c r="CR18" s="69" t="str">
        <f t="shared" ca="1" si="20"/>
        <v/>
      </c>
      <c r="CT18" s="69" t="str">
        <f ca="1">IF(LEN(CT$2)&gt;0,   IF(ROW(CT18)-3&lt;=$K$38/2,INDIRECT(CONCATENATE("Teams!F",CELL("contents",INDEX(MatchOrdering!$A$4:$CD$33,ROW(CT18)-3,MATCH(CT$2,MatchOrdering!$A$3:$CD$3,0))))),""),"")</f>
        <v>OTT</v>
      </c>
      <c r="CU18" s="73" t="str">
        <f t="shared" ca="1" si="21"/>
        <v>OTT vs OTT</v>
      </c>
      <c r="CV18" s="69" t="str">
        <f ca="1">IF(LEN(CT$2)&gt;0,   IF(ROW(CV18)-3&lt;=$K$38/2,INDIRECT(CONCATENATE("Teams!F",CW18)),""),"")</f>
        <v>OTT</v>
      </c>
      <c r="CW18" s="6">
        <f ca="1">IF(LEN(CT$2)&gt;0,   IF(ROW(CW18)-3&lt;=$K$38/2,INDIRECT(CONCATENATE("MatchOrdering!",CHAR(96+CT$2),($K$38 + 1) - (ROW(CW18)-3) + 2)),""),"")</f>
        <v>20</v>
      </c>
      <c r="CX18" s="85"/>
      <c r="CY18" s="86"/>
      <c r="CZ18" s="69" t="str">
        <f t="shared" ca="1" si="22"/>
        <v/>
      </c>
      <c r="DB18" s="69" t="str">
        <f ca="1">IF(LEN(DB$2)&gt;0,   IF(ROW(DB18)-3&lt;=$K$38/2,INDIRECT(CONCATENATE("Teams!F",CELL("contents",INDEX(MatchOrdering!$A$4:$CD$33,ROW(DB18)-3,MATCH(DB$2,MatchOrdering!$A$3:$CD$3,0))))),""),"")</f>
        <v>FLA</v>
      </c>
      <c r="DC18" s="73" t="str">
        <f t="shared" ca="1" si="23"/>
        <v>FLA vs FLA</v>
      </c>
      <c r="DD18" s="69" t="str">
        <f ca="1">IF(LEN(DB$2)&gt;0,   IF(ROW(DD18)-3&lt;=$K$38/2,INDIRECT(CONCATENATE("Teams!F",DE18)),""),"")</f>
        <v>FLA</v>
      </c>
      <c r="DE18" s="6">
        <f ca="1">IF(LEN(DB$2)&gt;0,   IF(ROW(DE18)-3&lt;=$K$38/2,INDIRECT(CONCATENATE("MatchOrdering!A",CHAR(96+DB$2-26),($K$38 + 1) - (ROW(DE18)-3) + 2)),""),"")</f>
        <v>18</v>
      </c>
      <c r="DF18" s="85"/>
      <c r="DG18" s="86"/>
      <c r="DH18" s="69" t="str">
        <f t="shared" ca="1" si="24"/>
        <v/>
      </c>
      <c r="DJ18" s="69" t="str">
        <f ca="1">IF(LEN(DJ$2)&gt;0,   IF(ROW(DJ18)-3&lt;=$K$38/2,INDIRECT(CONCATENATE("Teams!F",CELL("contents",INDEX(MatchOrdering!$A$4:$CD$33,ROW(DJ18)-3,MATCH(DJ$2,MatchOrdering!$A$3:$CD$3,0))))),""),"")</f>
        <v>BUF</v>
      </c>
      <c r="DK18" s="73" t="str">
        <f t="shared" ca="1" si="25"/>
        <v>BUF vs BUF</v>
      </c>
      <c r="DL18" s="69" t="str">
        <f ca="1">IF(LEN(DJ$2)&gt;0,   IF(ROW(DL18)-3&lt;=$K$38/2,INDIRECT(CONCATENATE("Teams!F",DM18)),""),"")</f>
        <v>BUF</v>
      </c>
      <c r="DM18" s="6">
        <f ca="1">IF(LEN(DJ$2)&gt;0,   IF(ROW(DM18)-3&lt;=$K$38/2,INDIRECT(CONCATENATE("MatchOrdering!A",CHAR(96+DJ$2-26),($K$38 + 1) - (ROW(DM18)-3) + 2)),""),"")</f>
        <v>16</v>
      </c>
      <c r="DN18" s="85"/>
      <c r="DO18" s="86"/>
      <c r="DP18" s="69" t="str">
        <f t="shared" ca="1" si="26"/>
        <v/>
      </c>
      <c r="DR18" s="69" t="str">
        <f ca="1">IF(LEN(DR$2)&gt;0,   IF(ROW(DR18)-3&lt;=$K$38/2,INDIRECT(CONCATENATE("Teams!F",CELL("contents",INDEX(MatchOrdering!$A$4:$CD$33,ROW(DR18)-3,MATCH(DR$2,MatchOrdering!$A$3:$CD$3,0))))),""),"")</f>
        <v>WIN</v>
      </c>
      <c r="DS18" s="73" t="str">
        <f t="shared" ca="1" si="27"/>
        <v>WIN vs WIN</v>
      </c>
      <c r="DT18" s="69" t="str">
        <f ca="1">IF(LEN(DR$2)&gt;0,   IF(ROW(DT18)-3&lt;=$K$38/2,INDIRECT(CONCATENATE("Teams!F",DU18)),""),"")</f>
        <v>WIN</v>
      </c>
      <c r="DU18" s="6">
        <f ca="1">IF(LEN(DR$2)&gt;0,   IF(ROW(DU18)-3&lt;=$K$38/2,INDIRECT(CONCATENATE("MatchOrdering!A",CHAR(96+DR$2-26),($K$38 + 1) - (ROW(DU18)-3) + 2)),""),"")</f>
        <v>14</v>
      </c>
      <c r="DV18" s="85"/>
      <c r="DW18" s="86"/>
      <c r="DX18" s="69" t="str">
        <f t="shared" ca="1" si="28"/>
        <v/>
      </c>
      <c r="DZ18" s="69" t="str">
        <f ca="1">IF(LEN(DZ$2)&gt;0,   IF(ROW(DZ18)-3&lt;=$K$38/2,INDIRECT(CONCATENATE("Teams!F",CELL("contents",INDEX(MatchOrdering!$A$4:$CD$33,ROW(DZ18)-3,MATCH(DZ$2,MatchOrdering!$A$3:$CD$3,0))))),""),"")</f>
        <v>NAS</v>
      </c>
      <c r="EA18" s="73" t="str">
        <f t="shared" ca="1" si="29"/>
        <v>NAS vs NAS</v>
      </c>
      <c r="EB18" s="69" t="str">
        <f ca="1">IF(LEN(DZ$2)&gt;0,   IF(ROW(EB18)-3&lt;=$K$38/2,INDIRECT(CONCATENATE("Teams!F",EC18)),""),"")</f>
        <v>NAS</v>
      </c>
      <c r="EC18" s="6">
        <f ca="1">IF(LEN(DZ$2)&gt;0,   IF(ROW(EC18)-3&lt;=$K$38/2,INDIRECT(CONCATENATE("MatchOrdering!A",CHAR(96+DZ$2-26),($K$38 + 1) - (ROW(EC18)-3) + 2)),""),"")</f>
        <v>12</v>
      </c>
      <c r="ED18" s="85"/>
      <c r="EE18" s="86"/>
      <c r="EF18" s="69" t="str">
        <f t="shared" ca="1" si="30"/>
        <v/>
      </c>
      <c r="EH18" s="69" t="str">
        <f ca="1">IF(LEN(EH$2)&gt;0,   IF(ROW(EH18)-3&lt;=$K$38/2,INDIRECT(CONCATENATE("Teams!F",CELL("contents",INDEX(MatchOrdering!$A$4:$CD$33,ROW(EH18)-3,MATCH(EH$2,MatchOrdering!$A$3:$CD$3,0))))),""),"")</f>
        <v>DAL</v>
      </c>
      <c r="EI18" s="73" t="str">
        <f t="shared" ca="1" si="31"/>
        <v>DAL vs DAL</v>
      </c>
      <c r="EJ18" s="69" t="str">
        <f ca="1">IF(LEN(EH$2)&gt;0,   IF(ROW(EJ18)-3&lt;=$K$38/2,INDIRECT(CONCATENATE("Teams!F",EK18)),""),"")</f>
        <v>DAL</v>
      </c>
      <c r="EK18" s="6">
        <f ca="1">IF(LEN(EH$2)&gt;0,   IF(ROW(EK18)-3&lt;=$K$38/2,INDIRECT(CONCATENATE("MatchOrdering!A",CHAR(96+EH$2-26),($K$38 + 1) - (ROW(EK18)-3) + 2)),""),"")</f>
        <v>10</v>
      </c>
      <c r="EL18" s="85"/>
      <c r="EM18" s="86"/>
      <c r="EN18" s="69" t="str">
        <f t="shared" ca="1" si="32"/>
        <v/>
      </c>
      <c r="EP18" s="69" t="str">
        <f ca="1">IF(LEN(EP$2)&gt;0,   IF(ROW(EP18)-3&lt;=$K$38/2,INDIRECT(CONCATENATE("Teams!F",CELL("contents",INDEX(MatchOrdering!$A$4:$CD$33,ROW(EP18)-3,MATCH(EP$2,MatchOrdering!$A$3:$CD$3,0))))),""),"")</f>
        <v>CHI</v>
      </c>
      <c r="EQ18" s="73" t="str">
        <f t="shared" ca="1" si="33"/>
        <v>CHI vs CHI</v>
      </c>
      <c r="ER18" s="69" t="str">
        <f ca="1">IF(LEN(EP$2)&gt;0,   IF(ROW(ER18)-3&lt;=$K$38/2,INDIRECT(CONCATENATE("Teams!F",ES18)),""),"")</f>
        <v>CHI</v>
      </c>
      <c r="ES18" s="6">
        <f ca="1">IF(LEN(EP$2)&gt;0,   IF(ROW(ES18)-3&lt;=$K$38/2,INDIRECT(CONCATENATE("MatchOrdering!A",CHAR(96+EP$2-26),($K$38 + 1) - (ROW(ES18)-3) + 2)),""),"")</f>
        <v>8</v>
      </c>
      <c r="ET18" s="85"/>
      <c r="EU18" s="86"/>
      <c r="EV18" s="69" t="str">
        <f t="shared" ca="1" si="34"/>
        <v/>
      </c>
      <c r="EX18" s="69" t="str">
        <f ca="1">IF(LEN(EX$2)&gt;0,   IF(ROW(EX18)-3&lt;=$K$38/2,INDIRECT(CONCATENATE("Teams!F",CELL("contents",INDEX(MatchOrdering!$A$4:$CD$33,ROW(EX18)-3,MATCH(EX$2,MatchOrdering!$A$3:$CD$3,0))))),""),"")</f>
        <v>SJS</v>
      </c>
      <c r="EY18" s="73" t="str">
        <f t="shared" ca="1" si="35"/>
        <v>SJS vs SJS</v>
      </c>
      <c r="EZ18" s="69" t="str">
        <f ca="1">IF(LEN(EX$2)&gt;0,   IF(ROW(EZ18)-3&lt;=$K$38/2,INDIRECT(CONCATENATE("Teams!F",FA18)),""),"")</f>
        <v>SJS</v>
      </c>
      <c r="FA18" s="6">
        <f ca="1">IF(LEN(EX$2)&gt;0,   IF(ROW(FA18)-3&lt;=$K$38/2,INDIRECT(CONCATENATE("MatchOrdering!A",CHAR(96+EX$2-26),($K$38 + 1) - (ROW(FA18)-3) + 2)),""),"")</f>
        <v>6</v>
      </c>
      <c r="FB18" s="85"/>
      <c r="FC18" s="86"/>
      <c r="FD18" s="69" t="str">
        <f t="shared" ca="1" si="36"/>
        <v/>
      </c>
      <c r="FF18" s="69" t="str">
        <f ca="1">IF(LEN(FF$2)&gt;0,   IF(ROW(FF18)-3&lt;=$K$38/2,INDIRECT(CONCATENATE("Teams!F",CELL("contents",INDEX(MatchOrdering!$A$4:$CD$33,ROW(FF18)-3,MATCH(FF$2,MatchOrdering!$A$3:$CD$3,0))))),""),"")</f>
        <v>LAK</v>
      </c>
      <c r="FG18" s="73" t="str">
        <f t="shared" ca="1" si="37"/>
        <v>LAK vs LAK</v>
      </c>
      <c r="FH18" s="69" t="str">
        <f ca="1">IF(LEN(FF$2)&gt;0,   IF(ROW(FH18)-3&lt;=$K$38/2,INDIRECT(CONCATENATE("Teams!F",FI18)),""),"")</f>
        <v>LAK</v>
      </c>
      <c r="FI18" s="6">
        <f ca="1">IF(LEN(FF$2)&gt;0,   IF(ROW(FI18)-3&lt;=$K$38/2,INDIRECT(CONCATENATE("MatchOrdering!A",CHAR(96+FF$2-26),($K$38 + 1) - (ROW(FI18)-3) + 2)),""),"")</f>
        <v>4</v>
      </c>
      <c r="FJ18" s="85"/>
      <c r="FK18" s="86"/>
      <c r="FL18" s="69" t="str">
        <f t="shared" ca="1" si="38"/>
        <v/>
      </c>
      <c r="FN18" s="69" t="str">
        <f ca="1">IF(LEN(FN$2)&gt;0,   IF(ROW(FN18)-3&lt;=$K$38/2,INDIRECT(CONCATENATE("Teams!F",CELL("contents",INDEX(MatchOrdering!$A$4:$CD$33,ROW(FN18)-3,MATCH(FN$2,MatchOrdering!$A$3:$CD$3,0))))),""),"")</f>
        <v>CGY</v>
      </c>
      <c r="FO18" s="73" t="str">
        <f t="shared" ca="1" si="39"/>
        <v>CGY vs CGY</v>
      </c>
      <c r="FP18" s="69" t="str">
        <f ca="1">IF(LEN(FN$2)&gt;0,   IF(ROW(FP18)-3&lt;=$K$38/2,INDIRECT(CONCATENATE("Teams!F",FQ18)),""),"")</f>
        <v>CGY</v>
      </c>
      <c r="FQ18" s="6">
        <f ca="1">IF(LEN(FN$2)&gt;0,   IF(ROW(FQ18)-3&lt;=$K$38/2,INDIRECT(CONCATENATE("MatchOrdering!A",CHAR(96+FN$2-26),($K$38 + 1) - (ROW(FQ18)-3) + 2)),""),"")</f>
        <v>2</v>
      </c>
      <c r="FR18" s="85"/>
      <c r="FS18" s="86"/>
      <c r="FT18" s="69" t="str">
        <f t="shared" ca="1" si="40"/>
        <v/>
      </c>
      <c r="FV18" s="69" t="str">
        <f ca="1">IF(LEN(FV$2)&gt;0,   IF(ROW(FV18)-3&lt;=$K$38/2,INDIRECT(CONCATENATE("Teams!F",CELL("contents",INDEX(MatchOrdering!$A$4:$CD$33,ROW(FV18)-3,MATCH(FV$2,MatchOrdering!$A$3:$CD$3,0))))),""),"")</f>
        <v>PIT</v>
      </c>
      <c r="FW18" s="73" t="str">
        <f t="shared" ca="1" si="41"/>
        <v>PIT vs PIT</v>
      </c>
      <c r="FX18" s="69" t="str">
        <f ca="1">IF(LEN(FV$2)&gt;0,   IF(ROW(FX18)-3&lt;=$K$38/2,INDIRECT(CONCATENATE("Teams!F",FY18)),""),"")</f>
        <v>PIT</v>
      </c>
      <c r="FY18" s="6">
        <f ca="1">IF(LEN(FV$2)&gt;0,   IF(ROW(FY18)-3&lt;=$K$38/2,INDIRECT(CONCATENATE("MatchOrdering!A",CHAR(96+FV$2-26),($K$38 + 1) - (ROW(FY18)-3) + 2)),""),"")</f>
        <v>29</v>
      </c>
      <c r="FZ18" s="85"/>
      <c r="GA18" s="86"/>
      <c r="GB18" s="69" t="str">
        <f t="shared" ca="1" si="42"/>
        <v/>
      </c>
      <c r="GD18" s="69" t="str">
        <f ca="1">IF(LEN(GD$2)&gt;0,   IF(ROW(GD18)-3&lt;=$K$38/2,INDIRECT(CONCATENATE("Teams!F",CELL("contents",INDEX(MatchOrdering!$A$4:$CD$33,ROW(GD18)-3,MATCH(GD$2,MatchOrdering!$A$3:$CD$3,0))))),""),"")</f>
        <v>NYR</v>
      </c>
      <c r="GE18" s="73" t="str">
        <f t="shared" ca="1" si="43"/>
        <v>NYR vs NYR</v>
      </c>
      <c r="GF18" s="69" t="str">
        <f ca="1">IF(LEN(GD$2)&gt;0,   IF(ROW(GF18)-3&lt;=$K$38/2,INDIRECT(CONCATENATE("Teams!F",GG18)),""),"")</f>
        <v>NYR</v>
      </c>
      <c r="GG18" s="6">
        <f ca="1">IF(LEN(GD$2)&gt;0,   IF(ROW(GG18)-3&lt;=$K$38/2,INDIRECT(CONCATENATE("MatchOrdering!A",CHAR(96+GD$2-26),($K$38 + 1) - (ROW(GG18)-3) + 2)),""),"")</f>
        <v>27</v>
      </c>
      <c r="GH18" s="85"/>
      <c r="GI18" s="86"/>
      <c r="GJ18" s="69" t="str">
        <f t="shared" ca="1" si="44"/>
        <v/>
      </c>
      <c r="GL18" s="69" t="str">
        <f ca="1">IF(LEN(GL$2)&gt;0,   IF(ROW(GL18)-3&lt;=$K$38/2,INDIRECT(CONCATENATE("Teams!F",CELL("contents",INDEX(MatchOrdering!$A$4:$CD$33,ROW(GL18)-3,MATCH(GL$2,MatchOrdering!$A$3:$CD$3,0))))),""),"")</f>
        <v>NJD</v>
      </c>
      <c r="GM18" s="73" t="str">
        <f t="shared" ca="1" si="45"/>
        <v>NJD vs NJD</v>
      </c>
      <c r="GN18" s="69" t="str">
        <f ca="1">IF(LEN(GL$2)&gt;0,   IF(ROW(GN18)-3&lt;=$K$38/2,INDIRECT(CONCATENATE("Teams!F",GO18)),""),"")</f>
        <v>NJD</v>
      </c>
      <c r="GO18" s="6">
        <f ca="1">IF(LEN(GL$2)&gt;0,   IF(ROW(GO18)-3&lt;=$K$38/2,INDIRECT(CONCATENATE("MatchOrdering!A",CHAR(96+GL$2-26),($K$38 + 1) - (ROW(GO18)-3) + 2)),""),"")</f>
        <v>25</v>
      </c>
      <c r="GP18" s="85"/>
      <c r="GQ18" s="86"/>
      <c r="GR18" s="69" t="str">
        <f t="shared" ca="1" si="46"/>
        <v/>
      </c>
      <c r="GT18" s="69" t="str">
        <f ca="1">IF(LEN(GT$2)&gt;0,   IF(ROW(GT18)-3&lt;=$K$38/2,INDIRECT(CONCATENATE("Teams!F",CELL("contents",INDEX(MatchOrdering!$A$4:$CD$33,ROW(GT18)-3,MATCH(GT$2,MatchOrdering!$A$3:$CD$3,0))))),""),"")</f>
        <v>CAR</v>
      </c>
      <c r="GU18" s="73" t="str">
        <f t="shared" ca="1" si="47"/>
        <v>CAR vs CAR</v>
      </c>
      <c r="GV18" s="69" t="str">
        <f ca="1">IF(LEN(GT$2)&gt;0,   IF(ROW(GV18)-3&lt;=$K$38/2,INDIRECT(CONCATENATE("Teams!F",GW18)),""),"")</f>
        <v>CAR</v>
      </c>
      <c r="GW18" s="6">
        <f ca="1">IF(LEN(GT$2)&gt;0,   IF(ROW(GW18)-3&lt;=$K$38/2,INDIRECT(CONCATENATE("MatchOrdering!A",CHAR(96+GT$2-26),($K$38 + 1) - (ROW(GW18)-3) + 2)),""),"")</f>
        <v>23</v>
      </c>
      <c r="GX18" s="85"/>
      <c r="GY18" s="86"/>
      <c r="GZ18" s="69" t="str">
        <f t="shared" ca="1" si="48"/>
        <v/>
      </c>
      <c r="HB18" s="69" t="str">
        <f ca="1">IF(LEN(HB$2)&gt;0,   IF(ROW(HB18)-3&lt;=$K$38/2,INDIRECT(CONCATENATE("Teams!F",CELL("contents",INDEX(MatchOrdering!$A$4:$CD$33,ROW(HB18)-3,MATCH(HB$2,MatchOrdering!$A$3:$CD$3,0))))),""),"")</f>
        <v>TB</v>
      </c>
      <c r="HC18" s="73" t="str">
        <f t="shared" ca="1" si="49"/>
        <v>TB vs TB</v>
      </c>
      <c r="HD18" s="69" t="str">
        <f ca="1">IF(LEN(HB$2)&gt;0,   IF(ROW(HD18)-3&lt;=$K$38/2,INDIRECT(CONCATENATE("Teams!F",HE18)),""),"")</f>
        <v>TB</v>
      </c>
      <c r="HE18" s="6">
        <f ca="1">IF(LEN(HB$2)&gt;0,   IF(ROW(HE18)-3&lt;=$K$38/2,INDIRECT(CONCATENATE("MatchOrdering!B",CHAR(96+HB$2-52),($K$38 + 1) - (ROW(HE18)-3) + 2)),""),"")</f>
        <v>21</v>
      </c>
      <c r="HF18" s="85"/>
      <c r="HG18" s="86"/>
      <c r="HH18" s="69" t="str">
        <f t="shared" ca="1" si="50"/>
        <v/>
      </c>
      <c r="HJ18" s="69" t="str">
        <f ca="1">IF(LEN(HJ$2)&gt;0,   IF(ROW(HJ18)-3&lt;=$K$38/2,INDIRECT(CONCATENATE("Teams!F",CELL("contents",INDEX(MatchOrdering!$A$4:$CD$33,ROW(HJ18)-3,MATCH(HJ$2,MatchOrdering!$A$3:$CD$3,0))))),""),"")</f>
        <v>MON</v>
      </c>
      <c r="HK18" s="73" t="str">
        <f t="shared" ca="1" si="51"/>
        <v>MON vs MON</v>
      </c>
      <c r="HL18" s="69" t="str">
        <f ca="1">IF(LEN(HJ$2)&gt;0,   IF(ROW(HL18)-3&lt;=$K$38/2,INDIRECT(CONCATENATE("Teams!F",HM18)),""),"")</f>
        <v>MON</v>
      </c>
      <c r="HM18" s="6">
        <f ca="1">IF(LEN(HJ$2)&gt;0,   IF(ROW(HM18)-3&lt;=$K$38/2,INDIRECT(CONCATENATE("MatchOrdering!B",CHAR(96+HJ$2-52),($K$38 + 1) - (ROW(HM18)-3) + 2)),""),"")</f>
        <v>19</v>
      </c>
      <c r="HN18" s="85"/>
      <c r="HO18" s="86"/>
      <c r="HP18" s="69" t="str">
        <f t="shared" ca="1" si="52"/>
        <v/>
      </c>
      <c r="HR18" s="69" t="str">
        <f ca="1">IF(LEN(HR$2)&gt;0,   IF(ROW(HR18)-3&lt;=$K$38/2,INDIRECT(CONCATENATE("Teams!F",CELL("contents",INDEX(MatchOrdering!$A$4:$CD$33,ROW(HR18)-3,MATCH(HR$2,MatchOrdering!$A$3:$CD$3,0))))),""),"")</f>
        <v>DET</v>
      </c>
      <c r="HS18" s="73" t="str">
        <f t="shared" ca="1" si="53"/>
        <v>DET vs DET</v>
      </c>
      <c r="HT18" s="69" t="str">
        <f ca="1">IF(LEN(HR$2)&gt;0,   IF(ROW(HT18)-3&lt;=$K$38/2,INDIRECT(CONCATENATE("Teams!F",HU18)),""),"")</f>
        <v>DET</v>
      </c>
      <c r="HU18" s="6">
        <f ca="1">IF(LEN(HR$2)&gt;0,   IF(ROW(HU18)-3&lt;=$K$38/2,INDIRECT(CONCATENATE("MatchOrdering!B",CHAR(96+HR$2-52),($K$38 + 1) - (ROW(HU18)-3) + 2)),""),"")</f>
        <v>17</v>
      </c>
      <c r="HV18" s="85"/>
      <c r="HW18" s="86"/>
      <c r="HX18" s="69" t="str">
        <f t="shared" ca="1" si="54"/>
        <v/>
      </c>
      <c r="HZ18" s="69" t="str">
        <f ca="1">IF(LEN(HZ$2)&gt;0,   IF(ROW(HZ18)-3&lt;=$K$38/2,INDIRECT(CONCATENATE("Teams!F",CELL("contents",INDEX(MatchOrdering!$A$4:$CD$33,ROW(HZ18)-3,MATCH(HZ$2,MatchOrdering!$A$3:$CD$3,0))))),""),"")</f>
        <v>BOS</v>
      </c>
      <c r="IA18" s="73" t="str">
        <f t="shared" ca="1" si="55"/>
        <v>BOS vs BOS</v>
      </c>
      <c r="IB18" s="69" t="str">
        <f ca="1">IF(LEN(HZ$2)&gt;0,   IF(ROW(IB18)-3&lt;=$K$38/2,INDIRECT(CONCATENATE("Teams!F",IC18)),""),"")</f>
        <v>BOS</v>
      </c>
      <c r="IC18" s="6">
        <f ca="1">IF(LEN(HZ$2)&gt;0,   IF(ROW(IC18)-3&lt;=$K$38/2,INDIRECT(CONCATENATE("MatchOrdering!B",CHAR(96+HZ$2-52),($K$38 + 1) - (ROW(IC18)-3) + 2)),""),"")</f>
        <v>15</v>
      </c>
      <c r="ID18" s="85"/>
      <c r="IE18" s="86"/>
      <c r="IF18" s="69" t="str">
        <f t="shared" ca="1" si="56"/>
        <v/>
      </c>
      <c r="IH18" s="69" t="str">
        <f ca="1">IF(LEN(IH$2)&gt;0,   IF(ROW(IH18)-3&lt;=$K$38/2,INDIRECT(CONCATENATE("Teams!F",CELL("contents",INDEX(MatchOrdering!$A$4:$CD$33,ROW(IH18)-3,MATCH(IH$2,MatchOrdering!$A$3:$CD$3,0))))),""),"")</f>
        <v>STL</v>
      </c>
      <c r="II18" s="73" t="str">
        <f t="shared" ca="1" si="57"/>
        <v>STL vs STL</v>
      </c>
      <c r="IJ18" s="69" t="str">
        <f ca="1">IF(LEN(IH$2)&gt;0,   IF(ROW(IJ18)-3&lt;=$K$38/2,INDIRECT(CONCATENATE("Teams!F",IK18)),""),"")</f>
        <v>STL</v>
      </c>
      <c r="IK18" s="6">
        <f ca="1">IF(LEN(IH$2)&gt;0,   IF(ROW(IK18)-3&lt;=$K$38/2,INDIRECT(CONCATENATE("MatchOrdering!B",CHAR(96+IH$2-52),($K$38 + 1) - (ROW(IK18)-3) + 2)),""),"")</f>
        <v>13</v>
      </c>
      <c r="IL18" s="85"/>
      <c r="IM18" s="86"/>
      <c r="IN18" s="69" t="str">
        <f t="shared" ca="1" si="58"/>
        <v/>
      </c>
      <c r="IP18" s="69" t="str">
        <f ca="1">IF(LEN(IP$2)&gt;0,   IF(ROW(IP18)-3&lt;=$K$38/2,INDIRECT(CONCATENATE("Teams!F",CELL("contents",INDEX(MatchOrdering!$A$4:$CD$33,ROW(IP18)-3,MATCH(IP$2,MatchOrdering!$A$3:$CD$3,0))))),""),"")</f>
        <v>MIN</v>
      </c>
      <c r="IQ18" s="73" t="str">
        <f t="shared" ca="1" si="59"/>
        <v>MIN vs MIN</v>
      </c>
      <c r="IR18" s="69" t="str">
        <f ca="1">IF(LEN(IP$2)&gt;0,   IF(ROW(IR18)-3&lt;=$K$38/2,INDIRECT(CONCATENATE("Teams!F",IS18)),""),"")</f>
        <v>MIN</v>
      </c>
      <c r="IS18" s="6">
        <f ca="1">IF(LEN(IP$2)&gt;0,   IF(ROW(IS18)-3&lt;=$K$38/2,INDIRECT(CONCATENATE("MatchOrdering!B",CHAR(96+IP$2-52),($K$38 + 1) - (ROW(IS18)-3) + 2)),""),"")</f>
        <v>11</v>
      </c>
      <c r="IT18" s="85"/>
      <c r="IU18" s="86"/>
      <c r="IV18" s="69" t="str">
        <f t="shared" ca="1" si="60"/>
        <v/>
      </c>
      <c r="IX18" s="69" t="str">
        <f ca="1">IF(LEN(IX$2)&gt;0,   IF(ROW(IX18)-3&lt;=$K$38/2,INDIRECT(CONCATENATE("Teams!F",CELL("contents",INDEX(MatchOrdering!$A$4:$CD$33,ROW(IX18)-3,MATCH(IX$2,MatchOrdering!$A$3:$CD$3,0))))),""),"")</f>
        <v>COL</v>
      </c>
      <c r="IY18" s="73" t="str">
        <f t="shared" ca="1" si="61"/>
        <v>COL vs COL</v>
      </c>
      <c r="IZ18" s="69" t="str">
        <f ca="1">IF(LEN(IX$2)&gt;0,   IF(ROW(IZ18)-3&lt;=$K$38/2,INDIRECT(CONCATENATE("Teams!F",JA18)),""),"")</f>
        <v>COL</v>
      </c>
      <c r="JA18" s="6">
        <f ca="1">IF(LEN(IX$2)&gt;0,   IF(ROW(JA18)-3&lt;=$K$38/2,INDIRECT(CONCATENATE("MatchOrdering!B",CHAR(96+IX$2-52),($K$38 + 1) - (ROW(JA18)-3) + 2)),""),"")</f>
        <v>9</v>
      </c>
      <c r="JB18" s="85"/>
      <c r="JC18" s="86"/>
      <c r="JD18" s="69" t="str">
        <f t="shared" ca="1" si="62"/>
        <v/>
      </c>
      <c r="JF18" s="69" t="str">
        <f ca="1">IF(LEN(JF$2)&gt;0,   IF(ROW(JF18)-3&lt;=$K$38/2,INDIRECT(CONCATENATE("Teams!F",CELL("contents",INDEX(MatchOrdering!$A$4:$CD$33,ROW(JF18)-3,MATCH(JF$2,MatchOrdering!$A$3:$CD$3,0))))),""),"")</f>
        <v>VAN</v>
      </c>
      <c r="JG18" s="73" t="str">
        <f t="shared" ca="1" si="63"/>
        <v>VAN vs VAN</v>
      </c>
      <c r="JH18" s="69" t="str">
        <f ca="1">IF(LEN(JF$2)&gt;0,   IF(ROW(JH18)-3&lt;=$K$38/2,INDIRECT(CONCATENATE("Teams!F",JI18)),""),"")</f>
        <v>VAN</v>
      </c>
      <c r="JI18" s="6">
        <f ca="1">IF(LEN(JF$2)&gt;0,   IF(ROW(JI18)-3&lt;=$K$38/2,INDIRECT(CONCATENATE("MatchOrdering!B",CHAR(96+JF$2-52),($K$38 + 1) - (ROW(JI18)-3) + 2)),""),"")</f>
        <v>7</v>
      </c>
      <c r="JJ18" s="85"/>
      <c r="JK18" s="86"/>
      <c r="JL18" s="69" t="str">
        <f t="shared" ca="1" si="64"/>
        <v/>
      </c>
      <c r="JN18" s="69" t="str">
        <f ca="1">IF(LEN(JN$2)&gt;0,   IF(ROW(JN18)-3&lt;=$K$38/2,INDIRECT(CONCATENATE("Teams!F",CELL("contents",INDEX(MatchOrdering!$A$4:$CD$33,ROW(JN18)-3,MATCH(JN$2,MatchOrdering!$A$3:$CD$3,0))))),""),"")</f>
        <v>ARI</v>
      </c>
      <c r="JO18" s="73" t="str">
        <f t="shared" ca="1" si="65"/>
        <v>ARI vs ARI</v>
      </c>
      <c r="JP18" s="69" t="str">
        <f ca="1">IF(LEN(JN$2)&gt;0,   IF(ROW(JP18)-3&lt;=$K$38/2,INDIRECT(CONCATENATE("Teams!F",JQ18)),""),"")</f>
        <v>ARI</v>
      </c>
      <c r="JQ18" s="6">
        <f ca="1">IF(LEN(JN$2)&gt;0,   IF(ROW(JQ18)-3&lt;=$K$38/2,INDIRECT(CONCATENATE("MatchOrdering!B",CHAR(96+JN$2-52),($K$38 + 1) - (ROW(JQ18)-3) + 2)),""),"")</f>
        <v>5</v>
      </c>
      <c r="JR18" s="85"/>
      <c r="JS18" s="86"/>
      <c r="JT18" s="69" t="str">
        <f t="shared" ca="1" si="66"/>
        <v/>
      </c>
      <c r="JV18" s="69" t="str">
        <f ca="1">IF(LEN(JV$2)&gt;0,   IF(ROW(JV18)-3&lt;=$K$38/2,INDIRECT(CONCATENATE("Teams!F",CELL("contents",INDEX(MatchOrdering!$A$4:$CD$33,ROW(JV18)-3,MATCH(JV$2,MatchOrdering!$A$3:$CD$3,0))))),""),"")</f>
        <v>EDM</v>
      </c>
      <c r="JW18" s="73" t="str">
        <f t="shared" ca="1" si="67"/>
        <v>EDM vs EDM</v>
      </c>
      <c r="JX18" s="69" t="str">
        <f ca="1">IF(LEN(JV$2)&gt;0,   IF(ROW(JX18)-3&lt;=$K$38/2,INDIRECT(CONCATENATE("Teams!F",JY18)),""),"")</f>
        <v>EDM</v>
      </c>
      <c r="JY18" s="6">
        <f ca="1">IF(LEN(JV$2)&gt;0,   IF(ROW(JY18)-3&lt;=$K$38/2,INDIRECT(CONCATENATE("MatchOrdering!B",CHAR(96+JV$2-52),($K$38 + 1) - (ROW(JY18)-3) + 2)),""),"")</f>
        <v>3</v>
      </c>
      <c r="JZ18" s="85"/>
      <c r="KA18" s="86"/>
      <c r="KB18" s="69" t="str">
        <f t="shared" ca="1" si="68"/>
        <v/>
      </c>
      <c r="KD18" s="69" t="str">
        <f ca="1">IF(LEN(KD$2)&gt;0,   IF(ROW(KD18)-3&lt;=$K$38/2,INDIRECT(CONCATENATE("Teams!F",CELL("contents",INDEX(MatchOrdering!$A$4:$CD$33,ROW(KD18)-3,MATCH(KD$2,MatchOrdering!$A$3:$CD$3,0))))),""),"")</f>
        <v>WAS</v>
      </c>
      <c r="KE18" s="73" t="str">
        <f t="shared" ca="1" si="69"/>
        <v>WAS vs WAS</v>
      </c>
      <c r="KF18" s="69" t="str">
        <f ca="1">IF(LEN(KD$2)&gt;0,   IF(ROW(KF18)-3&lt;=$K$38/2,INDIRECT(CONCATENATE("Teams!F",KG18)),""),"")</f>
        <v>WAS</v>
      </c>
      <c r="KG18" s="6">
        <f ca="1">IF(LEN(KD$2)&gt;0,   IF(ROW(KG18)-3&lt;=$K$38/2,INDIRECT(CONCATENATE("MatchOrdering!B",CHAR(96+KD$2-52),($K$38 + 1) - (ROW(KG18)-3) + 2)),""),"")</f>
        <v>30</v>
      </c>
      <c r="KH18" s="85"/>
      <c r="KI18" s="86"/>
      <c r="KJ18" s="69" t="str">
        <f t="shared" ca="1" si="70"/>
        <v/>
      </c>
      <c r="KL18" s="69" t="str">
        <f ca="1">IF(LEN(KL$2)&gt;0,   IF(ROW(KL18)-3&lt;=$K$38/2,INDIRECT(CONCATENATE("Teams!F",CELL("contents",INDEX(MatchOrdering!$A$4:$CD$33,ROW(KL18)-3,MATCH(KL$2,MatchOrdering!$A$3:$CD$3,0))))),""),"")</f>
        <v>PHI</v>
      </c>
      <c r="KM18" s="73" t="str">
        <f t="shared" ca="1" si="71"/>
        <v>PHI vs PHI</v>
      </c>
      <c r="KN18" s="69" t="str">
        <f ca="1">IF(LEN(KL$2)&gt;0,   IF(ROW(KN18)-3&lt;=$K$38/2,INDIRECT(CONCATENATE("Teams!F",KO18)),""),"")</f>
        <v>PHI</v>
      </c>
      <c r="KO18" s="6">
        <f ca="1">IF(LEN(KL$2)&gt;0,   IF(ROW(KO18)-3&lt;=$K$38/2,INDIRECT(CONCATENATE("MatchOrdering!B",CHAR(96+KL$2-52),($K$38 + 1) - (ROW(KO18)-3) + 2)),""),"")</f>
        <v>28</v>
      </c>
      <c r="KP18" s="85"/>
      <c r="KQ18" s="86"/>
      <c r="KR18" s="69" t="str">
        <f t="shared" ca="1" si="72"/>
        <v/>
      </c>
      <c r="KT18" s="69" t="str">
        <f ca="1">IF(LEN(KT$2)&gt;0,   IF(ROW(KT18)-3&lt;=$K$38/2,INDIRECT(CONCATENATE("Teams!F",CELL("contents",INDEX(MatchOrdering!$A$4:$CD$33,ROW(KT18)-3,MATCH(KT$2,MatchOrdering!$A$3:$CD$3,0))))),""),"")</f>
        <v>NYI</v>
      </c>
      <c r="KU18" s="73" t="str">
        <f t="shared" ca="1" si="73"/>
        <v>NYI vs NYI</v>
      </c>
      <c r="KV18" s="69" t="str">
        <f ca="1">IF(LEN(KT$2)&gt;0,   IF(ROW(KV18)-3&lt;=$K$38/2,INDIRECT(CONCATENATE("Teams!F",KW18)),""),"")</f>
        <v>NYI</v>
      </c>
      <c r="KW18" s="6">
        <f ca="1">IF(LEN(KT$2)&gt;0,   IF(ROW(KW18)-3&lt;=$K$38/2,INDIRECT(CONCATENATE("MatchOrdering!B",CHAR(96+KT$2-52),($K$38 + 1) - (ROW(KW18)-3) + 2)),""),"")</f>
        <v>26</v>
      </c>
      <c r="KX18" s="85"/>
      <c r="KY18" s="86"/>
      <c r="KZ18" s="69" t="str">
        <f t="shared" ca="1" si="74"/>
        <v/>
      </c>
      <c r="LB18" s="69" t="str">
        <f ca="1">IF(LEN(LB$2)&gt;0,   IF(ROW(LB18)-3&lt;=$K$38/2,INDIRECT(CONCATENATE("Teams!F",CELL("contents",INDEX(MatchOrdering!$A$4:$CD$33,ROW(LB18)-3,MATCH(LB$2,MatchOrdering!$A$3:$CD$3,0))))),""),"")</f>
        <v>CBJ</v>
      </c>
      <c r="LC18" s="73" t="str">
        <f t="shared" ca="1" si="75"/>
        <v>CBJ vs CBJ</v>
      </c>
      <c r="LD18" s="69" t="str">
        <f ca="1">IF(LEN(LB$2)&gt;0,   IF(ROW(LD18)-3&lt;=$K$38/2,INDIRECT(CONCATENATE("Teams!F",LE18)),""),"")</f>
        <v>CBJ</v>
      </c>
      <c r="LE18" s="6">
        <f ca="1">IF(LEN(LB$2)&gt;0,   IF(ROW(LE18)-3&lt;=$K$38/2,INDIRECT(CONCATENATE("MatchOrdering!C",CHAR(96+LB$2-78),($K$38 + 1) - (ROW(LE18)-3) + 2)),""),"")</f>
        <v>24</v>
      </c>
      <c r="LF18" s="85"/>
      <c r="LG18" s="86"/>
      <c r="LH18" s="69" t="str">
        <f t="shared" ca="1" si="76"/>
        <v/>
      </c>
      <c r="LJ18" s="69" t="str">
        <f ca="1">IF(LEN(LJ$2)&gt;0,   IF(ROW(LJ18)-3&lt;=$K$38/2,INDIRECT(CONCATENATE("Teams!F",CELL("contents",INDEX(MatchOrdering!$A$4:$CD$33,ROW(LJ18)-3,MATCH(LJ$2,MatchOrdering!$A$3:$CD$3,0))))),""),"")</f>
        <v>TOR</v>
      </c>
      <c r="LK18" s="73" t="str">
        <f t="shared" ca="1" si="77"/>
        <v>TOR vs TOR</v>
      </c>
      <c r="LL18" s="69" t="str">
        <f ca="1">IF(LEN(LJ$2)&gt;0,   IF(ROW(LL18)-3&lt;=$K$38/2,INDIRECT(CONCATENATE("Teams!F",LM18)),""),"")</f>
        <v>TOR</v>
      </c>
      <c r="LM18" s="6">
        <f ca="1">IF(LEN(LJ$2)&gt;0,   IF(ROW(LM18)-3&lt;=$K$38/2,INDIRECT(CONCATENATE("MatchOrdering!C",CHAR(96+LJ$2-78),($K$38 + 1) - (ROW(LM18)-3) + 2)),""),"")</f>
        <v>22</v>
      </c>
      <c r="LN18" s="85"/>
      <c r="LO18" s="86"/>
      <c r="LP18" s="69" t="str">
        <f t="shared" ca="1" si="78"/>
        <v/>
      </c>
    </row>
    <row r="19" spans="2:328" x14ac:dyDescent="0.25">
      <c r="C19" s="73"/>
      <c r="H19" s="6"/>
      <c r="K19" s="73"/>
      <c r="M19" s="6"/>
      <c r="P19" s="6"/>
      <c r="S19" s="73"/>
      <c r="U19" s="6"/>
      <c r="X19" s="6"/>
      <c r="AA19" s="73"/>
      <c r="AC19" s="6"/>
      <c r="AF19" s="6"/>
      <c r="AI19" s="73"/>
      <c r="AK19" s="6"/>
      <c r="AN19" s="6"/>
      <c r="AQ19" s="73"/>
      <c r="AS19" s="6"/>
      <c r="AV19" s="6"/>
      <c r="AY19" s="73"/>
      <c r="BA19" s="6"/>
      <c r="BD19" s="6"/>
      <c r="BG19" s="73"/>
      <c r="BI19" s="6"/>
      <c r="BL19" s="6"/>
      <c r="BO19" s="73"/>
      <c r="BQ19" s="6"/>
      <c r="BT19" s="6"/>
    </row>
    <row r="20" spans="2:328" ht="24.95" customHeight="1" x14ac:dyDescent="0.3">
      <c r="C20" s="71">
        <f>IF(LEN(C2)&lt;1,"",IF(C2+1 &lt; $K$39,C2+1,""))</f>
        <v>2</v>
      </c>
      <c r="D20" s="70"/>
      <c r="E20" s="70"/>
      <c r="F20" s="88" t="str">
        <f>IF(LEN(C20)&gt;0,"Scores","")</f>
        <v>Scores</v>
      </c>
      <c r="G20" s="88"/>
      <c r="H20" s="6"/>
      <c r="J20" s="94">
        <f>IF(LEN(K2)&lt;1,"",IF(K2+1 &lt; $K$39,K2+1,""))</f>
        <v>4</v>
      </c>
      <c r="K20" s="94"/>
      <c r="L20" s="94"/>
      <c r="M20" s="94"/>
      <c r="N20" s="88" t="str">
        <f>IF(LEN(J20)&gt;0,"Scores","")</f>
        <v>Scores</v>
      </c>
      <c r="O20" s="88"/>
      <c r="P20" s="6"/>
      <c r="R20" s="94">
        <f>IF(LEN(R2)&lt;1,"",IF(R2+1 &lt; $K$39,R2+1,""))</f>
        <v>6</v>
      </c>
      <c r="S20" s="94"/>
      <c r="T20" s="94"/>
      <c r="U20" s="94"/>
      <c r="V20" s="95" t="str">
        <f>IF(LEN(R20)&gt;0,"Scores","")</f>
        <v>Scores</v>
      </c>
      <c r="W20" s="95"/>
      <c r="X20" s="6"/>
      <c r="Z20" s="94">
        <f>IF(LEN(Z2)&lt;1,"",IF(Z2+1 &lt; $K$39,Z2+1,""))</f>
        <v>8</v>
      </c>
      <c r="AA20" s="94"/>
      <c r="AB20" s="94"/>
      <c r="AC20" s="94"/>
      <c r="AD20" s="95" t="str">
        <f>IF(LEN(Z20)&gt;0,"Scores","")</f>
        <v>Scores</v>
      </c>
      <c r="AE20" s="95"/>
      <c r="AF20" s="6"/>
      <c r="AH20" s="94">
        <f>IF(LEN(AH2)&lt;1,"",IF(AH2+1 &lt; $K$39,AH2+1,""))</f>
        <v>10</v>
      </c>
      <c r="AI20" s="94"/>
      <c r="AJ20" s="94"/>
      <c r="AK20" s="94"/>
      <c r="AL20" s="95" t="str">
        <f>IF(LEN(AH20)&gt;0,"Scores","")</f>
        <v>Scores</v>
      </c>
      <c r="AM20" s="95"/>
      <c r="AN20" s="6"/>
      <c r="AP20" s="94">
        <f>IF(LEN(AP2)&lt;1,"",IF(AP2+1 &lt; $K$39,AP2+1,""))</f>
        <v>12</v>
      </c>
      <c r="AQ20" s="94"/>
      <c r="AR20" s="94"/>
      <c r="AS20" s="94"/>
      <c r="AT20" s="95" t="str">
        <f>IF(LEN(AP20)&gt;0,"Scores","")</f>
        <v>Scores</v>
      </c>
      <c r="AU20" s="95"/>
      <c r="AV20" s="6"/>
      <c r="AX20" s="94">
        <f>IF(LEN(AX2)&lt;1,"",IF(AX2+1 &lt; $K$39,AX2+1,""))</f>
        <v>14</v>
      </c>
      <c r="AY20" s="94"/>
      <c r="AZ20" s="94"/>
      <c r="BA20" s="94"/>
      <c r="BB20" s="95" t="str">
        <f>IF(LEN(AX20)&gt;0,"Scores","")</f>
        <v>Scores</v>
      </c>
      <c r="BC20" s="95"/>
      <c r="BD20" s="6"/>
      <c r="BF20" s="94">
        <f>IF(LEN(BF2)&lt;1,"",IF(BF2+1 &lt; $K$39,BF2+1,""))</f>
        <v>16</v>
      </c>
      <c r="BG20" s="94"/>
      <c r="BH20" s="94"/>
      <c r="BI20" s="94"/>
      <c r="BJ20" s="95" t="str">
        <f>IF(LEN(BF20)&gt;0,"Scores","")</f>
        <v>Scores</v>
      </c>
      <c r="BK20" s="95"/>
      <c r="BL20" s="6"/>
      <c r="BN20" s="94">
        <f>IF(LEN(BN2)&lt;1,"",IF(BN2+1 &lt; $K$39,BN2+1,""))</f>
        <v>18</v>
      </c>
      <c r="BO20" s="94"/>
      <c r="BP20" s="94"/>
      <c r="BQ20" s="94"/>
      <c r="BR20" s="95" t="str">
        <f>IF(LEN(BN20)&gt;0,"Scores","")</f>
        <v>Scores</v>
      </c>
      <c r="BS20" s="95"/>
      <c r="BT20" s="6"/>
      <c r="BV20" s="94">
        <f>IF(LEN(BV2)&lt;1,"",IF(BV2+1 &lt; $K$39,BV2+1,""))</f>
        <v>20</v>
      </c>
      <c r="BW20" s="94"/>
      <c r="BX20" s="94"/>
      <c r="BY20" s="94"/>
      <c r="BZ20" s="95" t="str">
        <f>IF(LEN(BV20)&gt;0,"Scores","")</f>
        <v>Scores</v>
      </c>
      <c r="CA20" s="95"/>
      <c r="CB20" s="6"/>
      <c r="CD20" s="94">
        <f>IF(LEN(CD2)&lt;1,"",IF(CD2+1 &lt; $K$39,CD2+1,""))</f>
        <v>22</v>
      </c>
      <c r="CE20" s="94"/>
      <c r="CF20" s="94"/>
      <c r="CG20" s="94"/>
      <c r="CH20" s="95" t="str">
        <f>IF(LEN(CD20)&gt;0,"Scores","")</f>
        <v>Scores</v>
      </c>
      <c r="CI20" s="95"/>
      <c r="CJ20" s="6"/>
      <c r="CL20" s="94">
        <f>IF(LEN(CL2)&lt;1,"",IF(CL2+1 &lt; $K$39,CL2+1,""))</f>
        <v>24</v>
      </c>
      <c r="CM20" s="94"/>
      <c r="CN20" s="94"/>
      <c r="CO20" s="94"/>
      <c r="CP20" s="95" t="str">
        <f>IF(LEN(CL20)&gt;0,"Scores","")</f>
        <v>Scores</v>
      </c>
      <c r="CQ20" s="95"/>
      <c r="CR20" s="6"/>
      <c r="CT20" s="94">
        <f>IF(LEN(CT2)&lt;1,"",IF(CT2+1 &lt; $K$39,CT2+1,""))</f>
        <v>26</v>
      </c>
      <c r="CU20" s="94"/>
      <c r="CV20" s="94"/>
      <c r="CW20" s="94"/>
      <c r="CX20" s="95" t="str">
        <f>IF(LEN(CT20)&gt;0,"Scores","")</f>
        <v>Scores</v>
      </c>
      <c r="CY20" s="95"/>
      <c r="CZ20" s="6"/>
      <c r="DB20" s="94">
        <f>IF(LEN(DB2)&lt;1,"",IF(DB2+1 &lt; $K$39,DB2+1,""))</f>
        <v>28</v>
      </c>
      <c r="DC20" s="94"/>
      <c r="DD20" s="94"/>
      <c r="DE20" s="94"/>
      <c r="DF20" s="95" t="str">
        <f>IF(LEN(DB20)&gt;0,"Scores","")</f>
        <v>Scores</v>
      </c>
      <c r="DG20" s="95"/>
      <c r="DH20" s="6"/>
      <c r="DJ20" s="94">
        <f>IF(LEN(DJ2)&lt;1,"",IF(DJ2+1 &lt; $K$39,DJ2+1,""))</f>
        <v>30</v>
      </c>
      <c r="DK20" s="94"/>
      <c r="DL20" s="94"/>
      <c r="DM20" s="94"/>
      <c r="DN20" s="95" t="str">
        <f>IF(LEN(DJ20)&gt;0,"Scores","")</f>
        <v>Scores</v>
      </c>
      <c r="DO20" s="95"/>
      <c r="DP20" s="6"/>
      <c r="DR20" s="94">
        <f>IF(LEN(DR2)&lt;1,"",IF(DR2+1 &lt; $K$39,DR2+1,""))</f>
        <v>32</v>
      </c>
      <c r="DS20" s="94"/>
      <c r="DT20" s="94"/>
      <c r="DU20" s="94"/>
      <c r="DV20" s="95" t="str">
        <f>IF(LEN(DR20)&gt;0,"Scores","")</f>
        <v>Scores</v>
      </c>
      <c r="DW20" s="95"/>
      <c r="DX20" s="6"/>
      <c r="DZ20" s="94">
        <f>IF(LEN(DZ2)&lt;1,"",IF(DZ2+1 &lt; $K$39,DZ2+1,""))</f>
        <v>34</v>
      </c>
      <c r="EA20" s="94"/>
      <c r="EB20" s="94"/>
      <c r="EC20" s="94"/>
      <c r="ED20" s="95" t="str">
        <f>IF(LEN(DZ20)&gt;0,"Scores","")</f>
        <v>Scores</v>
      </c>
      <c r="EE20" s="95"/>
      <c r="EF20" s="6"/>
      <c r="EH20" s="94">
        <f>IF(LEN(EH2)&lt;1,"",IF(EH2+1 &lt; $K$39,EH2+1,""))</f>
        <v>36</v>
      </c>
      <c r="EI20" s="94"/>
      <c r="EJ20" s="94"/>
      <c r="EK20" s="94"/>
      <c r="EL20" s="95" t="str">
        <f>IF(LEN(EH20)&gt;0,"Scores","")</f>
        <v>Scores</v>
      </c>
      <c r="EM20" s="95"/>
      <c r="EN20" s="6"/>
      <c r="EP20" s="94">
        <f>IF(LEN(EP2)&lt;1,"",IF(EP2+1 &lt; $K$39,EP2+1,""))</f>
        <v>38</v>
      </c>
      <c r="EQ20" s="94"/>
      <c r="ER20" s="94"/>
      <c r="ES20" s="94"/>
      <c r="ET20" s="95" t="str">
        <f>IF(LEN(EP20)&gt;0,"Scores","")</f>
        <v>Scores</v>
      </c>
      <c r="EU20" s="95"/>
      <c r="EV20" s="6"/>
      <c r="EX20" s="94">
        <f>IF(LEN(EX2)&lt;1,"",IF(EX2+1 &lt; $K$39,EX2+1,""))</f>
        <v>40</v>
      </c>
      <c r="EY20" s="94"/>
      <c r="EZ20" s="94"/>
      <c r="FA20" s="94"/>
      <c r="FB20" s="95" t="str">
        <f>IF(LEN(EX20)&gt;0,"Scores","")</f>
        <v>Scores</v>
      </c>
      <c r="FC20" s="95"/>
      <c r="FD20" s="6"/>
      <c r="FF20" s="94">
        <f>IF(LEN(FF2)&lt;1,"",IF(FF2+1 &lt; $K$39,FF2+1,""))</f>
        <v>42</v>
      </c>
      <c r="FG20" s="94"/>
      <c r="FH20" s="94"/>
      <c r="FI20" s="94"/>
      <c r="FJ20" s="95" t="str">
        <f>IF(LEN(FF20)&gt;0,"Scores","")</f>
        <v>Scores</v>
      </c>
      <c r="FK20" s="95"/>
      <c r="FL20" s="6"/>
      <c r="FN20" s="94">
        <f>IF(LEN(FN2)&lt;1,"",IF(FN2+1 &lt; $K$39,FN2+1,""))</f>
        <v>44</v>
      </c>
      <c r="FO20" s="94"/>
      <c r="FP20" s="94"/>
      <c r="FQ20" s="94"/>
      <c r="FR20" s="95" t="str">
        <f>IF(LEN(FN20)&gt;0,"Scores","")</f>
        <v>Scores</v>
      </c>
      <c r="FS20" s="95"/>
      <c r="FT20" s="6"/>
      <c r="FV20" s="94">
        <f>IF(LEN(FV2)&lt;1,"",IF(FV2+1 &lt; $K$39,FV2+1,""))</f>
        <v>46</v>
      </c>
      <c r="FW20" s="94"/>
      <c r="FX20" s="94"/>
      <c r="FY20" s="94"/>
      <c r="FZ20" s="95" t="str">
        <f>IF(LEN(FV20)&gt;0,"Scores","")</f>
        <v>Scores</v>
      </c>
      <c r="GA20" s="95"/>
      <c r="GB20" s="6"/>
      <c r="GD20" s="94">
        <f>IF(LEN(GD2)&lt;1,"",IF(GD2+1 &lt; $K$39,GD2+1,""))</f>
        <v>48</v>
      </c>
      <c r="GE20" s="94"/>
      <c r="GF20" s="94"/>
      <c r="GG20" s="94"/>
      <c r="GH20" s="95" t="str">
        <f>IF(LEN(GD20)&gt;0,"Scores","")</f>
        <v>Scores</v>
      </c>
      <c r="GI20" s="95"/>
      <c r="GJ20" s="6"/>
      <c r="GL20" s="94">
        <f>IF(LEN(GL2)&lt;1,"",IF(GL2+1 &lt; $K$39,GL2+1,""))</f>
        <v>50</v>
      </c>
      <c r="GM20" s="94"/>
      <c r="GN20" s="94"/>
      <c r="GO20" s="94"/>
      <c r="GP20" s="95" t="str">
        <f>IF(LEN(GL20)&gt;0,"Scores","")</f>
        <v>Scores</v>
      </c>
      <c r="GQ20" s="95"/>
      <c r="GR20" s="6"/>
      <c r="GT20" s="94">
        <f>IF(LEN(GT2)&lt;1,"",IF(GT2+1 &lt; $K$39,GT2+1,""))</f>
        <v>52</v>
      </c>
      <c r="GU20" s="94"/>
      <c r="GV20" s="94"/>
      <c r="GW20" s="94"/>
      <c r="GX20" s="95" t="str">
        <f>IF(LEN(GT20)&gt;0,"Scores","")</f>
        <v>Scores</v>
      </c>
      <c r="GY20" s="95"/>
      <c r="GZ20" s="6"/>
      <c r="HB20" s="94">
        <f>IF(LEN(HB2)&lt;1,"",IF(HB2+1 &lt; $K$39,HB2+1,""))</f>
        <v>54</v>
      </c>
      <c r="HC20" s="94"/>
      <c r="HD20" s="94"/>
      <c r="HE20" s="94"/>
      <c r="HF20" s="95" t="str">
        <f>IF(LEN(HB20)&gt;0,"Scores","")</f>
        <v>Scores</v>
      </c>
      <c r="HG20" s="95"/>
      <c r="HH20" s="6"/>
      <c r="HJ20" s="94">
        <f>IF(LEN(HJ2)&lt;1,"",IF(HJ2+1 &lt; $K$39,HJ2+1,""))</f>
        <v>56</v>
      </c>
      <c r="HK20" s="94"/>
      <c r="HL20" s="94"/>
      <c r="HM20" s="94"/>
      <c r="HN20" s="95" t="str">
        <f>IF(LEN(HJ20)&gt;0,"Scores","")</f>
        <v>Scores</v>
      </c>
      <c r="HO20" s="95"/>
      <c r="HP20" s="6"/>
      <c r="HR20" s="94">
        <f>IF(LEN(HR2)&lt;1,"",IF(HR2+1 &lt; $K$39,HR2+1,""))</f>
        <v>58</v>
      </c>
      <c r="HS20" s="94"/>
      <c r="HT20" s="94"/>
      <c r="HU20" s="94"/>
      <c r="HV20" s="95" t="str">
        <f>IF(LEN(HR20)&gt;0,"Scores","")</f>
        <v>Scores</v>
      </c>
      <c r="HW20" s="95"/>
      <c r="HX20" s="6"/>
      <c r="HZ20" s="94">
        <f>IF(LEN(HZ2)&lt;1,"",IF(HZ2+1 &lt; $K$39,HZ2+1,""))</f>
        <v>60</v>
      </c>
      <c r="IA20" s="94"/>
      <c r="IB20" s="94"/>
      <c r="IC20" s="94"/>
      <c r="ID20" s="95" t="str">
        <f>IF(LEN(HZ20)&gt;0,"Scores","")</f>
        <v>Scores</v>
      </c>
      <c r="IE20" s="95"/>
      <c r="IF20" s="6"/>
      <c r="IH20" s="94">
        <f>IF(LEN(IH2)&lt;1,"",IF(IH2+1 &lt; $K$39,IH2+1,""))</f>
        <v>62</v>
      </c>
      <c r="II20" s="94"/>
      <c r="IJ20" s="94"/>
      <c r="IK20" s="94"/>
      <c r="IL20" s="95" t="str">
        <f>IF(LEN(IH20)&gt;0,"Scores","")</f>
        <v>Scores</v>
      </c>
      <c r="IM20" s="95"/>
      <c r="IN20" s="6"/>
      <c r="IP20" s="94">
        <f>IF(LEN(IP2)&lt;1,"",IF(IP2+1 &lt; $K$39,IP2+1,""))</f>
        <v>64</v>
      </c>
      <c r="IQ20" s="94"/>
      <c r="IR20" s="94"/>
      <c r="IS20" s="94"/>
      <c r="IT20" s="95" t="str">
        <f>IF(LEN(IP20)&gt;0,"Scores","")</f>
        <v>Scores</v>
      </c>
      <c r="IU20" s="95"/>
      <c r="IV20" s="6"/>
      <c r="IX20" s="94">
        <f>IF(LEN(IX2)&lt;1,"",IF(IX2+1 &lt; $K$39,IX2+1,""))</f>
        <v>66</v>
      </c>
      <c r="IY20" s="94"/>
      <c r="IZ20" s="94"/>
      <c r="JA20" s="94"/>
      <c r="JB20" s="95" t="str">
        <f>IF(LEN(IX20)&gt;0,"Scores","")</f>
        <v>Scores</v>
      </c>
      <c r="JC20" s="95"/>
      <c r="JD20" s="6"/>
      <c r="JF20" s="94">
        <f>IF(LEN(JF2)&lt;1,"",IF(JF2+1 &lt; $K$39,JF2+1,""))</f>
        <v>68</v>
      </c>
      <c r="JG20" s="94"/>
      <c r="JH20" s="94"/>
      <c r="JI20" s="94"/>
      <c r="JJ20" s="95" t="str">
        <f>IF(LEN(JF20)&gt;0,"Scores","")</f>
        <v>Scores</v>
      </c>
      <c r="JK20" s="95"/>
      <c r="JL20" s="6"/>
      <c r="JN20" s="94">
        <f>IF(LEN(JN2)&lt;1,"",IF(JN2+1 &lt; $K$39,JN2+1,""))</f>
        <v>70</v>
      </c>
      <c r="JO20" s="94"/>
      <c r="JP20" s="94"/>
      <c r="JQ20" s="94"/>
      <c r="JR20" s="95" t="str">
        <f>IF(LEN(JN20)&gt;0,"Scores","")</f>
        <v>Scores</v>
      </c>
      <c r="JS20" s="95"/>
      <c r="JT20" s="6"/>
      <c r="JV20" s="94">
        <f>IF(LEN(JV2)&lt;1,"",IF(JV2+1 &lt; $K$39,JV2+1,""))</f>
        <v>72</v>
      </c>
      <c r="JW20" s="94"/>
      <c r="JX20" s="94"/>
      <c r="JY20" s="94"/>
      <c r="JZ20" s="95" t="str">
        <f>IF(LEN(JV20)&gt;0,"Scores","")</f>
        <v>Scores</v>
      </c>
      <c r="KA20" s="95"/>
      <c r="KB20" s="6"/>
      <c r="KD20" s="94">
        <f>IF(LEN(KD2)&lt;1,"",IF(KD2+1 &lt; $K$39,KD2+1,""))</f>
        <v>74</v>
      </c>
      <c r="KE20" s="94"/>
      <c r="KF20" s="94"/>
      <c r="KG20" s="94"/>
      <c r="KH20" s="95" t="str">
        <f>IF(LEN(KD20)&gt;0,"Scores","")</f>
        <v>Scores</v>
      </c>
      <c r="KI20" s="95"/>
      <c r="KJ20" s="6"/>
      <c r="KL20" s="94">
        <f>IF(LEN(KL2)&lt;1,"",IF(KL2+1 &lt; $K$39,KL2+1,""))</f>
        <v>76</v>
      </c>
      <c r="KM20" s="94"/>
      <c r="KN20" s="94"/>
      <c r="KO20" s="94"/>
      <c r="KP20" s="95" t="str">
        <f>IF(LEN(KL20)&gt;0,"Scores","")</f>
        <v>Scores</v>
      </c>
      <c r="KQ20" s="95"/>
      <c r="KR20" s="6"/>
      <c r="KT20" s="94">
        <f>IF(LEN(KT2)&lt;1,"",IF(KT2+1 &lt; $K$39,KT2+1,""))</f>
        <v>78</v>
      </c>
      <c r="KU20" s="94"/>
      <c r="KV20" s="94"/>
      <c r="KW20" s="94"/>
      <c r="KX20" s="95" t="str">
        <f>IF(LEN(KT20)&gt;0,"Scores","")</f>
        <v>Scores</v>
      </c>
      <c r="KY20" s="95"/>
      <c r="KZ20" s="6"/>
      <c r="LB20" s="94">
        <f>IF(LEN(LB2)&lt;1,"",IF(LB2+1 &lt; $K$39,LB2+1,""))</f>
        <v>80</v>
      </c>
      <c r="LC20" s="94"/>
      <c r="LD20" s="94"/>
      <c r="LE20" s="94"/>
      <c r="LF20" s="95" t="str">
        <f>IF(LEN(LB20)&gt;0,"Scores","")</f>
        <v>Scores</v>
      </c>
      <c r="LG20" s="95"/>
      <c r="LH20" s="6"/>
      <c r="LJ20" s="94">
        <f>IF(LEN(LJ2)&lt;1,"",IF(LJ2+1 &lt;= $K$39,LJ2+1,""))</f>
        <v>82</v>
      </c>
      <c r="LK20" s="94"/>
      <c r="LL20" s="94"/>
      <c r="LM20" s="94"/>
      <c r="LN20" s="95" t="str">
        <f>IF(LEN(LJ20)&gt;0,"Scores","")</f>
        <v>Scores</v>
      </c>
      <c r="LO20" s="95"/>
      <c r="LP20" s="6"/>
    </row>
    <row r="21" spans="2:328" ht="16.5" thickBot="1" x14ac:dyDescent="0.3">
      <c r="B21" s="68" t="str">
        <f>IF(LEN(C20)&gt;0,"-","")</f>
        <v>-</v>
      </c>
      <c r="C21" s="72" t="str">
        <f>IF(LEN(C20)&gt;0,"Away          -          Home","")</f>
        <v>Away          -          Home</v>
      </c>
      <c r="D21" s="68" t="str">
        <f>IF(LEN(C20)&gt;0,"-","")</f>
        <v>-</v>
      </c>
      <c r="E21" s="6" t="str">
        <f>IF(LEN(C20)&gt;0,"-","")</f>
        <v>-</v>
      </c>
      <c r="F21" s="68" t="str">
        <f>IF(LEN(F20)&gt;0,"A","")</f>
        <v>A</v>
      </c>
      <c r="G21" s="68" t="str">
        <f>IF(LEN(F20)&gt;0,"H","")</f>
        <v>H</v>
      </c>
      <c r="H21" s="69" t="s">
        <v>276</v>
      </c>
      <c r="J21" s="68" t="str">
        <f>IF(LEN(J20)&gt;0,"-","")</f>
        <v>-</v>
      </c>
      <c r="K21" s="72" t="str">
        <f>IF(LEN(J20)&gt;0,"Away          -          Home","")</f>
        <v>Away          -          Home</v>
      </c>
      <c r="L21" s="68" t="str">
        <f>IF(LEN(J20)&gt;0,"-","")</f>
        <v>-</v>
      </c>
      <c r="M21" s="6" t="str">
        <f>IF(LEN(J20)&gt;0,"-","")</f>
        <v>-</v>
      </c>
      <c r="N21" s="68" t="str">
        <f>IF(LEN(N20)&gt;0,"A","")</f>
        <v>A</v>
      </c>
      <c r="O21" s="68" t="str">
        <f>IF(LEN(N20)&gt;0,"H","")</f>
        <v>H</v>
      </c>
      <c r="P21" s="69" t="s">
        <v>276</v>
      </c>
      <c r="R21" s="68" t="str">
        <f>IF(LEN(R20)&gt;0,"-","")</f>
        <v>-</v>
      </c>
      <c r="S21" s="72" t="str">
        <f>IF(LEN(R20)&gt;0,"Away          -          Home","")</f>
        <v>Away          -          Home</v>
      </c>
      <c r="T21" s="68" t="str">
        <f>IF(LEN(R20)&gt;0,"-","")</f>
        <v>-</v>
      </c>
      <c r="U21" s="6" t="str">
        <f>IF(LEN(R20)&gt;0,"-","")</f>
        <v>-</v>
      </c>
      <c r="V21" s="68" t="str">
        <f>IF(LEN(V20)&gt;0,"A","")</f>
        <v>A</v>
      </c>
      <c r="W21" s="68" t="str">
        <f>IF(LEN(V20)&gt;0,"H","")</f>
        <v>H</v>
      </c>
      <c r="X21" s="69" t="s">
        <v>276</v>
      </c>
      <c r="Z21" s="68" t="str">
        <f>IF(LEN(Z20)&gt;0,"-","")</f>
        <v>-</v>
      </c>
      <c r="AA21" s="72" t="str">
        <f>IF(LEN(Z20)&gt;0,"Away          -          Home","")</f>
        <v>Away          -          Home</v>
      </c>
      <c r="AB21" s="68" t="str">
        <f>IF(LEN(Z20)&gt;0,"-","")</f>
        <v>-</v>
      </c>
      <c r="AC21" s="6" t="str">
        <f>IF(LEN(Z20)&gt;0,"-","")</f>
        <v>-</v>
      </c>
      <c r="AD21" s="68" t="str">
        <f>IF(LEN(AD20)&gt;0,"A","")</f>
        <v>A</v>
      </c>
      <c r="AE21" s="68" t="str">
        <f>IF(LEN(AD20)&gt;0,"H","")</f>
        <v>H</v>
      </c>
      <c r="AF21" s="69" t="s">
        <v>276</v>
      </c>
      <c r="AH21" s="68" t="str">
        <f>IF(LEN(AH20)&gt;0,"-","")</f>
        <v>-</v>
      </c>
      <c r="AI21" s="72" t="str">
        <f>IF(LEN(AH20)&gt;0,"Away          -          Home","")</f>
        <v>Away          -          Home</v>
      </c>
      <c r="AJ21" s="68" t="str">
        <f>IF(LEN(AH20)&gt;0,"-","")</f>
        <v>-</v>
      </c>
      <c r="AK21" s="6" t="str">
        <f>IF(LEN(AH20)&gt;0,"-","")</f>
        <v>-</v>
      </c>
      <c r="AL21" s="68" t="str">
        <f>IF(LEN(AL20)&gt;0,"A","")</f>
        <v>A</v>
      </c>
      <c r="AM21" s="68" t="str">
        <f>IF(LEN(AL20)&gt;0,"H","")</f>
        <v>H</v>
      </c>
      <c r="AN21" s="69" t="s">
        <v>276</v>
      </c>
      <c r="AP21" s="68" t="str">
        <f>IF(LEN(AP20)&gt;0,"-","")</f>
        <v>-</v>
      </c>
      <c r="AQ21" s="72" t="str">
        <f>IF(LEN(AP20)&gt;0,"Away          -          Home","")</f>
        <v>Away          -          Home</v>
      </c>
      <c r="AR21" s="68" t="str">
        <f>IF(LEN(AP20)&gt;0,"-","")</f>
        <v>-</v>
      </c>
      <c r="AS21" s="6" t="str">
        <f>IF(LEN(AP20)&gt;0,"-","")</f>
        <v>-</v>
      </c>
      <c r="AT21" s="68" t="str">
        <f>IF(LEN(AT20)&gt;0,"A","")</f>
        <v>A</v>
      </c>
      <c r="AU21" s="68" t="str">
        <f>IF(LEN(AT20)&gt;0,"H","")</f>
        <v>H</v>
      </c>
      <c r="AV21" s="69" t="s">
        <v>276</v>
      </c>
      <c r="AX21" s="68" t="str">
        <f>IF(LEN(AX20)&gt;0,"-","")</f>
        <v>-</v>
      </c>
      <c r="AY21" s="72" t="str">
        <f>IF(LEN(AX20)&gt;0,"Away          -          Home","")</f>
        <v>Away          -          Home</v>
      </c>
      <c r="AZ21" s="68" t="str">
        <f>IF(LEN(AX20)&gt;0,"-","")</f>
        <v>-</v>
      </c>
      <c r="BA21" s="6" t="str">
        <f>IF(LEN(AX20)&gt;0,"-","")</f>
        <v>-</v>
      </c>
      <c r="BB21" s="68" t="str">
        <f>IF(LEN(BB20)&gt;0,"A","")</f>
        <v>A</v>
      </c>
      <c r="BC21" s="68" t="str">
        <f>IF(LEN(BB20)&gt;0,"H","")</f>
        <v>H</v>
      </c>
      <c r="BD21" s="69" t="s">
        <v>276</v>
      </c>
      <c r="BF21" s="68" t="str">
        <f>IF(LEN(BF20)&gt;0,"-","")</f>
        <v>-</v>
      </c>
      <c r="BG21" s="72" t="str">
        <f>IF(LEN(BF20)&gt;0,"Away          -          Home","")</f>
        <v>Away          -          Home</v>
      </c>
      <c r="BH21" s="68" t="str">
        <f>IF(LEN(BF20)&gt;0,"-","")</f>
        <v>-</v>
      </c>
      <c r="BI21" s="6" t="str">
        <f>IF(LEN(BF20)&gt;0,"-","")</f>
        <v>-</v>
      </c>
      <c r="BJ21" s="68" t="str">
        <f>IF(LEN(BJ20)&gt;0,"A","")</f>
        <v>A</v>
      </c>
      <c r="BK21" s="68" t="str">
        <f>IF(LEN(BJ20)&gt;0,"H","")</f>
        <v>H</v>
      </c>
      <c r="BL21" s="69" t="s">
        <v>276</v>
      </c>
      <c r="BN21" s="68" t="str">
        <f>IF(LEN(BN20)&gt;0,"-","")</f>
        <v>-</v>
      </c>
      <c r="BO21" s="72" t="str">
        <f>IF(LEN(BN20)&gt;0,"Away          -          Home","")</f>
        <v>Away          -          Home</v>
      </c>
      <c r="BP21" s="68" t="str">
        <f>IF(LEN(BN20)&gt;0,"-","")</f>
        <v>-</v>
      </c>
      <c r="BQ21" s="6" t="str">
        <f>IF(LEN(BN20)&gt;0,"-","")</f>
        <v>-</v>
      </c>
      <c r="BR21" s="68" t="str">
        <f>IF(LEN(BR20)&gt;0,"A","")</f>
        <v>A</v>
      </c>
      <c r="BS21" s="68" t="str">
        <f>IF(LEN(BR20)&gt;0,"H","")</f>
        <v>H</v>
      </c>
      <c r="BT21" s="69" t="s">
        <v>276</v>
      </c>
      <c r="BV21" s="68" t="str">
        <f>IF(LEN(BV20)&gt;0,"-","")</f>
        <v>-</v>
      </c>
      <c r="BW21" s="72" t="str">
        <f>IF(LEN(BV20)&gt;0,"Away          -          Home","")</f>
        <v>Away          -          Home</v>
      </c>
      <c r="BX21" s="68" t="str">
        <f>IF(LEN(BV20)&gt;0,"-","")</f>
        <v>-</v>
      </c>
      <c r="BY21" s="6" t="str">
        <f>IF(LEN(BV20)&gt;0,"-","")</f>
        <v>-</v>
      </c>
      <c r="BZ21" s="68" t="str">
        <f>IF(LEN(BZ20)&gt;0,"A","")</f>
        <v>A</v>
      </c>
      <c r="CA21" s="68" t="str">
        <f>IF(LEN(BZ20)&gt;0,"H","")</f>
        <v>H</v>
      </c>
      <c r="CB21" s="69" t="s">
        <v>276</v>
      </c>
      <c r="CD21" s="68" t="str">
        <f>IF(LEN(CD20)&gt;0,"-","")</f>
        <v>-</v>
      </c>
      <c r="CE21" s="72" t="str">
        <f>IF(LEN(CD20)&gt;0,"Away          -          Home","")</f>
        <v>Away          -          Home</v>
      </c>
      <c r="CF21" s="68" t="str">
        <f>IF(LEN(CD20)&gt;0,"-","")</f>
        <v>-</v>
      </c>
      <c r="CG21" s="6" t="str">
        <f>IF(LEN(CD20)&gt;0,"-","")</f>
        <v>-</v>
      </c>
      <c r="CH21" s="68" t="str">
        <f>IF(LEN(CH20)&gt;0,"A","")</f>
        <v>A</v>
      </c>
      <c r="CI21" s="68" t="str">
        <f>IF(LEN(CH20)&gt;0,"H","")</f>
        <v>H</v>
      </c>
      <c r="CJ21" s="69" t="s">
        <v>276</v>
      </c>
      <c r="CL21" s="68" t="str">
        <f>IF(LEN(CL20)&gt;0,"-","")</f>
        <v>-</v>
      </c>
      <c r="CM21" s="72" t="str">
        <f>IF(LEN(CL20)&gt;0,"Away          -          Home","")</f>
        <v>Away          -          Home</v>
      </c>
      <c r="CN21" s="68" t="str">
        <f>IF(LEN(CL20)&gt;0,"-","")</f>
        <v>-</v>
      </c>
      <c r="CO21" s="6" t="str">
        <f>IF(LEN(CL20)&gt;0,"-","")</f>
        <v>-</v>
      </c>
      <c r="CP21" s="68" t="str">
        <f>IF(LEN(CP20)&gt;0,"A","")</f>
        <v>A</v>
      </c>
      <c r="CQ21" s="68" t="str">
        <f>IF(LEN(CP20)&gt;0,"H","")</f>
        <v>H</v>
      </c>
      <c r="CR21" s="69" t="s">
        <v>276</v>
      </c>
      <c r="CT21" s="68" t="str">
        <f>IF(LEN(CT20)&gt;0,"-","")</f>
        <v>-</v>
      </c>
      <c r="CU21" s="72" t="str">
        <f>IF(LEN(CT20)&gt;0,"Away          -          Home","")</f>
        <v>Away          -          Home</v>
      </c>
      <c r="CV21" s="68" t="str">
        <f>IF(LEN(CT20)&gt;0,"-","")</f>
        <v>-</v>
      </c>
      <c r="CW21" s="6" t="str">
        <f>IF(LEN(CT20)&gt;0,"-","")</f>
        <v>-</v>
      </c>
      <c r="CX21" s="68" t="str">
        <f>IF(LEN(CX20)&gt;0,"A","")</f>
        <v>A</v>
      </c>
      <c r="CY21" s="68" t="str">
        <f>IF(LEN(CX20)&gt;0,"H","")</f>
        <v>H</v>
      </c>
      <c r="CZ21" s="69" t="s">
        <v>276</v>
      </c>
      <c r="DB21" s="68" t="str">
        <f>IF(LEN(DB20)&gt;0,"-","")</f>
        <v>-</v>
      </c>
      <c r="DC21" s="72" t="str">
        <f>IF(LEN(DB20)&gt;0,"Away          -          Home","")</f>
        <v>Away          -          Home</v>
      </c>
      <c r="DD21" s="68" t="str">
        <f>IF(LEN(DB20)&gt;0,"-","")</f>
        <v>-</v>
      </c>
      <c r="DE21" s="6" t="str">
        <f>IF(LEN(DB20)&gt;0,"-","")</f>
        <v>-</v>
      </c>
      <c r="DF21" s="68" t="str">
        <f>IF(LEN(DF20)&gt;0,"A","")</f>
        <v>A</v>
      </c>
      <c r="DG21" s="68" t="str">
        <f>IF(LEN(DF20)&gt;0,"H","")</f>
        <v>H</v>
      </c>
      <c r="DH21" s="69" t="s">
        <v>276</v>
      </c>
      <c r="DJ21" s="68" t="str">
        <f>IF(LEN(DJ20)&gt;0,"-","")</f>
        <v>-</v>
      </c>
      <c r="DK21" s="72" t="str">
        <f>IF(LEN(DJ20)&gt;0,"Away          -          Home","")</f>
        <v>Away          -          Home</v>
      </c>
      <c r="DL21" s="68" t="str">
        <f>IF(LEN(DJ20)&gt;0,"-","")</f>
        <v>-</v>
      </c>
      <c r="DM21" s="6" t="str">
        <f>IF(LEN(DJ20)&gt;0,"-","")</f>
        <v>-</v>
      </c>
      <c r="DN21" s="68" t="str">
        <f>IF(LEN(DN20)&gt;0,"A","")</f>
        <v>A</v>
      </c>
      <c r="DO21" s="68" t="str">
        <f>IF(LEN(DN20)&gt;0,"H","")</f>
        <v>H</v>
      </c>
      <c r="DP21" s="69" t="s">
        <v>276</v>
      </c>
      <c r="DR21" s="68" t="str">
        <f>IF(LEN(DR20)&gt;0,"-","")</f>
        <v>-</v>
      </c>
      <c r="DS21" s="72" t="str">
        <f>IF(LEN(DR20)&gt;0,"Away          -          Home","")</f>
        <v>Away          -          Home</v>
      </c>
      <c r="DT21" s="68" t="str">
        <f>IF(LEN(DR20)&gt;0,"-","")</f>
        <v>-</v>
      </c>
      <c r="DU21" s="6" t="str">
        <f>IF(LEN(DR20)&gt;0,"-","")</f>
        <v>-</v>
      </c>
      <c r="DV21" s="68" t="str">
        <f>IF(LEN(DV20)&gt;0,"A","")</f>
        <v>A</v>
      </c>
      <c r="DW21" s="68" t="str">
        <f>IF(LEN(DV20)&gt;0,"H","")</f>
        <v>H</v>
      </c>
      <c r="DX21" s="69" t="s">
        <v>276</v>
      </c>
      <c r="DZ21" s="68" t="str">
        <f>IF(LEN(DZ20)&gt;0,"-","")</f>
        <v>-</v>
      </c>
      <c r="EA21" s="72" t="str">
        <f>IF(LEN(DZ20)&gt;0,"Away          -          Home","")</f>
        <v>Away          -          Home</v>
      </c>
      <c r="EB21" s="68" t="str">
        <f>IF(LEN(DZ20)&gt;0,"-","")</f>
        <v>-</v>
      </c>
      <c r="EC21" s="6" t="str">
        <f>IF(LEN(DZ20)&gt;0,"-","")</f>
        <v>-</v>
      </c>
      <c r="ED21" s="68" t="str">
        <f>IF(LEN(ED20)&gt;0,"A","")</f>
        <v>A</v>
      </c>
      <c r="EE21" s="68" t="str">
        <f>IF(LEN(ED20)&gt;0,"H","")</f>
        <v>H</v>
      </c>
      <c r="EF21" s="69" t="s">
        <v>276</v>
      </c>
      <c r="EH21" s="68" t="str">
        <f>IF(LEN(EH20)&gt;0,"-","")</f>
        <v>-</v>
      </c>
      <c r="EI21" s="72" t="str">
        <f>IF(LEN(EH20)&gt;0,"Away          -          Home","")</f>
        <v>Away          -          Home</v>
      </c>
      <c r="EJ21" s="68" t="str">
        <f>IF(LEN(EH20)&gt;0,"-","")</f>
        <v>-</v>
      </c>
      <c r="EK21" s="6" t="str">
        <f>IF(LEN(EH20)&gt;0,"-","")</f>
        <v>-</v>
      </c>
      <c r="EL21" s="68" t="str">
        <f>IF(LEN(EL20)&gt;0,"A","")</f>
        <v>A</v>
      </c>
      <c r="EM21" s="68" t="str">
        <f>IF(LEN(EL20)&gt;0,"H","")</f>
        <v>H</v>
      </c>
      <c r="EN21" s="69" t="s">
        <v>276</v>
      </c>
      <c r="EP21" s="68" t="str">
        <f>IF(LEN(EP20)&gt;0,"-","")</f>
        <v>-</v>
      </c>
      <c r="EQ21" s="72" t="str">
        <f>IF(LEN(EP20)&gt;0,"Away          -          Home","")</f>
        <v>Away          -          Home</v>
      </c>
      <c r="ER21" s="68" t="str">
        <f>IF(LEN(EP20)&gt;0,"-","")</f>
        <v>-</v>
      </c>
      <c r="ES21" s="6" t="str">
        <f>IF(LEN(EP20)&gt;0,"-","")</f>
        <v>-</v>
      </c>
      <c r="ET21" s="68" t="str">
        <f>IF(LEN(ET20)&gt;0,"A","")</f>
        <v>A</v>
      </c>
      <c r="EU21" s="68" t="str">
        <f>IF(LEN(ET20)&gt;0,"H","")</f>
        <v>H</v>
      </c>
      <c r="EV21" s="69" t="s">
        <v>276</v>
      </c>
      <c r="EX21" s="68" t="str">
        <f>IF(LEN(EX20)&gt;0,"-","")</f>
        <v>-</v>
      </c>
      <c r="EY21" s="72" t="str">
        <f>IF(LEN(EX20)&gt;0,"Away          -          Home","")</f>
        <v>Away          -          Home</v>
      </c>
      <c r="EZ21" s="68" t="str">
        <f>IF(LEN(EX20)&gt;0,"-","")</f>
        <v>-</v>
      </c>
      <c r="FA21" s="6" t="str">
        <f>IF(LEN(EX20)&gt;0,"-","")</f>
        <v>-</v>
      </c>
      <c r="FB21" s="68" t="str">
        <f>IF(LEN(FB20)&gt;0,"A","")</f>
        <v>A</v>
      </c>
      <c r="FC21" s="68" t="str">
        <f>IF(LEN(FB20)&gt;0,"H","")</f>
        <v>H</v>
      </c>
      <c r="FD21" s="69" t="s">
        <v>276</v>
      </c>
      <c r="FF21" s="68" t="str">
        <f>IF(LEN(FF20)&gt;0,"-","")</f>
        <v>-</v>
      </c>
      <c r="FG21" s="72" t="str">
        <f>IF(LEN(FF20)&gt;0,"Away          -          Home","")</f>
        <v>Away          -          Home</v>
      </c>
      <c r="FH21" s="68" t="str">
        <f>IF(LEN(FF20)&gt;0,"-","")</f>
        <v>-</v>
      </c>
      <c r="FI21" s="6" t="str">
        <f>IF(LEN(FF20)&gt;0,"-","")</f>
        <v>-</v>
      </c>
      <c r="FJ21" s="68" t="str">
        <f>IF(LEN(FJ20)&gt;0,"A","")</f>
        <v>A</v>
      </c>
      <c r="FK21" s="68" t="str">
        <f>IF(LEN(FJ20)&gt;0,"H","")</f>
        <v>H</v>
      </c>
      <c r="FL21" s="69" t="s">
        <v>276</v>
      </c>
      <c r="FN21" s="68" t="str">
        <f>IF(LEN(FN20)&gt;0,"-","")</f>
        <v>-</v>
      </c>
      <c r="FO21" s="72" t="str">
        <f>IF(LEN(FN20)&gt;0,"Away          -          Home","")</f>
        <v>Away          -          Home</v>
      </c>
      <c r="FP21" s="68" t="str">
        <f>IF(LEN(FN20)&gt;0,"-","")</f>
        <v>-</v>
      </c>
      <c r="FQ21" s="6" t="str">
        <f>IF(LEN(FN20)&gt;0,"-","")</f>
        <v>-</v>
      </c>
      <c r="FR21" s="68" t="str">
        <f>IF(LEN(FR20)&gt;0,"A","")</f>
        <v>A</v>
      </c>
      <c r="FS21" s="68" t="str">
        <f>IF(LEN(FR20)&gt;0,"H","")</f>
        <v>H</v>
      </c>
      <c r="FT21" s="69" t="s">
        <v>276</v>
      </c>
      <c r="FV21" s="68" t="str">
        <f>IF(LEN(FV20)&gt;0,"-","")</f>
        <v>-</v>
      </c>
      <c r="FW21" s="72" t="str">
        <f>IF(LEN(FV20)&gt;0,"Away          -          Home","")</f>
        <v>Away          -          Home</v>
      </c>
      <c r="FX21" s="68" t="str">
        <f>IF(LEN(FV20)&gt;0,"-","")</f>
        <v>-</v>
      </c>
      <c r="FY21" s="6" t="str">
        <f>IF(LEN(FV20)&gt;0,"-","")</f>
        <v>-</v>
      </c>
      <c r="FZ21" s="68" t="str">
        <f>IF(LEN(FZ20)&gt;0,"A","")</f>
        <v>A</v>
      </c>
      <c r="GA21" s="68" t="str">
        <f>IF(LEN(FZ20)&gt;0,"H","")</f>
        <v>H</v>
      </c>
      <c r="GB21" s="69" t="s">
        <v>276</v>
      </c>
      <c r="GD21" s="68" t="str">
        <f>IF(LEN(GD20)&gt;0,"-","")</f>
        <v>-</v>
      </c>
      <c r="GE21" s="72" t="str">
        <f>IF(LEN(GD20)&gt;0,"Away          -          Home","")</f>
        <v>Away          -          Home</v>
      </c>
      <c r="GF21" s="68" t="str">
        <f>IF(LEN(GD20)&gt;0,"-","")</f>
        <v>-</v>
      </c>
      <c r="GG21" s="6" t="str">
        <f>IF(LEN(GD20)&gt;0,"-","")</f>
        <v>-</v>
      </c>
      <c r="GH21" s="68" t="str">
        <f>IF(LEN(GH20)&gt;0,"A","")</f>
        <v>A</v>
      </c>
      <c r="GI21" s="68" t="str">
        <f>IF(LEN(GH20)&gt;0,"H","")</f>
        <v>H</v>
      </c>
      <c r="GJ21" s="69" t="s">
        <v>276</v>
      </c>
      <c r="GL21" s="68" t="str">
        <f>IF(LEN(GL20)&gt;0,"-","")</f>
        <v>-</v>
      </c>
      <c r="GM21" s="72" t="str">
        <f>IF(LEN(GL20)&gt;0,"Away          -          Home","")</f>
        <v>Away          -          Home</v>
      </c>
      <c r="GN21" s="68" t="str">
        <f>IF(LEN(GL20)&gt;0,"-","")</f>
        <v>-</v>
      </c>
      <c r="GO21" s="6" t="str">
        <f>IF(LEN(GL20)&gt;0,"-","")</f>
        <v>-</v>
      </c>
      <c r="GP21" s="68" t="str">
        <f>IF(LEN(GP20)&gt;0,"A","")</f>
        <v>A</v>
      </c>
      <c r="GQ21" s="68" t="str">
        <f>IF(LEN(GP20)&gt;0,"H","")</f>
        <v>H</v>
      </c>
      <c r="GR21" s="69" t="s">
        <v>276</v>
      </c>
      <c r="GT21" s="68" t="str">
        <f>IF(LEN(GT20)&gt;0,"-","")</f>
        <v>-</v>
      </c>
      <c r="GU21" s="72" t="str">
        <f>IF(LEN(GT20)&gt;0,"Away          -          Home","")</f>
        <v>Away          -          Home</v>
      </c>
      <c r="GV21" s="68" t="str">
        <f>IF(LEN(GT20)&gt;0,"-","")</f>
        <v>-</v>
      </c>
      <c r="GW21" s="6" t="str">
        <f>IF(LEN(GT20)&gt;0,"-","")</f>
        <v>-</v>
      </c>
      <c r="GX21" s="68" t="str">
        <f>IF(LEN(GX20)&gt;0,"A","")</f>
        <v>A</v>
      </c>
      <c r="GY21" s="68" t="str">
        <f>IF(LEN(GX20)&gt;0,"H","")</f>
        <v>H</v>
      </c>
      <c r="GZ21" s="69" t="s">
        <v>276</v>
      </c>
      <c r="HB21" s="68" t="str">
        <f>IF(LEN(HB20)&gt;0,"-","")</f>
        <v>-</v>
      </c>
      <c r="HC21" s="72" t="str">
        <f>IF(LEN(HB20)&gt;0,"Away          -          Home","")</f>
        <v>Away          -          Home</v>
      </c>
      <c r="HD21" s="68" t="str">
        <f>IF(LEN(HB20)&gt;0,"-","")</f>
        <v>-</v>
      </c>
      <c r="HE21" s="6" t="str">
        <f>IF(LEN(HB20)&gt;0,"-","")</f>
        <v>-</v>
      </c>
      <c r="HF21" s="68" t="str">
        <f>IF(LEN(HF20)&gt;0,"A","")</f>
        <v>A</v>
      </c>
      <c r="HG21" s="68" t="str">
        <f>IF(LEN(HF20)&gt;0,"H","")</f>
        <v>H</v>
      </c>
      <c r="HH21" s="69" t="s">
        <v>276</v>
      </c>
      <c r="HJ21" s="68" t="str">
        <f>IF(LEN(HJ20)&gt;0,"-","")</f>
        <v>-</v>
      </c>
      <c r="HK21" s="72" t="str">
        <f>IF(LEN(HJ20)&gt;0,"Away          -          Home","")</f>
        <v>Away          -          Home</v>
      </c>
      <c r="HL21" s="68" t="str">
        <f>IF(LEN(HJ20)&gt;0,"-","")</f>
        <v>-</v>
      </c>
      <c r="HM21" s="6" t="str">
        <f>IF(LEN(HJ20)&gt;0,"-","")</f>
        <v>-</v>
      </c>
      <c r="HN21" s="68" t="str">
        <f>IF(LEN(HN20)&gt;0,"A","")</f>
        <v>A</v>
      </c>
      <c r="HO21" s="68" t="str">
        <f>IF(LEN(HN20)&gt;0,"H","")</f>
        <v>H</v>
      </c>
      <c r="HP21" s="69" t="s">
        <v>276</v>
      </c>
      <c r="HR21" s="68" t="str">
        <f>IF(LEN(HR20)&gt;0,"-","")</f>
        <v>-</v>
      </c>
      <c r="HS21" s="72" t="str">
        <f>IF(LEN(HR20)&gt;0,"Away          -          Home","")</f>
        <v>Away          -          Home</v>
      </c>
      <c r="HT21" s="68" t="str">
        <f>IF(LEN(HR20)&gt;0,"-","")</f>
        <v>-</v>
      </c>
      <c r="HU21" s="6" t="str">
        <f>IF(LEN(HR20)&gt;0,"-","")</f>
        <v>-</v>
      </c>
      <c r="HV21" s="68" t="str">
        <f>IF(LEN(HV20)&gt;0,"A","")</f>
        <v>A</v>
      </c>
      <c r="HW21" s="68" t="str">
        <f>IF(LEN(HV20)&gt;0,"H","")</f>
        <v>H</v>
      </c>
      <c r="HX21" s="69" t="s">
        <v>276</v>
      </c>
      <c r="HZ21" s="68" t="str">
        <f>IF(LEN(HZ20)&gt;0,"-","")</f>
        <v>-</v>
      </c>
      <c r="IA21" s="72" t="str">
        <f>IF(LEN(HZ20)&gt;0,"Away          -          Home","")</f>
        <v>Away          -          Home</v>
      </c>
      <c r="IB21" s="68" t="str">
        <f>IF(LEN(HZ20)&gt;0,"-","")</f>
        <v>-</v>
      </c>
      <c r="IC21" s="6" t="str">
        <f>IF(LEN(HZ20)&gt;0,"-","")</f>
        <v>-</v>
      </c>
      <c r="ID21" s="68" t="str">
        <f>IF(LEN(ID20)&gt;0,"A","")</f>
        <v>A</v>
      </c>
      <c r="IE21" s="68" t="str">
        <f>IF(LEN(ID20)&gt;0,"H","")</f>
        <v>H</v>
      </c>
      <c r="IF21" s="69" t="s">
        <v>276</v>
      </c>
      <c r="IH21" s="68" t="str">
        <f>IF(LEN(IH20)&gt;0,"-","")</f>
        <v>-</v>
      </c>
      <c r="II21" s="72" t="str">
        <f>IF(LEN(IH20)&gt;0,"Away          -          Home","")</f>
        <v>Away          -          Home</v>
      </c>
      <c r="IJ21" s="68" t="str">
        <f>IF(LEN(IH20)&gt;0,"-","")</f>
        <v>-</v>
      </c>
      <c r="IK21" s="6" t="str">
        <f>IF(LEN(IH20)&gt;0,"-","")</f>
        <v>-</v>
      </c>
      <c r="IL21" s="68" t="str">
        <f>IF(LEN(IL20)&gt;0,"A","")</f>
        <v>A</v>
      </c>
      <c r="IM21" s="68" t="str">
        <f>IF(LEN(IL20)&gt;0,"H","")</f>
        <v>H</v>
      </c>
      <c r="IN21" s="69" t="s">
        <v>276</v>
      </c>
      <c r="IP21" s="68" t="str">
        <f>IF(LEN(IP20)&gt;0,"-","")</f>
        <v>-</v>
      </c>
      <c r="IQ21" s="72" t="str">
        <f>IF(LEN(IP20)&gt;0,"Away          -          Home","")</f>
        <v>Away          -          Home</v>
      </c>
      <c r="IR21" s="68" t="str">
        <f>IF(LEN(IP20)&gt;0,"-","")</f>
        <v>-</v>
      </c>
      <c r="IS21" s="6" t="str">
        <f>IF(LEN(IP20)&gt;0,"-","")</f>
        <v>-</v>
      </c>
      <c r="IT21" s="68" t="str">
        <f>IF(LEN(IT20)&gt;0,"A","")</f>
        <v>A</v>
      </c>
      <c r="IU21" s="68" t="str">
        <f>IF(LEN(IT20)&gt;0,"H","")</f>
        <v>H</v>
      </c>
      <c r="IV21" s="69" t="s">
        <v>276</v>
      </c>
      <c r="IX21" s="68" t="str">
        <f>IF(LEN(IX20)&gt;0,"-","")</f>
        <v>-</v>
      </c>
      <c r="IY21" s="72" t="str">
        <f>IF(LEN(IX20)&gt;0,"Away          -          Home","")</f>
        <v>Away          -          Home</v>
      </c>
      <c r="IZ21" s="68" t="str">
        <f>IF(LEN(IX20)&gt;0,"-","")</f>
        <v>-</v>
      </c>
      <c r="JA21" s="6" t="str">
        <f>IF(LEN(IX20)&gt;0,"-","")</f>
        <v>-</v>
      </c>
      <c r="JB21" s="68" t="str">
        <f>IF(LEN(JB20)&gt;0,"A","")</f>
        <v>A</v>
      </c>
      <c r="JC21" s="68" t="str">
        <f>IF(LEN(JB20)&gt;0,"H","")</f>
        <v>H</v>
      </c>
      <c r="JD21" s="69" t="s">
        <v>276</v>
      </c>
      <c r="JF21" s="68" t="str">
        <f>IF(LEN(JF20)&gt;0,"-","")</f>
        <v>-</v>
      </c>
      <c r="JG21" s="72" t="str">
        <f>IF(LEN(JF20)&gt;0,"Away          -          Home","")</f>
        <v>Away          -          Home</v>
      </c>
      <c r="JH21" s="68" t="str">
        <f>IF(LEN(JF20)&gt;0,"-","")</f>
        <v>-</v>
      </c>
      <c r="JI21" s="6" t="str">
        <f>IF(LEN(JF20)&gt;0,"-","")</f>
        <v>-</v>
      </c>
      <c r="JJ21" s="68" t="str">
        <f>IF(LEN(JJ20)&gt;0,"A","")</f>
        <v>A</v>
      </c>
      <c r="JK21" s="68" t="str">
        <f>IF(LEN(JJ20)&gt;0,"H","")</f>
        <v>H</v>
      </c>
      <c r="JL21" s="69" t="s">
        <v>276</v>
      </c>
      <c r="JN21" s="68" t="str">
        <f>IF(LEN(JN20)&gt;0,"-","")</f>
        <v>-</v>
      </c>
      <c r="JO21" s="72" t="str">
        <f>IF(LEN(JN20)&gt;0,"Away          -          Home","")</f>
        <v>Away          -          Home</v>
      </c>
      <c r="JP21" s="68" t="str">
        <f>IF(LEN(JN20)&gt;0,"-","")</f>
        <v>-</v>
      </c>
      <c r="JQ21" s="6" t="str">
        <f>IF(LEN(JN20)&gt;0,"-","")</f>
        <v>-</v>
      </c>
      <c r="JR21" s="68" t="str">
        <f>IF(LEN(JR20)&gt;0,"A","")</f>
        <v>A</v>
      </c>
      <c r="JS21" s="68" t="str">
        <f>IF(LEN(JR20)&gt;0,"H","")</f>
        <v>H</v>
      </c>
      <c r="JT21" s="69" t="s">
        <v>276</v>
      </c>
      <c r="JV21" s="68" t="str">
        <f>IF(LEN(JV20)&gt;0,"-","")</f>
        <v>-</v>
      </c>
      <c r="JW21" s="72" t="str">
        <f>IF(LEN(JV20)&gt;0,"Away          -          Home","")</f>
        <v>Away          -          Home</v>
      </c>
      <c r="JX21" s="68" t="str">
        <f>IF(LEN(JV20)&gt;0,"-","")</f>
        <v>-</v>
      </c>
      <c r="JY21" s="6" t="str">
        <f>IF(LEN(JV20)&gt;0,"-","")</f>
        <v>-</v>
      </c>
      <c r="JZ21" s="68" t="str">
        <f>IF(LEN(JZ20)&gt;0,"A","")</f>
        <v>A</v>
      </c>
      <c r="KA21" s="68" t="str">
        <f>IF(LEN(JZ20)&gt;0,"H","")</f>
        <v>H</v>
      </c>
      <c r="KB21" s="69" t="s">
        <v>276</v>
      </c>
      <c r="KD21" s="68" t="str">
        <f>IF(LEN(KD20)&gt;0,"-","")</f>
        <v>-</v>
      </c>
      <c r="KE21" s="72" t="str">
        <f>IF(LEN(KD20)&gt;0,"Away          -          Home","")</f>
        <v>Away          -          Home</v>
      </c>
      <c r="KF21" s="68" t="str">
        <f>IF(LEN(KD20)&gt;0,"-","")</f>
        <v>-</v>
      </c>
      <c r="KG21" s="6" t="str">
        <f>IF(LEN(KD20)&gt;0,"-","")</f>
        <v>-</v>
      </c>
      <c r="KH21" s="68" t="str">
        <f>IF(LEN(KH20)&gt;0,"A","")</f>
        <v>A</v>
      </c>
      <c r="KI21" s="68" t="str">
        <f>IF(LEN(KH20)&gt;0,"H","")</f>
        <v>H</v>
      </c>
      <c r="KJ21" s="69" t="s">
        <v>276</v>
      </c>
      <c r="KL21" s="68" t="str">
        <f>IF(LEN(KL20)&gt;0,"-","")</f>
        <v>-</v>
      </c>
      <c r="KM21" s="72" t="str">
        <f>IF(LEN(KL20)&gt;0,"Away          -          Home","")</f>
        <v>Away          -          Home</v>
      </c>
      <c r="KN21" s="68" t="str">
        <f>IF(LEN(KL20)&gt;0,"-","")</f>
        <v>-</v>
      </c>
      <c r="KO21" s="6" t="str">
        <f>IF(LEN(KL20)&gt;0,"-","")</f>
        <v>-</v>
      </c>
      <c r="KP21" s="68" t="str">
        <f>IF(LEN(KP20)&gt;0,"A","")</f>
        <v>A</v>
      </c>
      <c r="KQ21" s="68" t="str">
        <f>IF(LEN(KP20)&gt;0,"H","")</f>
        <v>H</v>
      </c>
      <c r="KR21" s="69" t="s">
        <v>276</v>
      </c>
      <c r="KT21" s="68" t="str">
        <f>IF(LEN(KT20)&gt;0,"-","")</f>
        <v>-</v>
      </c>
      <c r="KU21" s="72" t="str">
        <f>IF(LEN(KT20)&gt;0,"Away          -          Home","")</f>
        <v>Away          -          Home</v>
      </c>
      <c r="KV21" s="68" t="str">
        <f>IF(LEN(KT20)&gt;0,"-","")</f>
        <v>-</v>
      </c>
      <c r="KW21" s="6" t="str">
        <f>IF(LEN(KT20)&gt;0,"-","")</f>
        <v>-</v>
      </c>
      <c r="KX21" s="68" t="str">
        <f>IF(LEN(KX20)&gt;0,"A","")</f>
        <v>A</v>
      </c>
      <c r="KY21" s="68" t="str">
        <f>IF(LEN(KX20)&gt;0,"H","")</f>
        <v>H</v>
      </c>
      <c r="KZ21" s="69" t="s">
        <v>276</v>
      </c>
      <c r="LB21" s="68" t="str">
        <f>IF(LEN(LB20)&gt;0,"-","")</f>
        <v>-</v>
      </c>
      <c r="LC21" s="72" t="str">
        <f>IF(LEN(LB20)&gt;0,"Away          -          Home","")</f>
        <v>Away          -          Home</v>
      </c>
      <c r="LD21" s="68" t="str">
        <f>IF(LEN(LB20)&gt;0,"-","")</f>
        <v>-</v>
      </c>
      <c r="LE21" s="6" t="str">
        <f>IF(LEN(LB20)&gt;0,"-","")</f>
        <v>-</v>
      </c>
      <c r="LF21" s="68" t="str">
        <f>IF(LEN(LF20)&gt;0,"A","")</f>
        <v>A</v>
      </c>
      <c r="LG21" s="68" t="str">
        <f>IF(LEN(LF20)&gt;0,"H","")</f>
        <v>H</v>
      </c>
      <c r="LH21" s="69" t="s">
        <v>276</v>
      </c>
      <c r="LJ21" s="68" t="str">
        <f>IF(LEN(LJ20)&gt;0,"-","")</f>
        <v>-</v>
      </c>
      <c r="LK21" s="72" t="str">
        <f>IF(LEN(LJ20)&gt;0,"Away          -          Home","")</f>
        <v>Away          -          Home</v>
      </c>
      <c r="LL21" s="68" t="str">
        <f>IF(LEN(LJ20)&gt;0,"-","")</f>
        <v>-</v>
      </c>
      <c r="LM21" s="6" t="str">
        <f>IF(LEN(LJ20)&gt;0,"-","")</f>
        <v>-</v>
      </c>
      <c r="LN21" s="68" t="str">
        <f>IF(LEN(LN20)&gt;0,"A","")</f>
        <v>A</v>
      </c>
      <c r="LO21" s="68" t="str">
        <f>IF(LEN(LN20)&gt;0,"H","")</f>
        <v>H</v>
      </c>
      <c r="LP21" s="69" t="s">
        <v>276</v>
      </c>
    </row>
    <row r="22" spans="2:328" x14ac:dyDescent="0.25">
      <c r="B22" s="69" t="str">
        <f ca="1">IF(LEN(C$20)&gt;0,   IF(ROW(B22)-21&lt;=$K$38/2,INDIRECT(CONCATENATE("Teams!F",CELL("contents",INDEX(MatchOrdering!$A$4:$CD$33,ROW(B22)-21,MATCH(C$20,MatchOrdering!$A$3:$CD$3,0))))),""),"")</f>
        <v>ANA</v>
      </c>
      <c r="C22" s="73" t="str">
        <f t="shared" ref="C22:C36" ca="1" si="82">IF(LEN(C$2)&gt;0,   IF(LEN(B22) &gt;0,CONCATENATE(B22," vs ",D22),""),"")</f>
        <v>ANA vs PHI</v>
      </c>
      <c r="D22" s="69" t="str">
        <f ca="1">IF(LEN(C$20)&gt;0,   IF(ROW(D22)-21&lt;=$K$38/2,INDIRECT(CONCATENATE("Teams!F",E22)),""),"")</f>
        <v>PHI</v>
      </c>
      <c r="E22" s="6">
        <f ca="1">IF(LEN(C$20)&gt;0,   IF(ROW(E22)-21&lt;=$K$38/2,INDIRECT(CONCATENATE("MatchOrdering!",CHAR(96+C$20),($K$38 + 1) - (ROW(E22)-21) + 2)),""),"")</f>
        <v>28</v>
      </c>
      <c r="F22" s="81"/>
      <c r="G22" s="82"/>
      <c r="H22" s="69" t="str">
        <f t="shared" ref="H22:H36" ca="1" si="83">IF(OR(B22 = "BYESLOT",D22 = "BYESLOT"),"BYE", IF(AND(LEN(F22)&gt;0,LEN(G22)&gt;0),IF(F22=G22,"*TIE*",IF(F22&gt;G22,B22,D22)),""))</f>
        <v/>
      </c>
      <c r="J22" s="69" t="str">
        <f ca="1">IF(LEN(J$20)&gt;0,   IF(ROW(J22)-21&lt;=$K$38/2,INDIRECT(CONCATENATE("Teams!F",CELL("contents",INDEX(MatchOrdering!$A$4:$CD$33,ROW(J22)-21,MATCH(J$20,MatchOrdering!$A$3:$CD$3,0))))),""),"")</f>
        <v>ANA</v>
      </c>
      <c r="K22" s="73" t="str">
        <f t="shared" ref="K22:K36" ca="1" si="84">IF(LEN(K$2)&gt;0,   IF(LEN(J22) &gt;0,CONCATENATE(J22," vs ",L22),""),"")</f>
        <v>ANA vs NYI</v>
      </c>
      <c r="L22" s="69" t="str">
        <f ca="1">IF(LEN(J$20)&gt;0,   IF(ROW(L22)-21&lt;=$K$38/2,INDIRECT(CONCATENATE("Teams!F",M22)),""),"")</f>
        <v>NYI</v>
      </c>
      <c r="M22" s="6">
        <f ca="1">IF(LEN(J$20)&gt;0,   IF(ROW(M22)-21&lt;=$K$38/2,INDIRECT(CONCATENATE("MatchOrdering!",CHAR(96+J$20),($K$38 + 1) - (ROW(M22)-21) + 2)),""),"")</f>
        <v>26</v>
      </c>
      <c r="N22" s="81"/>
      <c r="O22" s="82"/>
      <c r="P22" s="69" t="str">
        <f t="shared" ref="P22:P36" ca="1" si="85">IF(OR(J22 = "BYESLOT",L22 = "BYESLOT"),"BYE", IF(AND(LEN(N22)&gt;0,LEN(O22)&gt;0),IF(N22=O22,"*TIE*",IF(N22&gt;O22,J22,L22)),""))</f>
        <v/>
      </c>
      <c r="R22" s="69" t="str">
        <f ca="1">IF(LEN(R$20)&gt;0,   IF(ROW(R22)-21&lt;=$K$38/2,INDIRECT(CONCATENATE("Teams!F",CELL("contents",INDEX(MatchOrdering!$A$4:$CD$33,ROW(R22)-21,MATCH(R$20,MatchOrdering!$A$3:$CD$3,0))))),""),"")</f>
        <v>ANA</v>
      </c>
      <c r="S22" s="73" t="str">
        <f t="shared" ref="S22:S36" ca="1" si="86">IF(LEN(R$2)&gt;0,   IF(LEN(R22) &gt;0,CONCATENATE(R22," vs ",T22),""),"")</f>
        <v>ANA vs CBJ</v>
      </c>
      <c r="T22" s="69" t="str">
        <f ca="1">IF(LEN(R$20)&gt;0,   IF(ROW(T22)-21&lt;=$K$38/2,INDIRECT(CONCATENATE("Teams!F",U22)),""),"")</f>
        <v>CBJ</v>
      </c>
      <c r="U22" s="6">
        <f ca="1">IF(LEN(R$20)&gt;0,   IF(ROW(U22)-21&lt;=$K$38/2,INDIRECT(CONCATENATE("MatchOrdering!",CHAR(96+R$20),($K$38 + 1) - (ROW(U22)-21) + 2)),""),"")</f>
        <v>24</v>
      </c>
      <c r="V22" s="81"/>
      <c r="W22" s="82"/>
      <c r="X22" s="69" t="str">
        <f t="shared" ref="X22:X36" ca="1" si="87">IF(OR(R22 = "BYESLOT",T22 = "BYESLOT"),"BYE", IF(AND(LEN(V22)&gt;0,LEN(W22)&gt;0),IF(V22=W22,"*TIE*",IF(V22&gt;W22,R22,T22)),""))</f>
        <v/>
      </c>
      <c r="Z22" s="69" t="str">
        <f ca="1">IF(LEN(Z$20)&gt;0,   IF(ROW(Z22)-21&lt;=$K$38/2,INDIRECT(CONCATENATE("Teams!F",CELL("contents",INDEX(MatchOrdering!$A$4:$CD$33,ROW(Z22)-21,MATCH(Z$20,MatchOrdering!$A$3:$CD$3,0))))),""),"")</f>
        <v>ANA</v>
      </c>
      <c r="AA22" s="73" t="str">
        <f t="shared" ref="AA22:AA36" ca="1" si="88">IF(LEN(Z$2)&gt;0,   IF(LEN(Z22) &gt;0,CONCATENATE(Z22," vs ",AB22),""),"")</f>
        <v>ANA vs TOR</v>
      </c>
      <c r="AB22" s="69" t="str">
        <f ca="1">IF(LEN(Z$20)&gt;0,   IF(ROW(AB22)-21&lt;=$K$38/2,INDIRECT(CONCATENATE("Teams!F",AC22)),""),"")</f>
        <v>TOR</v>
      </c>
      <c r="AC22" s="6">
        <f ca="1">IF(LEN(Z$20)&gt;0,   IF(ROW(AC22)-21&lt;=$K$38/2,INDIRECT(CONCATENATE("MatchOrdering!",CHAR(96+Z$20),($K$38 + 1) - (ROW(AC22)-21) + 2)),""),"")</f>
        <v>22</v>
      </c>
      <c r="AD22" s="81"/>
      <c r="AE22" s="82"/>
      <c r="AF22" s="69" t="str">
        <f t="shared" ref="AF22:AF36" ca="1" si="89">IF(OR(Z22 = "BYESLOT",AB22 = "BYESLOT"),"BYE", IF(AND(LEN(AD22)&gt;0,LEN(AE22)&gt;0),IF(AD22=AE22,"*TIE*",IF(AD22&gt;AE22,Z22,AB22)),""))</f>
        <v/>
      </c>
      <c r="AH22" s="69" t="str">
        <f ca="1">IF(LEN(AH$20)&gt;0,   IF(ROW(AH22)-21&lt;=$K$38/2,INDIRECT(CONCATENATE("Teams!F",CELL("contents",INDEX(MatchOrdering!$A$4:$CD$33,ROW(AH22)-21,MATCH(AH$20,MatchOrdering!$A$3:$CD$3,0))))),""),"")</f>
        <v>ANA</v>
      </c>
      <c r="AI22" s="73" t="str">
        <f t="shared" ref="AI22:AI36" ca="1" si="90">IF(LEN(AH$2)&gt;0,   IF(LEN(AH22) &gt;0,CONCATENATE(AH22," vs ",AJ22),""),"")</f>
        <v>ANA vs OTT</v>
      </c>
      <c r="AJ22" s="69" t="str">
        <f ca="1">IF(LEN(AH$20)&gt;0,   IF(ROW(AJ22)-21&lt;=$K$38/2,INDIRECT(CONCATENATE("Teams!F",AK22)),""),"")</f>
        <v>OTT</v>
      </c>
      <c r="AK22" s="6">
        <f ca="1">IF(LEN(AH$20)&gt;0,   IF(ROW(AK22)-21&lt;=$K$38/2,INDIRECT(CONCATENATE("MatchOrdering!",CHAR(96+AH$20),($K$38 + 1) - (ROW(AK22)-21) + 2)),""),"")</f>
        <v>20</v>
      </c>
      <c r="AL22" s="81"/>
      <c r="AM22" s="82"/>
      <c r="AN22" s="69" t="str">
        <f t="shared" ref="AN22:AN36" ca="1" si="91">IF(OR(AH22 = "BYESLOT",AJ22 = "BYESLOT"),"BYE", IF(AND(LEN(AL22)&gt;0,LEN(AM22)&gt;0),IF(AL22=AM22,"*TIE*",IF(AL22&gt;AM22,AH22,AJ22)),""))</f>
        <v/>
      </c>
      <c r="AP22" s="69" t="str">
        <f ca="1">IF(LEN(AP$20)&gt;0,   IF(ROW(AP22)-21&lt;=$K$38/2,INDIRECT(CONCATENATE("Teams!F",CELL("contents",INDEX(MatchOrdering!$A$4:$CD$33,ROW(AP22)-21,MATCH(AP$20,MatchOrdering!$A$3:$CD$3,0))))),""),"")</f>
        <v>ANA</v>
      </c>
      <c r="AQ22" s="73" t="str">
        <f t="shared" ref="AQ22:AQ36" ca="1" si="92">IF(LEN(AP$2)&gt;0,   IF(LEN(AP22) &gt;0,CONCATENATE(AP22," vs ",AR22),""),"")</f>
        <v>ANA vs FLA</v>
      </c>
      <c r="AR22" s="69" t="str">
        <f ca="1">IF(LEN(AP$20)&gt;0,   IF(ROW(AR22)-21&lt;=$K$38/2,INDIRECT(CONCATENATE("Teams!F",AS22)),""),"")</f>
        <v>FLA</v>
      </c>
      <c r="AS22" s="6">
        <f ca="1">IF(LEN(AP$20)&gt;0,   IF(ROW(AS22)-21&lt;=$K$38/2,INDIRECT(CONCATENATE("MatchOrdering!",CHAR(96+AP$20),($K$38 + 1) - (ROW(AS22)-21) + 2)),""),"")</f>
        <v>18</v>
      </c>
      <c r="AT22" s="81"/>
      <c r="AU22" s="82"/>
      <c r="AV22" s="69" t="str">
        <f t="shared" ref="AV22:AV36" ca="1" si="93">IF(OR(AP22 = "BYESLOT",AR22 = "BYESLOT"),"BYE", IF(AND(LEN(AT22)&gt;0,LEN(AU22)&gt;0),IF(AT22=AU22,"*TIE*",IF(AT22&gt;AU22,AP22,AR22)),""))</f>
        <v/>
      </c>
      <c r="AX22" s="69" t="str">
        <f ca="1">IF(LEN(AX$20)&gt;0,   IF(ROW(AX22)-21&lt;=$K$38/2,INDIRECT(CONCATENATE("Teams!F",CELL("contents",INDEX(MatchOrdering!$A$4:$CD$33,ROW(AX22)-21,MATCH(AX$20,MatchOrdering!$A$3:$CD$3,0))))),""),"")</f>
        <v>ANA</v>
      </c>
      <c r="AY22" s="73" t="str">
        <f t="shared" ref="AY22:AY36" ca="1" si="94">IF(LEN(AX$2)&gt;0,   IF(LEN(AX22) &gt;0,CONCATENATE(AX22," vs ",AZ22),""),"")</f>
        <v>ANA vs BUF</v>
      </c>
      <c r="AZ22" s="69" t="str">
        <f ca="1">IF(LEN(AX$20)&gt;0,   IF(ROW(AZ22)-21&lt;=$K$38/2,INDIRECT(CONCATENATE("Teams!F",BA22)),""),"")</f>
        <v>BUF</v>
      </c>
      <c r="BA22" s="6">
        <f ca="1">IF(LEN(AX$20)&gt;0,   IF(ROW(BA22)-21&lt;=$K$38/2,INDIRECT(CONCATENATE("MatchOrdering!",CHAR(96+AX$20),($K$38 + 1) - (ROW(BA22)-21) + 2)),""),"")</f>
        <v>16</v>
      </c>
      <c r="BB22" s="81"/>
      <c r="BC22" s="82"/>
      <c r="BD22" s="69" t="str">
        <f t="shared" ref="BD22:BD36" ca="1" si="95">IF(OR(AX22 = "BYESLOT",AZ22 = "BYESLOT"),"BYE", IF(AND(LEN(BB22)&gt;0,LEN(BC22)&gt;0),IF(BB22=BC22,"*TIE*",IF(BB22&gt;BC22,AX22,AZ22)),""))</f>
        <v/>
      </c>
      <c r="BF22" s="69" t="str">
        <f ca="1">IF(LEN(BF$20)&gt;0,   IF(ROW(BF22)-21&lt;=$K$38/2,INDIRECT(CONCATENATE("Teams!F",CELL("contents",INDEX(MatchOrdering!$A$4:$CD$33,ROW(BF22)-21,MATCH(BF$20,MatchOrdering!$A$3:$CD$3,0))))),""),"")</f>
        <v>ANA</v>
      </c>
      <c r="BG22" s="73" t="str">
        <f t="shared" ref="BG22:BG36" ca="1" si="96">IF(LEN(BF$2)&gt;0,   IF(LEN(BF22) &gt;0,CONCATENATE(BF22," vs ",BH22),""),"")</f>
        <v>ANA vs WIN</v>
      </c>
      <c r="BH22" s="69" t="str">
        <f ca="1">IF(LEN(BF$20)&gt;0,   IF(ROW(BH22)-21&lt;=$K$38/2,INDIRECT(CONCATENATE("Teams!F",BI22)),""),"")</f>
        <v>WIN</v>
      </c>
      <c r="BI22" s="6">
        <f ca="1">IF(LEN(BF$20)&gt;0,   IF(ROW(BI22)-21&lt;=$K$38/2,INDIRECT(CONCATENATE("MatchOrdering!",CHAR(96+BF$20),($K$38 + 1) - (ROW(BI22)-21) + 2)),""),"")</f>
        <v>14</v>
      </c>
      <c r="BJ22" s="81"/>
      <c r="BK22" s="82"/>
      <c r="BL22" s="69" t="str">
        <f t="shared" ref="BL22:BL36" ca="1" si="97">IF(OR(BF22 = "BYESLOT",BH22 = "BYESLOT"),"BYE", IF(AND(LEN(BJ22)&gt;0,LEN(BK22)&gt;0),IF(BJ22=BK22,"*TIE*",IF(BJ22&gt;BK22,BF22,BH22)),""))</f>
        <v/>
      </c>
      <c r="BN22" s="69" t="str">
        <f ca="1">IF(LEN(BN$20)&gt;0,   IF(ROW(BN22)-21&lt;=$K$38/2,INDIRECT(CONCATENATE("Teams!F",CELL("contents",INDEX(MatchOrdering!$A$4:$CD$33,ROW(BN22)-21,MATCH(BN$20,MatchOrdering!$A$3:$CD$3,0))))),""),"")</f>
        <v>ANA</v>
      </c>
      <c r="BO22" s="73" t="str">
        <f t="shared" ref="BO22:BO36" ca="1" si="98">IF(LEN(BN$2)&gt;0,   IF(LEN(BN22) &gt;0,CONCATENATE(BN22," vs ",BP22),""),"")</f>
        <v>ANA vs NAS</v>
      </c>
      <c r="BP22" s="69" t="str">
        <f ca="1">IF(LEN(BN$20)&gt;0,   IF(ROW(BP22)-21&lt;=$K$38/2,INDIRECT(CONCATENATE("Teams!F",BQ22)),""),"")</f>
        <v>NAS</v>
      </c>
      <c r="BQ22" s="6">
        <f ca="1">IF(LEN(BN$20)&gt;0,   IF(ROW(BQ22)-21&lt;=$K$38/2,INDIRECT(CONCATENATE("MatchOrdering!",CHAR(96+BN$20),($K$38 + 1) - (ROW(BQ22)-21) + 2)),""),"")</f>
        <v>12</v>
      </c>
      <c r="BR22" s="81"/>
      <c r="BS22" s="82"/>
      <c r="BT22" s="69" t="str">
        <f t="shared" ref="BT22:BT36" ca="1" si="99">IF(OR(BN22 = "BYESLOT",BP22 = "BYESLOT"),"BYE", IF(AND(LEN(BR22)&gt;0,LEN(BS22)&gt;0),IF(BR22=BS22,"*TIE*",IF(BR22&gt;BS22,BN22,BP22)),""))</f>
        <v/>
      </c>
      <c r="BV22" s="69" t="str">
        <f ca="1">IF(LEN(BV$20)&gt;0,   IF(ROW(BV22)-21&lt;=$K$38/2,INDIRECT(CONCATENATE("Teams!F",CELL("contents",INDEX(MatchOrdering!$A$4:$CD$33,ROW(BV22)-21,MATCH(BV$20,MatchOrdering!$A$3:$CD$3,0))))),""),"")</f>
        <v>ANA</v>
      </c>
      <c r="BW22" s="73" t="str">
        <f t="shared" ref="BW22:BW36" ca="1" si="100">IF(LEN(BV$2)&gt;0,   IF(LEN(BV22) &gt;0,CONCATENATE(BV22," vs ",BX22),""),"")</f>
        <v>ANA vs DAL</v>
      </c>
      <c r="BX22" s="69" t="str">
        <f ca="1">IF(LEN(BV$20)&gt;0,   IF(ROW(BX22)-21&lt;=$K$38/2,INDIRECT(CONCATENATE("Teams!F",BY22)),""),"")</f>
        <v>DAL</v>
      </c>
      <c r="BY22" s="6">
        <f ca="1">IF(LEN(BV$20)&gt;0,   IF(ROW(BY22)-21&lt;=$K$38/2,INDIRECT(CONCATENATE("MatchOrdering!",CHAR(96+BV$20),($K$38 + 1) - (ROW(BY22)-21) + 2)),""),"")</f>
        <v>10</v>
      </c>
      <c r="BZ22" s="81"/>
      <c r="CA22" s="82"/>
      <c r="CB22" s="69" t="str">
        <f t="shared" ref="CB22:CB36" ca="1" si="101">IF(OR(BV22 = "BYESLOT",BX22 = "BYESLOT"),"BYE", IF(AND(LEN(BZ22)&gt;0,LEN(CA22)&gt;0),IF(BZ22=CA22,"*TIE*",IF(BZ22&gt;CA22,BV22,BX22)),""))</f>
        <v/>
      </c>
      <c r="CD22" s="69" t="str">
        <f ca="1">IF(LEN(CD$20)&gt;0,   IF(ROW(CD22)-21&lt;=$K$38/2,INDIRECT(CONCATENATE("Teams!F",CELL("contents",INDEX(MatchOrdering!$A$4:$CD$33,ROW(CD22)-21,MATCH(CD$20,MatchOrdering!$A$3:$CD$3,0))))),""),"")</f>
        <v>ANA</v>
      </c>
      <c r="CE22" s="73" t="str">
        <f t="shared" ref="CE22:CE36" ca="1" si="102">IF(LEN(CD$2)&gt;0,   IF(LEN(CD22) &gt;0,CONCATENATE(CD22," vs ",CF22),""),"")</f>
        <v>ANA vs CHI</v>
      </c>
      <c r="CF22" s="69" t="str">
        <f ca="1">IF(LEN(CD$20)&gt;0,   IF(ROW(CF22)-21&lt;=$K$38/2,INDIRECT(CONCATENATE("Teams!F",CG22)),""),"")</f>
        <v>CHI</v>
      </c>
      <c r="CG22" s="6">
        <f ca="1">IF(LEN(CD$20)&gt;0,   IF(ROW(CG22)-21&lt;=$K$38/2,INDIRECT(CONCATENATE("MatchOrdering!",CHAR(96+CD$20),($K$38 + 1) - (ROW(CG22)-21) + 2)),""),"")</f>
        <v>8</v>
      </c>
      <c r="CH22" s="81"/>
      <c r="CI22" s="82"/>
      <c r="CJ22" s="69" t="str">
        <f t="shared" ref="CJ22:CJ36" ca="1" si="103">IF(OR(CD22 = "BYESLOT",CF22 = "BYESLOT"),"BYE", IF(AND(LEN(CH22)&gt;0,LEN(CI22)&gt;0),IF(CH22=CI22,"*TIE*",IF(CH22&gt;CI22,CD22,CF22)),""))</f>
        <v/>
      </c>
      <c r="CL22" s="69" t="str">
        <f ca="1">IF(LEN(CL$20)&gt;0,   IF(ROW(CL22)-21&lt;=$K$38/2,INDIRECT(CONCATENATE("Teams!F",CELL("contents",INDEX(MatchOrdering!$A$4:$CD$33,ROW(CL22)-21,MATCH(CL$20,MatchOrdering!$A$3:$CD$3,0))))),""),"")</f>
        <v>ANA</v>
      </c>
      <c r="CM22" s="73" t="str">
        <f t="shared" ref="CM22:CM36" ca="1" si="104">IF(LEN(CL$2)&gt;0,   IF(LEN(CL22) &gt;0,CONCATENATE(CL22," vs ",CN22),""),"")</f>
        <v>ANA vs SJS</v>
      </c>
      <c r="CN22" s="69" t="str">
        <f ca="1">IF(LEN(CL$20)&gt;0,   IF(ROW(CN22)-21&lt;=$K$38/2,INDIRECT(CONCATENATE("Teams!F",CO22)),""),"")</f>
        <v>SJS</v>
      </c>
      <c r="CO22" s="6">
        <f ca="1">IF(LEN(CL$20)&gt;0,   IF(ROW(CO22)-21&lt;=$K$38/2,INDIRECT(CONCATENATE("MatchOrdering!",CHAR(96+CL$20),($K$38 + 1) - (ROW(CO22)-21) + 2)),""),"")</f>
        <v>6</v>
      </c>
      <c r="CP22" s="81"/>
      <c r="CQ22" s="82"/>
      <c r="CR22" s="69" t="str">
        <f t="shared" ref="CR22:CR36" ca="1" si="105">IF(OR(CL22 = "BYESLOT",CN22 = "BYESLOT"),"BYE", IF(AND(LEN(CP22)&gt;0,LEN(CQ22)&gt;0),IF(CP22=CQ22,"*TIE*",IF(CP22&gt;CQ22,CL22,CN22)),""))</f>
        <v/>
      </c>
      <c r="CT22" s="69" t="str">
        <f ca="1">IF(LEN(CT$20)&gt;0,   IF(ROW(CT22)-21&lt;=$K$38/2,INDIRECT(CONCATENATE("Teams!F",CELL("contents",INDEX(MatchOrdering!$A$4:$CD$33,ROW(CT22)-21,MATCH(CT$20,MatchOrdering!$A$3:$CD$3,0))))),""),"")</f>
        <v>ANA</v>
      </c>
      <c r="CU22" s="73" t="str">
        <f t="shared" ref="CU22:CU36" ca="1" si="106">IF(LEN(CT$2)&gt;0,   IF(LEN(CT22) &gt;0,CONCATENATE(CT22," vs ",CV22),""),"")</f>
        <v>ANA vs LAK</v>
      </c>
      <c r="CV22" s="69" t="str">
        <f ca="1">IF(LEN(CT$20)&gt;0,   IF(ROW(CV22)-21&lt;=$K$38/2,INDIRECT(CONCATENATE("Teams!F",CW22)),""),"")</f>
        <v>LAK</v>
      </c>
      <c r="CW22" s="6">
        <f ca="1">IF(LEN(CT$20)&gt;0,   IF(ROW(CW22)-21&lt;=$K$38/2,INDIRECT(CONCATENATE("MatchOrdering!",CHAR(96+CT$20),($K$38 + 1) - (ROW(CW22)-21) + 2)),""),"")</f>
        <v>4</v>
      </c>
      <c r="CX22" s="81"/>
      <c r="CY22" s="82"/>
      <c r="CZ22" s="69" t="str">
        <f t="shared" ref="CZ22:CZ36" ca="1" si="107">IF(OR(CT22 = "BYESLOT",CV22 = "BYESLOT"),"BYE", IF(AND(LEN(CX22)&gt;0,LEN(CY22)&gt;0),IF(CX22=CY22,"*TIE*",IF(CX22&gt;CY22,CT22,CV22)),""))</f>
        <v/>
      </c>
      <c r="DB22" s="69" t="str">
        <f ca="1">IF(LEN(DB$20)&gt;0,   IF(ROW(DB22)-21&lt;=$K$38/2,INDIRECT(CONCATENATE("Teams!F",CELL("contents",INDEX(MatchOrdering!$A$4:$CD$33,ROW(DB22)-21,MATCH(DB$20,MatchOrdering!$A$3:$CD$3,0))))),""),"")</f>
        <v>ANA</v>
      </c>
      <c r="DC22" s="73" t="str">
        <f t="shared" ref="DC22:DC36" ca="1" si="108">IF(LEN(DB$2)&gt;0,   IF(LEN(DB22) &gt;0,CONCATENATE(DB22," vs ",DD22),""),"")</f>
        <v>ANA vs CGY</v>
      </c>
      <c r="DD22" s="69" t="str">
        <f ca="1">IF(LEN(DB$20)&gt;0,   IF(ROW(DD22)-21&lt;=$K$38/2,INDIRECT(CONCATENATE("Teams!F",DE22)),""),"")</f>
        <v>CGY</v>
      </c>
      <c r="DE22" s="6">
        <f ca="1">IF(LEN(DB$20)&gt;0,   IF(ROW(DE22)-21&lt;=$K$38/2,INDIRECT(CONCATENATE("MatchOrdering!A",CHAR(96+DB$20-26),($K$38 + 1) - (ROW(DE22)-21) + 2)),""),"")</f>
        <v>2</v>
      </c>
      <c r="DF22" s="81"/>
      <c r="DG22" s="82"/>
      <c r="DH22" s="69" t="str">
        <f t="shared" ref="DH22:DH36" ca="1" si="109">IF(OR(DB22 = "BYESLOT",DD22 = "BYESLOT"),"BYE", IF(AND(LEN(DF22)&gt;0,LEN(DG22)&gt;0),IF(DF22=DG22,"*TIE*",IF(DF22&gt;DG22,DB22,DD22)),""))</f>
        <v/>
      </c>
      <c r="DJ22" s="69" t="str">
        <f ca="1">IF(LEN(DJ$20)&gt;0,   IF(ROW(DJ22)-21&lt;=$K$38/2,INDIRECT(CONCATENATE("Teams!F",CELL("contents",INDEX(MatchOrdering!$A$4:$CD$33,ROW(DJ22)-21,MATCH(DJ$20,MatchOrdering!$A$3:$CD$3,0))))),""),"")</f>
        <v>ANA</v>
      </c>
      <c r="DK22" s="73" t="str">
        <f t="shared" ref="DK22:DK36" ca="1" si="110">IF(LEN(DJ$2)&gt;0,   IF(LEN(DJ22) &gt;0,CONCATENATE(DJ22," vs ",DL22),""),"")</f>
        <v>ANA vs PIT</v>
      </c>
      <c r="DL22" s="69" t="str">
        <f ca="1">IF(LEN(DJ$20)&gt;0,   IF(ROW(DL22)-21&lt;=$K$38/2,INDIRECT(CONCATENATE("Teams!F",DM22)),""),"")</f>
        <v>PIT</v>
      </c>
      <c r="DM22" s="6">
        <f ca="1">IF(LEN(DJ$20)&gt;0,   IF(ROW(DM22)-21&lt;=$K$38/2,INDIRECT(CONCATENATE("MatchOrdering!A",CHAR(96+DJ$20-26),($K$38 + 1) - (ROW(DM22)-21) + 2)),""),"")</f>
        <v>29</v>
      </c>
      <c r="DN22" s="81"/>
      <c r="DO22" s="82"/>
      <c r="DP22" s="69" t="str">
        <f t="shared" ref="DP22:DP36" ca="1" si="111">IF(OR(DJ22 = "BYESLOT",DL22 = "BYESLOT"),"BYE", IF(AND(LEN(DN22)&gt;0,LEN(DO22)&gt;0),IF(DN22=DO22,"*TIE*",IF(DN22&gt;DO22,DJ22,DL22)),""))</f>
        <v/>
      </c>
      <c r="DR22" s="69" t="str">
        <f ca="1">IF(LEN(DR$20)&gt;0,   IF(ROW(DR22)-21&lt;=$K$38/2,INDIRECT(CONCATENATE("Teams!F",CELL("contents",INDEX(MatchOrdering!$A$4:$CD$33,ROW(DR22)-21,MATCH(DR$20,MatchOrdering!$A$3:$CD$3,0))))),""),"")</f>
        <v>ANA</v>
      </c>
      <c r="DS22" s="73" t="str">
        <f t="shared" ref="DS22:DS36" ca="1" si="112">IF(LEN(DR$2)&gt;0,   IF(LEN(DR22) &gt;0,CONCATENATE(DR22," vs ",DT22),""),"")</f>
        <v>ANA vs NYR</v>
      </c>
      <c r="DT22" s="69" t="str">
        <f ca="1">IF(LEN(DR$20)&gt;0,   IF(ROW(DT22)-21&lt;=$K$38/2,INDIRECT(CONCATENATE("Teams!F",DU22)),""),"")</f>
        <v>NYR</v>
      </c>
      <c r="DU22" s="6">
        <f ca="1">IF(LEN(DR$20)&gt;0,   IF(ROW(DU22)-21&lt;=$K$38/2,INDIRECT(CONCATENATE("MatchOrdering!A",CHAR(96+DR$20-26),($K$38 + 1) - (ROW(DU22)-21) + 2)),""),"")</f>
        <v>27</v>
      </c>
      <c r="DV22" s="81"/>
      <c r="DW22" s="82"/>
      <c r="DX22" s="69" t="str">
        <f t="shared" ref="DX22:DX36" ca="1" si="113">IF(OR(DR22 = "BYESLOT",DT22 = "BYESLOT"),"BYE", IF(AND(LEN(DV22)&gt;0,LEN(DW22)&gt;0),IF(DV22=DW22,"*TIE*",IF(DV22&gt;DW22,DR22,DT22)),""))</f>
        <v/>
      </c>
      <c r="DZ22" s="69" t="str">
        <f ca="1">IF(LEN(DZ$20)&gt;0,   IF(ROW(DZ22)-21&lt;=$K$38/2,INDIRECT(CONCATENATE("Teams!F",CELL("contents",INDEX(MatchOrdering!$A$4:$CD$33,ROW(DZ22)-21,MATCH(DZ$20,MatchOrdering!$A$3:$CD$3,0))))),""),"")</f>
        <v>ANA</v>
      </c>
      <c r="EA22" s="73" t="str">
        <f t="shared" ref="EA22:EA36" ca="1" si="114">IF(LEN(DZ$2)&gt;0,   IF(LEN(DZ22) &gt;0,CONCATENATE(DZ22," vs ",EB22),""),"")</f>
        <v>ANA vs NJD</v>
      </c>
      <c r="EB22" s="69" t="str">
        <f ca="1">IF(LEN(DZ$20)&gt;0,   IF(ROW(EB22)-21&lt;=$K$38/2,INDIRECT(CONCATENATE("Teams!F",EC22)),""),"")</f>
        <v>NJD</v>
      </c>
      <c r="EC22" s="6">
        <f ca="1">IF(LEN(DZ$20)&gt;0,   IF(ROW(EC22)-21&lt;=$K$38/2,INDIRECT(CONCATENATE("MatchOrdering!A",CHAR(96+DZ$20-26),($K$38 + 1) - (ROW(EC22)-21) + 2)),""),"")</f>
        <v>25</v>
      </c>
      <c r="ED22" s="81"/>
      <c r="EE22" s="82"/>
      <c r="EF22" s="69" t="str">
        <f t="shared" ref="EF22:EF36" ca="1" si="115">IF(OR(DZ22 = "BYESLOT",EB22 = "BYESLOT"),"BYE", IF(AND(LEN(ED22)&gt;0,LEN(EE22)&gt;0),IF(ED22=EE22,"*TIE*",IF(ED22&gt;EE22,DZ22,EB22)),""))</f>
        <v/>
      </c>
      <c r="EH22" s="69" t="str">
        <f ca="1">IF(LEN(EH$20)&gt;0,   IF(ROW(EH22)-21&lt;=$K$38/2,INDIRECT(CONCATENATE("Teams!F",CELL("contents",INDEX(MatchOrdering!$A$4:$CD$33,ROW(EH22)-21,MATCH(EH$20,MatchOrdering!$A$3:$CD$3,0))))),""),"")</f>
        <v>ANA</v>
      </c>
      <c r="EI22" s="73" t="str">
        <f t="shared" ref="EI22:EI36" ca="1" si="116">IF(LEN(EH$2)&gt;0,   IF(LEN(EH22) &gt;0,CONCATENATE(EH22," vs ",EJ22),""),"")</f>
        <v>ANA vs CAR</v>
      </c>
      <c r="EJ22" s="69" t="str">
        <f ca="1">IF(LEN(EH$20)&gt;0,   IF(ROW(EJ22)-21&lt;=$K$38/2,INDIRECT(CONCATENATE("Teams!F",EK22)),""),"")</f>
        <v>CAR</v>
      </c>
      <c r="EK22" s="6">
        <f ca="1">IF(LEN(EH$20)&gt;0,   IF(ROW(EK22)-21&lt;=$K$38/2,INDIRECT(CONCATENATE("MatchOrdering!A",CHAR(96+EH$20-26),($K$38 + 1) - (ROW(EK22)-21) + 2)),""),"")</f>
        <v>23</v>
      </c>
      <c r="EL22" s="81"/>
      <c r="EM22" s="82"/>
      <c r="EN22" s="69" t="str">
        <f t="shared" ref="EN22:EN36" ca="1" si="117">IF(OR(EH22 = "BYESLOT",EJ22 = "BYESLOT"),"BYE", IF(AND(LEN(EL22)&gt;0,LEN(EM22)&gt;0),IF(EL22=EM22,"*TIE*",IF(EL22&gt;EM22,EH22,EJ22)),""))</f>
        <v/>
      </c>
      <c r="EP22" s="69" t="str">
        <f ca="1">IF(LEN(EP$20)&gt;0,   IF(ROW(EP22)-21&lt;=$K$38/2,INDIRECT(CONCATENATE("Teams!F",CELL("contents",INDEX(MatchOrdering!$A$4:$CD$33,ROW(EP22)-21,MATCH(EP$20,MatchOrdering!$A$3:$CD$3,0))))),""),"")</f>
        <v>ANA</v>
      </c>
      <c r="EQ22" s="73" t="str">
        <f t="shared" ref="EQ22:EQ36" ca="1" si="118">IF(LEN(EP$2)&gt;0,   IF(LEN(EP22) &gt;0,CONCATENATE(EP22," vs ",ER22),""),"")</f>
        <v>ANA vs TB</v>
      </c>
      <c r="ER22" s="69" t="str">
        <f ca="1">IF(LEN(EP$20)&gt;0,   IF(ROW(ER22)-21&lt;=$K$38/2,INDIRECT(CONCATENATE("Teams!F",ES22)),""),"")</f>
        <v>TB</v>
      </c>
      <c r="ES22" s="6">
        <f ca="1">IF(LEN(EP$20)&gt;0,   IF(ROW(ES22)-21&lt;=$K$38/2,INDIRECT(CONCATENATE("MatchOrdering!A",CHAR(96+EP$20-26),($K$38 + 1) - (ROW(ES22)-21) + 2)),""),"")</f>
        <v>21</v>
      </c>
      <c r="ET22" s="81"/>
      <c r="EU22" s="82"/>
      <c r="EV22" s="69" t="str">
        <f t="shared" ref="EV22:EV36" ca="1" si="119">IF(OR(EP22 = "BYESLOT",ER22 = "BYESLOT"),"BYE", IF(AND(LEN(ET22)&gt;0,LEN(EU22)&gt;0),IF(ET22=EU22,"*TIE*",IF(ET22&gt;EU22,EP22,ER22)),""))</f>
        <v/>
      </c>
      <c r="EX22" s="69" t="str">
        <f ca="1">IF(LEN(EX$20)&gt;0,   IF(ROW(EX22)-21&lt;=$K$38/2,INDIRECT(CONCATENATE("Teams!F",CELL("contents",INDEX(MatchOrdering!$A$4:$CD$33,ROW(EX22)-21,MATCH(EX$20,MatchOrdering!$A$3:$CD$3,0))))),""),"")</f>
        <v>ANA</v>
      </c>
      <c r="EY22" s="73" t="str">
        <f t="shared" ref="EY22:EY36" ca="1" si="120">IF(LEN(EX$2)&gt;0,   IF(LEN(EX22) &gt;0,CONCATENATE(EX22," vs ",EZ22),""),"")</f>
        <v>ANA vs MON</v>
      </c>
      <c r="EZ22" s="69" t="str">
        <f ca="1">IF(LEN(EX$20)&gt;0,   IF(ROW(EZ22)-21&lt;=$K$38/2,INDIRECT(CONCATENATE("Teams!F",FA22)),""),"")</f>
        <v>MON</v>
      </c>
      <c r="FA22" s="6">
        <f ca="1">IF(LEN(EX$20)&gt;0,   IF(ROW(FA22)-21&lt;=$K$38/2,INDIRECT(CONCATENATE("MatchOrdering!A",CHAR(96+EX$20-26),($K$38 + 1) - (ROW(FA22)-21) + 2)),""),"")</f>
        <v>19</v>
      </c>
      <c r="FB22" s="81"/>
      <c r="FC22" s="82"/>
      <c r="FD22" s="69" t="str">
        <f t="shared" ref="FD22:FD36" ca="1" si="121">IF(OR(EX22 = "BYESLOT",EZ22 = "BYESLOT"),"BYE", IF(AND(LEN(FB22)&gt;0,LEN(FC22)&gt;0),IF(FB22=FC22,"*TIE*",IF(FB22&gt;FC22,EX22,EZ22)),""))</f>
        <v/>
      </c>
      <c r="FF22" s="69" t="str">
        <f ca="1">IF(LEN(FF$20)&gt;0,   IF(ROW(FF22)-21&lt;=$K$38/2,INDIRECT(CONCATENATE("Teams!F",CELL("contents",INDEX(MatchOrdering!$A$4:$CD$33,ROW(FF22)-21,MATCH(FF$20,MatchOrdering!$A$3:$CD$3,0))))),""),"")</f>
        <v>ANA</v>
      </c>
      <c r="FG22" s="73" t="str">
        <f t="shared" ref="FG22:FG36" ca="1" si="122">IF(LEN(FF$2)&gt;0,   IF(LEN(FF22) &gt;0,CONCATENATE(FF22," vs ",FH22),""),"")</f>
        <v>ANA vs DET</v>
      </c>
      <c r="FH22" s="69" t="str">
        <f ca="1">IF(LEN(FF$20)&gt;0,   IF(ROW(FH22)-21&lt;=$K$38/2,INDIRECT(CONCATENATE("Teams!F",FI22)),""),"")</f>
        <v>DET</v>
      </c>
      <c r="FI22" s="6">
        <f ca="1">IF(LEN(FF$20)&gt;0,   IF(ROW(FI22)-21&lt;=$K$38/2,INDIRECT(CONCATENATE("MatchOrdering!A",CHAR(96+FF$20-26),($K$38 + 1) - (ROW(FI22)-21) + 2)),""),"")</f>
        <v>17</v>
      </c>
      <c r="FJ22" s="81"/>
      <c r="FK22" s="82"/>
      <c r="FL22" s="69" t="str">
        <f t="shared" ref="FL22:FL36" ca="1" si="123">IF(OR(FF22 = "BYESLOT",FH22 = "BYESLOT"),"BYE", IF(AND(LEN(FJ22)&gt;0,LEN(FK22)&gt;0),IF(FJ22=FK22,"*TIE*",IF(FJ22&gt;FK22,FF22,FH22)),""))</f>
        <v/>
      </c>
      <c r="FN22" s="69" t="str">
        <f ca="1">IF(LEN(FN$20)&gt;0,   IF(ROW(FN22)-21&lt;=$K$38/2,INDIRECT(CONCATENATE("Teams!F",CELL("contents",INDEX(MatchOrdering!$A$4:$CD$33,ROW(FN22)-21,MATCH(FN$20,MatchOrdering!$A$3:$CD$3,0))))),""),"")</f>
        <v>ANA</v>
      </c>
      <c r="FO22" s="73" t="str">
        <f t="shared" ref="FO22:FO36" ca="1" si="124">IF(LEN(FN$2)&gt;0,   IF(LEN(FN22) &gt;0,CONCATENATE(FN22," vs ",FP22),""),"")</f>
        <v>ANA vs BOS</v>
      </c>
      <c r="FP22" s="69" t="str">
        <f ca="1">IF(LEN(FN$20)&gt;0,   IF(ROW(FP22)-21&lt;=$K$38/2,INDIRECT(CONCATENATE("Teams!F",FQ22)),""),"")</f>
        <v>BOS</v>
      </c>
      <c r="FQ22" s="6">
        <f ca="1">IF(LEN(FN$20)&gt;0,   IF(ROW(FQ22)-21&lt;=$K$38/2,INDIRECT(CONCATENATE("MatchOrdering!A",CHAR(96+FN$20-26),($K$38 + 1) - (ROW(FQ22)-21) + 2)),""),"")</f>
        <v>15</v>
      </c>
      <c r="FR22" s="81"/>
      <c r="FS22" s="82"/>
      <c r="FT22" s="69" t="str">
        <f t="shared" ref="FT22:FT36" ca="1" si="125">IF(OR(FN22 = "BYESLOT",FP22 = "BYESLOT"),"BYE", IF(AND(LEN(FR22)&gt;0,LEN(FS22)&gt;0),IF(FR22=FS22,"*TIE*",IF(FR22&gt;FS22,FN22,FP22)),""))</f>
        <v/>
      </c>
      <c r="FV22" s="69" t="str">
        <f ca="1">IF(LEN(FV$20)&gt;0,   IF(ROW(FV22)-21&lt;=$K$38/2,INDIRECT(CONCATENATE("Teams!F",CELL("contents",INDEX(MatchOrdering!$A$4:$CD$33,ROW(FV22)-21,MATCH(FV$20,MatchOrdering!$A$3:$CD$3,0))))),""),"")</f>
        <v>ANA</v>
      </c>
      <c r="FW22" s="73" t="str">
        <f t="shared" ref="FW22:FW36" ca="1" si="126">IF(LEN(FV$2)&gt;0,   IF(LEN(FV22) &gt;0,CONCATENATE(FV22," vs ",FX22),""),"")</f>
        <v>ANA vs STL</v>
      </c>
      <c r="FX22" s="69" t="str">
        <f ca="1">IF(LEN(FV$20)&gt;0,   IF(ROW(FX22)-21&lt;=$K$38/2,INDIRECT(CONCATENATE("Teams!F",FY22)),""),"")</f>
        <v>STL</v>
      </c>
      <c r="FY22" s="6">
        <f ca="1">IF(LEN(FV$20)&gt;0,   IF(ROW(FY22)-21&lt;=$K$38/2,INDIRECT(CONCATENATE("MatchOrdering!A",CHAR(96+FV$20-26),($K$38 + 1) - (ROW(FY22)-21) + 2)),""),"")</f>
        <v>13</v>
      </c>
      <c r="FZ22" s="81"/>
      <c r="GA22" s="82"/>
      <c r="GB22" s="69" t="str">
        <f t="shared" ref="GB22:GB36" ca="1" si="127">IF(OR(FV22 = "BYESLOT",FX22 = "BYESLOT"),"BYE", IF(AND(LEN(FZ22)&gt;0,LEN(GA22)&gt;0),IF(FZ22=GA22,"*TIE*",IF(FZ22&gt;GA22,FV22,FX22)),""))</f>
        <v/>
      </c>
      <c r="GD22" s="69" t="str">
        <f ca="1">IF(LEN(GD$20)&gt;0,   IF(ROW(GD22)-21&lt;=$K$38/2,INDIRECT(CONCATENATE("Teams!F",CELL("contents",INDEX(MatchOrdering!$A$4:$CD$33,ROW(GD22)-21,MATCH(GD$20,MatchOrdering!$A$3:$CD$3,0))))),""),"")</f>
        <v>ANA</v>
      </c>
      <c r="GE22" s="73" t="str">
        <f t="shared" ref="GE22:GE36" ca="1" si="128">IF(LEN(GD$2)&gt;0,   IF(LEN(GD22) &gt;0,CONCATENATE(GD22," vs ",GF22),""),"")</f>
        <v>ANA vs MIN</v>
      </c>
      <c r="GF22" s="69" t="str">
        <f ca="1">IF(LEN(GD$20)&gt;0,   IF(ROW(GF22)-21&lt;=$K$38/2,INDIRECT(CONCATENATE("Teams!F",GG22)),""),"")</f>
        <v>MIN</v>
      </c>
      <c r="GG22" s="6">
        <f ca="1">IF(LEN(GD$20)&gt;0,   IF(ROW(GG22)-21&lt;=$K$38/2,INDIRECT(CONCATENATE("MatchOrdering!A",CHAR(96+GD$20-26),($K$38 + 1) - (ROW(GG22)-21) + 2)),""),"")</f>
        <v>11</v>
      </c>
      <c r="GH22" s="81"/>
      <c r="GI22" s="82"/>
      <c r="GJ22" s="69" t="str">
        <f t="shared" ref="GJ22:GJ36" ca="1" si="129">IF(OR(GD22 = "BYESLOT",GF22 = "BYESLOT"),"BYE", IF(AND(LEN(GH22)&gt;0,LEN(GI22)&gt;0),IF(GH22=GI22,"*TIE*",IF(GH22&gt;GI22,GD22,GF22)),""))</f>
        <v/>
      </c>
      <c r="GL22" s="69" t="str">
        <f ca="1">IF(LEN(GL$20)&gt;0,   IF(ROW(GL22)-21&lt;=$K$38/2,INDIRECT(CONCATENATE("Teams!F",CELL("contents",INDEX(MatchOrdering!$A$4:$CD$33,ROW(GL22)-21,MATCH(GL$20,MatchOrdering!$A$3:$CD$3,0))))),""),"")</f>
        <v>ANA</v>
      </c>
      <c r="GM22" s="73" t="str">
        <f t="shared" ref="GM22:GM36" ca="1" si="130">IF(LEN(GL$2)&gt;0,   IF(LEN(GL22) &gt;0,CONCATENATE(GL22," vs ",GN22),""),"")</f>
        <v>ANA vs COL</v>
      </c>
      <c r="GN22" s="69" t="str">
        <f ca="1">IF(LEN(GL$20)&gt;0,   IF(ROW(GN22)-21&lt;=$K$38/2,INDIRECT(CONCATENATE("Teams!F",GO22)),""),"")</f>
        <v>COL</v>
      </c>
      <c r="GO22" s="6">
        <f ca="1">IF(LEN(GL$20)&gt;0,   IF(ROW(GO22)-21&lt;=$K$38/2,INDIRECT(CONCATENATE("MatchOrdering!A",CHAR(96+GL$20-26),($K$38 + 1) - (ROW(GO22)-21) + 2)),""),"")</f>
        <v>9</v>
      </c>
      <c r="GP22" s="81"/>
      <c r="GQ22" s="82"/>
      <c r="GR22" s="69" t="str">
        <f t="shared" ref="GR22:GR36" ca="1" si="131">IF(OR(GL22 = "BYESLOT",GN22 = "BYESLOT"),"BYE", IF(AND(LEN(GP22)&gt;0,LEN(GQ22)&gt;0),IF(GP22=GQ22,"*TIE*",IF(GP22&gt;GQ22,GL22,GN22)),""))</f>
        <v/>
      </c>
      <c r="GT22" s="69" t="str">
        <f ca="1">IF(LEN(GT$20)&gt;0,   IF(ROW(GT22)-21&lt;=$K$38/2,INDIRECT(CONCATENATE("Teams!F",CELL("contents",INDEX(MatchOrdering!$A$4:$CD$33,ROW(GT22)-21,MATCH(GT$20,MatchOrdering!$A$3:$CD$3,0))))),""),"")</f>
        <v>ANA</v>
      </c>
      <c r="GU22" s="73" t="str">
        <f t="shared" ref="GU22:GU36" ca="1" si="132">IF(LEN(GT$2)&gt;0,   IF(LEN(GT22) &gt;0,CONCATENATE(GT22," vs ",GV22),""),"")</f>
        <v>ANA vs VAN</v>
      </c>
      <c r="GV22" s="69" t="str">
        <f ca="1">IF(LEN(GT$20)&gt;0,   IF(ROW(GV22)-21&lt;=$K$38/2,INDIRECT(CONCATENATE("Teams!F",GW22)),""),"")</f>
        <v>VAN</v>
      </c>
      <c r="GW22" s="6">
        <f ca="1">IF(LEN(GT$20)&gt;0,   IF(ROW(GW22)-21&lt;=$K$38/2,INDIRECT(CONCATENATE("MatchOrdering!A",CHAR(96+GT$20-26),($K$38 + 1) - (ROW(GW22)-21) + 2)),""),"")</f>
        <v>7</v>
      </c>
      <c r="GX22" s="81"/>
      <c r="GY22" s="82"/>
      <c r="GZ22" s="69" t="str">
        <f t="shared" ref="GZ22:GZ36" ca="1" si="133">IF(OR(GT22 = "BYESLOT",GV22 = "BYESLOT"),"BYE", IF(AND(LEN(GX22)&gt;0,LEN(GY22)&gt;0),IF(GX22=GY22,"*TIE*",IF(GX22&gt;GY22,GT22,GV22)),""))</f>
        <v/>
      </c>
      <c r="HB22" s="69" t="str">
        <f ca="1">IF(LEN(HB$20)&gt;0,   IF(ROW(HB22)-21&lt;=$K$38/2,INDIRECT(CONCATENATE("Teams!F",CELL("contents",INDEX(MatchOrdering!$A$4:$CD$33,ROW(HB22)-21,MATCH(HB$20,MatchOrdering!$A$3:$CD$3,0))))),""),"")</f>
        <v>ANA</v>
      </c>
      <c r="HC22" s="73" t="str">
        <f t="shared" ref="HC22:HC36" ca="1" si="134">IF(LEN(HB$2)&gt;0,   IF(LEN(HB22) &gt;0,CONCATENATE(HB22," vs ",HD22),""),"")</f>
        <v>ANA vs ARI</v>
      </c>
      <c r="HD22" s="69" t="str">
        <f ca="1">IF(LEN(HB$20)&gt;0,   IF(ROW(HD22)-21&lt;=$K$38/2,INDIRECT(CONCATENATE("Teams!F",HE22)),""),"")</f>
        <v>ARI</v>
      </c>
      <c r="HE22" s="6">
        <f ca="1">IF(LEN(HB$20)&gt;0,   IF(ROW(HE22)-21&lt;=$K$38/2,INDIRECT(CONCATENATE("MatchOrdering!B",CHAR(96+HB$20-52),($K$38 + 1) - (ROW(HE22)-21) + 2)),""),"")</f>
        <v>5</v>
      </c>
      <c r="HF22" s="81"/>
      <c r="HG22" s="82"/>
      <c r="HH22" s="69" t="str">
        <f t="shared" ref="HH22:HH36" ca="1" si="135">IF(OR(HB22 = "BYESLOT",HD22 = "BYESLOT"),"BYE", IF(AND(LEN(HF22)&gt;0,LEN(HG22)&gt;0),IF(HF22=HG22,"*TIE*",IF(HF22&gt;HG22,HB22,HD22)),""))</f>
        <v/>
      </c>
      <c r="HJ22" s="69" t="str">
        <f ca="1">IF(LEN(HJ$20)&gt;0,   IF(ROW(HJ22)-21&lt;=$K$38/2,INDIRECT(CONCATENATE("Teams!F",CELL("contents",INDEX(MatchOrdering!$A$4:$CD$33,ROW(HJ22)-21,MATCH(HJ$20,MatchOrdering!$A$3:$CD$3,0))))),""),"")</f>
        <v>ANA</v>
      </c>
      <c r="HK22" s="73" t="str">
        <f t="shared" ref="HK22:HK36" ca="1" si="136">IF(LEN(HJ$2)&gt;0,   IF(LEN(HJ22) &gt;0,CONCATENATE(HJ22," vs ",HL22),""),"")</f>
        <v>ANA vs EDM</v>
      </c>
      <c r="HL22" s="69" t="str">
        <f ca="1">IF(LEN(HJ$20)&gt;0,   IF(ROW(HL22)-21&lt;=$K$38/2,INDIRECT(CONCATENATE("Teams!F",HM22)),""),"")</f>
        <v>EDM</v>
      </c>
      <c r="HM22" s="6">
        <f ca="1">IF(LEN(HJ$20)&gt;0,   IF(ROW(HM22)-21&lt;=$K$38/2,INDIRECT(CONCATENATE("MatchOrdering!B",CHAR(96+HJ$20-52),($K$38 + 1) - (ROW(HM22)-21) + 2)),""),"")</f>
        <v>3</v>
      </c>
      <c r="HN22" s="81"/>
      <c r="HO22" s="82"/>
      <c r="HP22" s="69" t="str">
        <f t="shared" ref="HP22:HP36" ca="1" si="137">IF(OR(HJ22 = "BYESLOT",HL22 = "BYESLOT"),"BYE", IF(AND(LEN(HN22)&gt;0,LEN(HO22)&gt;0),IF(HN22=HO22,"*TIE*",IF(HN22&gt;HO22,HJ22,HL22)),""))</f>
        <v/>
      </c>
      <c r="HR22" s="69" t="str">
        <f ca="1">IF(LEN(HR$20)&gt;0,   IF(ROW(HR22)-21&lt;=$K$38/2,INDIRECT(CONCATENATE("Teams!F",CELL("contents",INDEX(MatchOrdering!$A$4:$CD$33,ROW(HR22)-21,MATCH(HR$20,MatchOrdering!$A$3:$CD$3,0))))),""),"")</f>
        <v>ANA</v>
      </c>
      <c r="HS22" s="73" t="str">
        <f t="shared" ref="HS22:HS36" ca="1" si="138">IF(LEN(HR$2)&gt;0,   IF(LEN(HR22) &gt;0,CONCATENATE(HR22," vs ",HT22),""),"")</f>
        <v>ANA vs WAS</v>
      </c>
      <c r="HT22" s="69" t="str">
        <f ca="1">IF(LEN(HR$20)&gt;0,   IF(ROW(HT22)-21&lt;=$K$38/2,INDIRECT(CONCATENATE("Teams!F",HU22)),""),"")</f>
        <v>WAS</v>
      </c>
      <c r="HU22" s="6">
        <f ca="1">IF(LEN(HR$20)&gt;0,   IF(ROW(HU22)-21&lt;=$K$38/2,INDIRECT(CONCATENATE("MatchOrdering!B",CHAR(96+HR$20-52),($K$38 + 1) - (ROW(HU22)-21) + 2)),""),"")</f>
        <v>30</v>
      </c>
      <c r="HV22" s="81"/>
      <c r="HW22" s="82"/>
      <c r="HX22" s="69" t="str">
        <f t="shared" ref="HX22:HX36" ca="1" si="139">IF(OR(HR22 = "BYESLOT",HT22 = "BYESLOT"),"BYE", IF(AND(LEN(HV22)&gt;0,LEN(HW22)&gt;0),IF(HV22=HW22,"*TIE*",IF(HV22&gt;HW22,HR22,HT22)),""))</f>
        <v/>
      </c>
      <c r="HZ22" s="69" t="str">
        <f ca="1">IF(LEN(HZ$20)&gt;0,   IF(ROW(HZ22)-21&lt;=$K$38/2,INDIRECT(CONCATENATE("Teams!F",CELL("contents",INDEX(MatchOrdering!$A$4:$CD$33,ROW(HZ22)-21,MATCH(HZ$20,MatchOrdering!$A$3:$CD$3,0))))),""),"")</f>
        <v>ANA</v>
      </c>
      <c r="IA22" s="73" t="str">
        <f t="shared" ref="IA22:IA36" ca="1" si="140">IF(LEN(HZ$2)&gt;0,   IF(LEN(HZ22) &gt;0,CONCATENATE(HZ22," vs ",IB22),""),"")</f>
        <v>ANA vs PHI</v>
      </c>
      <c r="IB22" s="69" t="str">
        <f ca="1">IF(LEN(HZ$20)&gt;0,   IF(ROW(IB22)-21&lt;=$K$38/2,INDIRECT(CONCATENATE("Teams!F",IC22)),""),"")</f>
        <v>PHI</v>
      </c>
      <c r="IC22" s="6">
        <f ca="1">IF(LEN(HZ$20)&gt;0,   IF(ROW(IC22)-21&lt;=$K$38/2,INDIRECT(CONCATENATE("MatchOrdering!B",CHAR(96+HZ$20-52),($K$38 + 1) - (ROW(IC22)-21) + 2)),""),"")</f>
        <v>28</v>
      </c>
      <c r="ID22" s="81"/>
      <c r="IE22" s="82"/>
      <c r="IF22" s="69" t="str">
        <f t="shared" ref="IF22:IF36" ca="1" si="141">IF(OR(HZ22 = "BYESLOT",IB22 = "BYESLOT"),"BYE", IF(AND(LEN(ID22)&gt;0,LEN(IE22)&gt;0),IF(ID22=IE22,"*TIE*",IF(ID22&gt;IE22,HZ22,IB22)),""))</f>
        <v/>
      </c>
      <c r="IH22" s="69" t="str">
        <f ca="1">IF(LEN(IH$20)&gt;0,   IF(ROW(IH22)-21&lt;=$K$38/2,INDIRECT(CONCATENATE("Teams!F",CELL("contents",INDEX(MatchOrdering!$A$4:$CD$33,ROW(IH22)-21,MATCH(IH$20,MatchOrdering!$A$3:$CD$3,0))))),""),"")</f>
        <v>ANA</v>
      </c>
      <c r="II22" s="73" t="str">
        <f t="shared" ref="II22:II36" ca="1" si="142">IF(LEN(IH$2)&gt;0,   IF(LEN(IH22) &gt;0,CONCATENATE(IH22," vs ",IJ22),""),"")</f>
        <v>ANA vs NYI</v>
      </c>
      <c r="IJ22" s="69" t="str">
        <f ca="1">IF(LEN(IH$20)&gt;0,   IF(ROW(IJ22)-21&lt;=$K$38/2,INDIRECT(CONCATENATE("Teams!F",IK22)),""),"")</f>
        <v>NYI</v>
      </c>
      <c r="IK22" s="6">
        <f ca="1">IF(LEN(IH$20)&gt;0,   IF(ROW(IK22)-21&lt;=$K$38/2,INDIRECT(CONCATENATE("MatchOrdering!B",CHAR(96+IH$20-52),($K$38 + 1) - (ROW(IK22)-21) + 2)),""),"")</f>
        <v>26</v>
      </c>
      <c r="IL22" s="81"/>
      <c r="IM22" s="82"/>
      <c r="IN22" s="69" t="str">
        <f t="shared" ref="IN22:IN36" ca="1" si="143">IF(OR(IH22 = "BYESLOT",IJ22 = "BYESLOT"),"BYE", IF(AND(LEN(IL22)&gt;0,LEN(IM22)&gt;0),IF(IL22=IM22,"*TIE*",IF(IL22&gt;IM22,IH22,IJ22)),""))</f>
        <v/>
      </c>
      <c r="IP22" s="69" t="str">
        <f ca="1">IF(LEN(IP$20)&gt;0,   IF(ROW(IP22)-21&lt;=$K$38/2,INDIRECT(CONCATENATE("Teams!F",CELL("contents",INDEX(MatchOrdering!$A$4:$CD$33,ROW(IP22)-21,MATCH(IP$20,MatchOrdering!$A$3:$CD$3,0))))),""),"")</f>
        <v>ANA</v>
      </c>
      <c r="IQ22" s="73" t="str">
        <f t="shared" ref="IQ22:IQ36" ca="1" si="144">IF(LEN(IP$2)&gt;0,   IF(LEN(IP22) &gt;0,CONCATENATE(IP22," vs ",IR22),""),"")</f>
        <v>ANA vs CBJ</v>
      </c>
      <c r="IR22" s="69" t="str">
        <f ca="1">IF(LEN(IP$20)&gt;0,   IF(ROW(IR22)-21&lt;=$K$38/2,INDIRECT(CONCATENATE("Teams!F",IS22)),""),"")</f>
        <v>CBJ</v>
      </c>
      <c r="IS22" s="6">
        <f ca="1">IF(LEN(IP$20)&gt;0,   IF(ROW(IS22)-21&lt;=$K$38/2,INDIRECT(CONCATENATE("MatchOrdering!B",CHAR(96+IP$20-52),($K$38 + 1) - (ROW(IS22)-21) + 2)),""),"")</f>
        <v>24</v>
      </c>
      <c r="IT22" s="81"/>
      <c r="IU22" s="82"/>
      <c r="IV22" s="69" t="str">
        <f t="shared" ref="IV22:IV36" ca="1" si="145">IF(OR(IP22 = "BYESLOT",IR22 = "BYESLOT"),"BYE", IF(AND(LEN(IT22)&gt;0,LEN(IU22)&gt;0),IF(IT22=IU22,"*TIE*",IF(IT22&gt;IU22,IP22,IR22)),""))</f>
        <v/>
      </c>
      <c r="IX22" s="69" t="str">
        <f ca="1">IF(LEN(IX$20)&gt;0,   IF(ROW(IX22)-21&lt;=$K$38/2,INDIRECT(CONCATENATE("Teams!F",CELL("contents",INDEX(MatchOrdering!$A$4:$CD$33,ROW(IX22)-21,MATCH(IX$20,MatchOrdering!$A$3:$CD$3,0))))),""),"")</f>
        <v>ANA</v>
      </c>
      <c r="IY22" s="73" t="str">
        <f t="shared" ref="IY22:IY36" ca="1" si="146">IF(LEN(IX$2)&gt;0,   IF(LEN(IX22) &gt;0,CONCATENATE(IX22," vs ",IZ22),""),"")</f>
        <v>ANA vs TOR</v>
      </c>
      <c r="IZ22" s="69" t="str">
        <f ca="1">IF(LEN(IX$20)&gt;0,   IF(ROW(IZ22)-21&lt;=$K$38/2,INDIRECT(CONCATENATE("Teams!F",JA22)),""),"")</f>
        <v>TOR</v>
      </c>
      <c r="JA22" s="6">
        <f ca="1">IF(LEN(IX$20)&gt;0,   IF(ROW(JA22)-21&lt;=$K$38/2,INDIRECT(CONCATENATE("MatchOrdering!B",CHAR(96+IX$20-52),($K$38 + 1) - (ROW(JA22)-21) + 2)),""),"")</f>
        <v>22</v>
      </c>
      <c r="JB22" s="81"/>
      <c r="JC22" s="82"/>
      <c r="JD22" s="69" t="str">
        <f t="shared" ref="JD22:JD36" ca="1" si="147">IF(OR(IX22 = "BYESLOT",IZ22 = "BYESLOT"),"BYE", IF(AND(LEN(JB22)&gt;0,LEN(JC22)&gt;0),IF(JB22=JC22,"*TIE*",IF(JB22&gt;JC22,IX22,IZ22)),""))</f>
        <v/>
      </c>
      <c r="JF22" s="69" t="str">
        <f ca="1">IF(LEN(JF$20)&gt;0,   IF(ROW(JF22)-21&lt;=$K$38/2,INDIRECT(CONCATENATE("Teams!F",CELL("contents",INDEX(MatchOrdering!$A$4:$CD$33,ROW(JF22)-21,MATCH(JF$20,MatchOrdering!$A$3:$CD$3,0))))),""),"")</f>
        <v>ANA</v>
      </c>
      <c r="JG22" s="73" t="str">
        <f t="shared" ref="JG22:JG36" ca="1" si="148">IF(LEN(JF$2)&gt;0,   IF(LEN(JF22) &gt;0,CONCATENATE(JF22," vs ",JH22),""),"")</f>
        <v>ANA vs OTT</v>
      </c>
      <c r="JH22" s="69" t="str">
        <f ca="1">IF(LEN(JF$20)&gt;0,   IF(ROW(JH22)-21&lt;=$K$38/2,INDIRECT(CONCATENATE("Teams!F",JI22)),""),"")</f>
        <v>OTT</v>
      </c>
      <c r="JI22" s="6">
        <f ca="1">IF(LEN(JF$20)&gt;0,   IF(ROW(JI22)-21&lt;=$K$38/2,INDIRECT(CONCATENATE("MatchOrdering!B",CHAR(96+JF$20-52),($K$38 + 1) - (ROW(JI22)-21) + 2)),""),"")</f>
        <v>20</v>
      </c>
      <c r="JJ22" s="81"/>
      <c r="JK22" s="82"/>
      <c r="JL22" s="69" t="str">
        <f t="shared" ref="JL22:JL36" ca="1" si="149">IF(OR(JF22 = "BYESLOT",JH22 = "BYESLOT"),"BYE", IF(AND(LEN(JJ22)&gt;0,LEN(JK22)&gt;0),IF(JJ22=JK22,"*TIE*",IF(JJ22&gt;JK22,JF22,JH22)),""))</f>
        <v/>
      </c>
      <c r="JN22" s="69" t="str">
        <f ca="1">IF(LEN(JN$20)&gt;0,   IF(ROW(JN22)-21&lt;=$K$38/2,INDIRECT(CONCATENATE("Teams!F",CELL("contents",INDEX(MatchOrdering!$A$4:$CD$33,ROW(JN22)-21,MATCH(JN$20,MatchOrdering!$A$3:$CD$3,0))))),""),"")</f>
        <v>ANA</v>
      </c>
      <c r="JO22" s="73" t="str">
        <f t="shared" ref="JO22:JO36" ca="1" si="150">IF(LEN(JN$2)&gt;0,   IF(LEN(JN22) &gt;0,CONCATENATE(JN22," vs ",JP22),""),"")</f>
        <v>ANA vs FLA</v>
      </c>
      <c r="JP22" s="69" t="str">
        <f ca="1">IF(LEN(JN$20)&gt;0,   IF(ROW(JP22)-21&lt;=$K$38/2,INDIRECT(CONCATENATE("Teams!F",JQ22)),""),"")</f>
        <v>FLA</v>
      </c>
      <c r="JQ22" s="6">
        <f ca="1">IF(LEN(JN$20)&gt;0,   IF(ROW(JQ22)-21&lt;=$K$38/2,INDIRECT(CONCATENATE("MatchOrdering!B",CHAR(96+JN$20-52),($K$38 + 1) - (ROW(JQ22)-21) + 2)),""),"")</f>
        <v>18</v>
      </c>
      <c r="JR22" s="81"/>
      <c r="JS22" s="82"/>
      <c r="JT22" s="69" t="str">
        <f t="shared" ref="JT22:JT36" ca="1" si="151">IF(OR(JN22 = "BYESLOT",JP22 = "BYESLOT"),"BYE", IF(AND(LEN(JR22)&gt;0,LEN(JS22)&gt;0),IF(JR22=JS22,"*TIE*",IF(JR22&gt;JS22,JN22,JP22)),""))</f>
        <v/>
      </c>
      <c r="JV22" s="69" t="str">
        <f ca="1">IF(LEN(JV$20)&gt;0,   IF(ROW(JV22)-21&lt;=$K$38/2,INDIRECT(CONCATENATE("Teams!F",CELL("contents",INDEX(MatchOrdering!$A$4:$CD$33,ROW(JV22)-21,MATCH(JV$20,MatchOrdering!$A$3:$CD$3,0))))),""),"")</f>
        <v>ANA</v>
      </c>
      <c r="JW22" s="73" t="str">
        <f t="shared" ref="JW22:JW36" ca="1" si="152">IF(LEN(JV$2)&gt;0,   IF(LEN(JV22) &gt;0,CONCATENATE(JV22," vs ",JX22),""),"")</f>
        <v>ANA vs BUF</v>
      </c>
      <c r="JX22" s="69" t="str">
        <f ca="1">IF(LEN(JV$20)&gt;0,   IF(ROW(JX22)-21&lt;=$K$38/2,INDIRECT(CONCATENATE("Teams!F",JY22)),""),"")</f>
        <v>BUF</v>
      </c>
      <c r="JY22" s="6">
        <f ca="1">IF(LEN(JV$20)&gt;0,   IF(ROW(JY22)-21&lt;=$K$38/2,INDIRECT(CONCATENATE("MatchOrdering!B",CHAR(96+JV$20-52),($K$38 + 1) - (ROW(JY22)-21) + 2)),""),"")</f>
        <v>16</v>
      </c>
      <c r="JZ22" s="81"/>
      <c r="KA22" s="82"/>
      <c r="KB22" s="69" t="str">
        <f t="shared" ref="KB22:KB36" ca="1" si="153">IF(OR(JV22 = "BYESLOT",JX22 = "BYESLOT"),"BYE", IF(AND(LEN(JZ22)&gt;0,LEN(KA22)&gt;0),IF(JZ22=KA22,"*TIE*",IF(JZ22&gt;KA22,JV22,JX22)),""))</f>
        <v/>
      </c>
      <c r="KD22" s="69" t="str">
        <f ca="1">IF(LEN(KD$20)&gt;0,   IF(ROW(KD22)-21&lt;=$K$38/2,INDIRECT(CONCATENATE("Teams!F",CELL("contents",INDEX(MatchOrdering!$A$4:$CD$33,ROW(KD22)-21,MATCH(KD$20,MatchOrdering!$A$3:$CD$3,0))))),""),"")</f>
        <v>ANA</v>
      </c>
      <c r="KE22" s="73" t="str">
        <f t="shared" ref="KE22:KE36" ca="1" si="154">IF(LEN(KD$2)&gt;0,   IF(LEN(KD22) &gt;0,CONCATENATE(KD22," vs ",KF22),""),"")</f>
        <v>ANA vs WIN</v>
      </c>
      <c r="KF22" s="69" t="str">
        <f ca="1">IF(LEN(KD$20)&gt;0,   IF(ROW(KF22)-21&lt;=$K$38/2,INDIRECT(CONCATENATE("Teams!F",KG22)),""),"")</f>
        <v>WIN</v>
      </c>
      <c r="KG22" s="6">
        <f ca="1">IF(LEN(KD$20)&gt;0,   IF(ROW(KG22)-21&lt;=$K$38/2,INDIRECT(CONCATENATE("MatchOrdering!B",CHAR(96+KD$20-52),($K$38 + 1) - (ROW(KG22)-21) + 2)),""),"")</f>
        <v>14</v>
      </c>
      <c r="KH22" s="81"/>
      <c r="KI22" s="82"/>
      <c r="KJ22" s="69" t="str">
        <f t="shared" ref="KJ22:KJ36" ca="1" si="155">IF(OR(KD22 = "BYESLOT",KF22 = "BYESLOT"),"BYE", IF(AND(LEN(KH22)&gt;0,LEN(KI22)&gt;0),IF(KH22=KI22,"*TIE*",IF(KH22&gt;KI22,KD22,KF22)),""))</f>
        <v/>
      </c>
      <c r="KL22" s="69" t="str">
        <f ca="1">IF(LEN(KL$20)&gt;0,   IF(ROW(KL22)-21&lt;=$K$38/2,INDIRECT(CONCATENATE("Teams!F",CELL("contents",INDEX(MatchOrdering!$A$4:$CD$33,ROW(KL22)-21,MATCH(KL$20,MatchOrdering!$A$3:$CD$3,0))))),""),"")</f>
        <v>ANA</v>
      </c>
      <c r="KM22" s="73" t="str">
        <f t="shared" ref="KM22:KM36" ca="1" si="156">IF(LEN(KL$2)&gt;0,   IF(LEN(KL22) &gt;0,CONCATENATE(KL22," vs ",KN22),""),"")</f>
        <v>ANA vs NAS</v>
      </c>
      <c r="KN22" s="69" t="str">
        <f ca="1">IF(LEN(KL$20)&gt;0,   IF(ROW(KN22)-21&lt;=$K$38/2,INDIRECT(CONCATENATE("Teams!F",KO22)),""),"")</f>
        <v>NAS</v>
      </c>
      <c r="KO22" s="6">
        <f ca="1">IF(LEN(KL$20)&gt;0,   IF(ROW(KO22)-21&lt;=$K$38/2,INDIRECT(CONCATENATE("MatchOrdering!B",CHAR(96+KL$20-52),($K$38 + 1) - (ROW(KO22)-21) + 2)),""),"")</f>
        <v>12</v>
      </c>
      <c r="KP22" s="81"/>
      <c r="KQ22" s="82"/>
      <c r="KR22" s="69" t="str">
        <f t="shared" ref="KR22:KR36" ca="1" si="157">IF(OR(KL22 = "BYESLOT",KN22 = "BYESLOT"),"BYE", IF(AND(LEN(KP22)&gt;0,LEN(KQ22)&gt;0),IF(KP22=KQ22,"*TIE*",IF(KP22&gt;KQ22,KL22,KN22)),""))</f>
        <v/>
      </c>
      <c r="KT22" s="69" t="str">
        <f ca="1">IF(LEN(KT$20)&gt;0,   IF(ROW(KT22)-21&lt;=$K$38/2,INDIRECT(CONCATENATE("Teams!F",CELL("contents",INDEX(MatchOrdering!$A$4:$CD$33,ROW(KT22)-21,MATCH(KT$20,MatchOrdering!$A$3:$CD$3,0))))),""),"")</f>
        <v>ANA</v>
      </c>
      <c r="KU22" s="73" t="str">
        <f t="shared" ref="KU22:KU36" ca="1" si="158">IF(LEN(KT$2)&gt;0,   IF(LEN(KT22) &gt;0,CONCATENATE(KT22," vs ",KV22),""),"")</f>
        <v>ANA vs DAL</v>
      </c>
      <c r="KV22" s="69" t="str">
        <f ca="1">IF(LEN(KT$20)&gt;0,   IF(ROW(KV22)-21&lt;=$K$38/2,INDIRECT(CONCATENATE("Teams!F",KW22)),""),"")</f>
        <v>DAL</v>
      </c>
      <c r="KW22" s="6">
        <f ca="1">IF(LEN(KT$20)&gt;0,   IF(ROW(KW22)-21&lt;=$K$38/2,INDIRECT(CONCATENATE("MatchOrdering!B",CHAR(96+KT$20-52),($K$38 + 1) - (ROW(KW22)-21) + 2)),""),"")</f>
        <v>10</v>
      </c>
      <c r="KX22" s="81"/>
      <c r="KY22" s="82"/>
      <c r="KZ22" s="69" t="str">
        <f t="shared" ref="KZ22:KZ36" ca="1" si="159">IF(OR(KT22 = "BYESLOT",KV22 = "BYESLOT"),"BYE", IF(AND(LEN(KX22)&gt;0,LEN(KY22)&gt;0),IF(KX22=KY22,"*TIE*",IF(KX22&gt;KY22,KT22,KV22)),""))</f>
        <v/>
      </c>
      <c r="LB22" s="69" t="str">
        <f ca="1">IF(LEN(LB$20)&gt;0,   IF(ROW(LB22)-21&lt;=$K$38/2,INDIRECT(CONCATENATE("Teams!F",CELL("contents",INDEX(MatchOrdering!$A$4:$CD$33,ROW(LB22)-21,MATCH(LB$20,MatchOrdering!$A$3:$CD$3,0))))),""),"")</f>
        <v>ANA</v>
      </c>
      <c r="LC22" s="73" t="str">
        <f t="shared" ref="LC22:LC36" ca="1" si="160">IF(LEN(LB$2)&gt;0,   IF(LEN(LB22) &gt;0,CONCATENATE(LB22," vs ",LD22),""),"")</f>
        <v>ANA vs CHI</v>
      </c>
      <c r="LD22" s="69" t="str">
        <f ca="1">IF(LEN(LB$20)&gt;0,   IF(ROW(LD22)-21&lt;=$K$38/2,INDIRECT(CONCATENATE("Teams!F",LE22)),""),"")</f>
        <v>CHI</v>
      </c>
      <c r="LE22" s="6">
        <f ca="1">IF(LEN(LB$20)&gt;0,   IF(ROW(LE22)-21&lt;=$K$38/2,INDIRECT(CONCATENATE("MatchOrdering!C",CHAR(96+LB$20-78),($K$38 + 1) - (ROW(LE22)-21) + 2)),""),"")</f>
        <v>8</v>
      </c>
      <c r="LF22" s="81"/>
      <c r="LG22" s="82"/>
      <c r="LH22" s="69" t="str">
        <f t="shared" ref="LH22:LH36" ca="1" si="161">IF(OR(LB22 = "BYESLOT",LD22 = "BYESLOT"),"BYE", IF(AND(LEN(LF22)&gt;0,LEN(LG22)&gt;0),IF(LF22=LG22,"*TIE*",IF(LF22&gt;LG22,LB22,LD22)),""))</f>
        <v/>
      </c>
      <c r="LJ22" s="69" t="str">
        <f ca="1">IF(LEN(LJ$20)&gt;0,   IF(ROW(LJ22)-21&lt;=$K$38/2,INDIRECT(CONCATENATE("Teams!F",CELL("contents",INDEX(MatchOrdering!$A$4:$CD$33,ROW(LJ22)-21,MATCH(LJ$20,MatchOrdering!$A$3:$CD$3,0))))),""),"")</f>
        <v>ANA</v>
      </c>
      <c r="LK22" s="73" t="str">
        <f t="shared" ref="LK22:LK36" ca="1" si="162">IF(LEN(LJ$2)&gt;0,   IF(LEN(LJ22) &gt;0,CONCATENATE(LJ22," vs ",LL22),""),"")</f>
        <v>ANA vs SJS</v>
      </c>
      <c r="LL22" s="69" t="str">
        <f ca="1">IF(LEN(LJ$20)&gt;0,   IF(ROW(LL22)-21&lt;=$K$38/2,INDIRECT(CONCATENATE("Teams!F",LM22)),""),"")</f>
        <v>SJS</v>
      </c>
      <c r="LM22" s="6">
        <f ca="1">IF(LEN(LJ$20)&gt;0,   IF(ROW(LM22)-21&lt;=$K$38/2,INDIRECT(CONCATENATE("MatchOrdering!C",CHAR(96+LJ$20-78),($K$38 + 1) - (ROW(LM22)-21) + 2)),""),"")</f>
        <v>6</v>
      </c>
      <c r="LN22" s="81"/>
      <c r="LO22" s="82"/>
      <c r="LP22" s="69" t="str">
        <f t="shared" ref="LP22:LP36" ca="1" si="163">IF(OR(LJ22 = "BYESLOT",LL22 = "BYESLOT"),"BYE", IF(AND(LEN(LN22)&gt;0,LEN(LO22)&gt;0),IF(LN22=LO22,"*TIE*",IF(LN22&gt;LO22,LJ22,LL22)),""))</f>
        <v/>
      </c>
    </row>
    <row r="23" spans="2:328" x14ac:dyDescent="0.25">
      <c r="B23" s="69" t="str">
        <f ca="1">IF(LEN(C$20)&gt;0,   IF(ROW(B23)-21&lt;=$K$38/2,INDIRECT(CONCATENATE("Teams!F",CELL("contents",INDEX(MatchOrdering!$A$4:$CD$33,ROW(B23)-21,MATCH(C$20,MatchOrdering!$A$3:$CD$3,0))))),""),"")</f>
        <v>WAS</v>
      </c>
      <c r="C23" s="73" t="str">
        <f t="shared" ca="1" si="82"/>
        <v>WAS vs NYR</v>
      </c>
      <c r="D23" s="69" t="str">
        <f ca="1">IF(LEN(C$20)&gt;0,   IF(ROW(D23)-21&lt;=$K$38/2,INDIRECT(CONCATENATE("Teams!F",E23)),""),"")</f>
        <v>NYR</v>
      </c>
      <c r="E23" s="6">
        <f ca="1">IF(LEN(C$20)&gt;0,   IF(ROW(E23)-21&lt;=$K$38/2,INDIRECT(CONCATENATE("MatchOrdering!",CHAR(96+C$20),($K$38 + 1) - (ROW(E23)-21) + 2)),""),"")</f>
        <v>27</v>
      </c>
      <c r="F23" s="83"/>
      <c r="G23" s="84"/>
      <c r="H23" s="69" t="str">
        <f t="shared" ca="1" si="83"/>
        <v/>
      </c>
      <c r="J23" s="69" t="str">
        <f ca="1">IF(LEN(J$20)&gt;0,   IF(ROW(J23)-21&lt;=$K$38/2,INDIRECT(CONCATENATE("Teams!F",CELL("contents",INDEX(MatchOrdering!$A$4:$CD$33,ROW(J23)-21,MATCH(J$20,MatchOrdering!$A$3:$CD$3,0))))),""),"")</f>
        <v>PHI</v>
      </c>
      <c r="K23" s="73" t="str">
        <f t="shared" ca="1" si="84"/>
        <v>PHI vs NJD</v>
      </c>
      <c r="L23" s="69" t="str">
        <f ca="1">IF(LEN(J$20)&gt;0,   IF(ROW(L23)-21&lt;=$K$38/2,INDIRECT(CONCATENATE("Teams!F",M23)),""),"")</f>
        <v>NJD</v>
      </c>
      <c r="M23" s="6">
        <f ca="1">IF(LEN(J$20)&gt;0,   IF(ROW(M23)-21&lt;=$K$38/2,INDIRECT(CONCATENATE("MatchOrdering!",CHAR(96+J$20),($K$38 + 1) - (ROW(M23)-21) + 2)),""),"")</f>
        <v>25</v>
      </c>
      <c r="N23" s="83"/>
      <c r="O23" s="84"/>
      <c r="P23" s="69" t="str">
        <f t="shared" ca="1" si="85"/>
        <v/>
      </c>
      <c r="R23" s="69" t="str">
        <f ca="1">IF(LEN(R$20)&gt;0,   IF(ROW(R23)-21&lt;=$K$38/2,INDIRECT(CONCATENATE("Teams!F",CELL("contents",INDEX(MatchOrdering!$A$4:$CD$33,ROW(R23)-21,MATCH(R$20,MatchOrdering!$A$3:$CD$3,0))))),""),"")</f>
        <v>NYI</v>
      </c>
      <c r="S23" s="73" t="str">
        <f t="shared" ca="1" si="86"/>
        <v>NYI vs CAR</v>
      </c>
      <c r="T23" s="69" t="str">
        <f ca="1">IF(LEN(R$20)&gt;0,   IF(ROW(T23)-21&lt;=$K$38/2,INDIRECT(CONCATENATE("Teams!F",U23)),""),"")</f>
        <v>CAR</v>
      </c>
      <c r="U23" s="6">
        <f ca="1">IF(LEN(R$20)&gt;0,   IF(ROW(U23)-21&lt;=$K$38/2,INDIRECT(CONCATENATE("MatchOrdering!",CHAR(96+R$20),($K$38 + 1) - (ROW(U23)-21) + 2)),""),"")</f>
        <v>23</v>
      </c>
      <c r="V23" s="83"/>
      <c r="W23" s="84"/>
      <c r="X23" s="69" t="str">
        <f t="shared" ca="1" si="87"/>
        <v/>
      </c>
      <c r="Z23" s="69" t="str">
        <f ca="1">IF(LEN(Z$20)&gt;0,   IF(ROW(Z23)-21&lt;=$K$38/2,INDIRECT(CONCATENATE("Teams!F",CELL("contents",INDEX(MatchOrdering!$A$4:$CD$33,ROW(Z23)-21,MATCH(Z$20,MatchOrdering!$A$3:$CD$3,0))))),""),"")</f>
        <v>CBJ</v>
      </c>
      <c r="AA23" s="73" t="str">
        <f t="shared" ca="1" si="88"/>
        <v>CBJ vs TB</v>
      </c>
      <c r="AB23" s="69" t="str">
        <f ca="1">IF(LEN(Z$20)&gt;0,   IF(ROW(AB23)-21&lt;=$K$38/2,INDIRECT(CONCATENATE("Teams!F",AC23)),""),"")</f>
        <v>TB</v>
      </c>
      <c r="AC23" s="6">
        <f ca="1">IF(LEN(Z$20)&gt;0,   IF(ROW(AC23)-21&lt;=$K$38/2,INDIRECT(CONCATENATE("MatchOrdering!",CHAR(96+Z$20),($K$38 + 1) - (ROW(AC23)-21) + 2)),""),"")</f>
        <v>21</v>
      </c>
      <c r="AD23" s="83"/>
      <c r="AE23" s="84"/>
      <c r="AF23" s="69" t="str">
        <f t="shared" ca="1" si="89"/>
        <v/>
      </c>
      <c r="AH23" s="69" t="str">
        <f ca="1">IF(LEN(AH$20)&gt;0,   IF(ROW(AH23)-21&lt;=$K$38/2,INDIRECT(CONCATENATE("Teams!F",CELL("contents",INDEX(MatchOrdering!$A$4:$CD$33,ROW(AH23)-21,MATCH(AH$20,MatchOrdering!$A$3:$CD$3,0))))),""),"")</f>
        <v>TOR</v>
      </c>
      <c r="AI23" s="73" t="str">
        <f t="shared" ca="1" si="90"/>
        <v>TOR vs MON</v>
      </c>
      <c r="AJ23" s="69" t="str">
        <f ca="1">IF(LEN(AH$20)&gt;0,   IF(ROW(AJ23)-21&lt;=$K$38/2,INDIRECT(CONCATENATE("Teams!F",AK23)),""),"")</f>
        <v>MON</v>
      </c>
      <c r="AK23" s="6">
        <f ca="1">IF(LEN(AH$20)&gt;0,   IF(ROW(AK23)-21&lt;=$K$38/2,INDIRECT(CONCATENATE("MatchOrdering!",CHAR(96+AH$20),($K$38 + 1) - (ROW(AK23)-21) + 2)),""),"")</f>
        <v>19</v>
      </c>
      <c r="AL23" s="83"/>
      <c r="AM23" s="84"/>
      <c r="AN23" s="69" t="str">
        <f t="shared" ca="1" si="91"/>
        <v/>
      </c>
      <c r="AP23" s="69" t="str">
        <f ca="1">IF(LEN(AP$20)&gt;0,   IF(ROW(AP23)-21&lt;=$K$38/2,INDIRECT(CONCATENATE("Teams!F",CELL("contents",INDEX(MatchOrdering!$A$4:$CD$33,ROW(AP23)-21,MATCH(AP$20,MatchOrdering!$A$3:$CD$3,0))))),""),"")</f>
        <v>OTT</v>
      </c>
      <c r="AQ23" s="73" t="str">
        <f t="shared" ca="1" si="92"/>
        <v>OTT vs DET</v>
      </c>
      <c r="AR23" s="69" t="str">
        <f ca="1">IF(LEN(AP$20)&gt;0,   IF(ROW(AR23)-21&lt;=$K$38/2,INDIRECT(CONCATENATE("Teams!F",AS23)),""),"")</f>
        <v>DET</v>
      </c>
      <c r="AS23" s="6">
        <f ca="1">IF(LEN(AP$20)&gt;0,   IF(ROW(AS23)-21&lt;=$K$38/2,INDIRECT(CONCATENATE("MatchOrdering!",CHAR(96+AP$20),($K$38 + 1) - (ROW(AS23)-21) + 2)),""),"")</f>
        <v>17</v>
      </c>
      <c r="AT23" s="83"/>
      <c r="AU23" s="84"/>
      <c r="AV23" s="69" t="str">
        <f t="shared" ca="1" si="93"/>
        <v/>
      </c>
      <c r="AX23" s="69" t="str">
        <f ca="1">IF(LEN(AX$20)&gt;0,   IF(ROW(AX23)-21&lt;=$K$38/2,INDIRECT(CONCATENATE("Teams!F",CELL("contents",INDEX(MatchOrdering!$A$4:$CD$33,ROW(AX23)-21,MATCH(AX$20,MatchOrdering!$A$3:$CD$3,0))))),""),"")</f>
        <v>FLA</v>
      </c>
      <c r="AY23" s="73" t="str">
        <f t="shared" ca="1" si="94"/>
        <v>FLA vs BOS</v>
      </c>
      <c r="AZ23" s="69" t="str">
        <f ca="1">IF(LEN(AX$20)&gt;0,   IF(ROW(AZ23)-21&lt;=$K$38/2,INDIRECT(CONCATENATE("Teams!F",BA23)),""),"")</f>
        <v>BOS</v>
      </c>
      <c r="BA23" s="6">
        <f ca="1">IF(LEN(AX$20)&gt;0,   IF(ROW(BA23)-21&lt;=$K$38/2,INDIRECT(CONCATENATE("MatchOrdering!",CHAR(96+AX$20),($K$38 + 1) - (ROW(BA23)-21) + 2)),""),"")</f>
        <v>15</v>
      </c>
      <c r="BB23" s="83"/>
      <c r="BC23" s="84"/>
      <c r="BD23" s="69" t="str">
        <f t="shared" ca="1" si="95"/>
        <v/>
      </c>
      <c r="BF23" s="69" t="str">
        <f ca="1">IF(LEN(BF$20)&gt;0,   IF(ROW(BF23)-21&lt;=$K$38/2,INDIRECT(CONCATENATE("Teams!F",CELL("contents",INDEX(MatchOrdering!$A$4:$CD$33,ROW(BF23)-21,MATCH(BF$20,MatchOrdering!$A$3:$CD$3,0))))),""),"")</f>
        <v>BUF</v>
      </c>
      <c r="BG23" s="73" t="str">
        <f t="shared" ca="1" si="96"/>
        <v>BUF vs STL</v>
      </c>
      <c r="BH23" s="69" t="str">
        <f ca="1">IF(LEN(BF$20)&gt;0,   IF(ROW(BH23)-21&lt;=$K$38/2,INDIRECT(CONCATENATE("Teams!F",BI23)),""),"")</f>
        <v>STL</v>
      </c>
      <c r="BI23" s="6">
        <f ca="1">IF(LEN(BF$20)&gt;0,   IF(ROW(BI23)-21&lt;=$K$38/2,INDIRECT(CONCATENATE("MatchOrdering!",CHAR(96+BF$20),($K$38 + 1) - (ROW(BI23)-21) + 2)),""),"")</f>
        <v>13</v>
      </c>
      <c r="BJ23" s="83"/>
      <c r="BK23" s="84"/>
      <c r="BL23" s="69" t="str">
        <f t="shared" ca="1" si="97"/>
        <v/>
      </c>
      <c r="BN23" s="69" t="str">
        <f ca="1">IF(LEN(BN$20)&gt;0,   IF(ROW(BN23)-21&lt;=$K$38/2,INDIRECT(CONCATENATE("Teams!F",CELL("contents",INDEX(MatchOrdering!$A$4:$CD$33,ROW(BN23)-21,MATCH(BN$20,MatchOrdering!$A$3:$CD$3,0))))),""),"")</f>
        <v>WIN</v>
      </c>
      <c r="BO23" s="73" t="str">
        <f t="shared" ca="1" si="98"/>
        <v>WIN vs MIN</v>
      </c>
      <c r="BP23" s="69" t="str">
        <f ca="1">IF(LEN(BN$20)&gt;0,   IF(ROW(BP23)-21&lt;=$K$38/2,INDIRECT(CONCATENATE("Teams!F",BQ23)),""),"")</f>
        <v>MIN</v>
      </c>
      <c r="BQ23" s="6">
        <f ca="1">IF(LEN(BN$20)&gt;0,   IF(ROW(BQ23)-21&lt;=$K$38/2,INDIRECT(CONCATENATE("MatchOrdering!",CHAR(96+BN$20),($K$38 + 1) - (ROW(BQ23)-21) + 2)),""),"")</f>
        <v>11</v>
      </c>
      <c r="BR23" s="83"/>
      <c r="BS23" s="84"/>
      <c r="BT23" s="69" t="str">
        <f t="shared" ca="1" si="99"/>
        <v/>
      </c>
      <c r="BV23" s="69" t="str">
        <f ca="1">IF(LEN(BV$20)&gt;0,   IF(ROW(BV23)-21&lt;=$K$38/2,INDIRECT(CONCATENATE("Teams!F",CELL("contents",INDEX(MatchOrdering!$A$4:$CD$33,ROW(BV23)-21,MATCH(BV$20,MatchOrdering!$A$3:$CD$3,0))))),""),"")</f>
        <v>NAS</v>
      </c>
      <c r="BW23" s="73" t="str">
        <f t="shared" ca="1" si="100"/>
        <v>NAS vs COL</v>
      </c>
      <c r="BX23" s="69" t="str">
        <f ca="1">IF(LEN(BV$20)&gt;0,   IF(ROW(BX23)-21&lt;=$K$38/2,INDIRECT(CONCATENATE("Teams!F",BY23)),""),"")</f>
        <v>COL</v>
      </c>
      <c r="BY23" s="6">
        <f ca="1">IF(LEN(BV$20)&gt;0,   IF(ROW(BY23)-21&lt;=$K$38/2,INDIRECT(CONCATENATE("MatchOrdering!",CHAR(96+BV$20),($K$38 + 1) - (ROW(BY23)-21) + 2)),""),"")</f>
        <v>9</v>
      </c>
      <c r="BZ23" s="83"/>
      <c r="CA23" s="84"/>
      <c r="CB23" s="69" t="str">
        <f t="shared" ca="1" si="101"/>
        <v/>
      </c>
      <c r="CD23" s="69" t="str">
        <f ca="1">IF(LEN(CD$20)&gt;0,   IF(ROW(CD23)-21&lt;=$K$38/2,INDIRECT(CONCATENATE("Teams!F",CELL("contents",INDEX(MatchOrdering!$A$4:$CD$33,ROW(CD23)-21,MATCH(CD$20,MatchOrdering!$A$3:$CD$3,0))))),""),"")</f>
        <v>DAL</v>
      </c>
      <c r="CE23" s="73" t="str">
        <f t="shared" ca="1" si="102"/>
        <v>DAL vs VAN</v>
      </c>
      <c r="CF23" s="69" t="str">
        <f ca="1">IF(LEN(CD$20)&gt;0,   IF(ROW(CF23)-21&lt;=$K$38/2,INDIRECT(CONCATENATE("Teams!F",CG23)),""),"")</f>
        <v>VAN</v>
      </c>
      <c r="CG23" s="6">
        <f ca="1">IF(LEN(CD$20)&gt;0,   IF(ROW(CG23)-21&lt;=$K$38/2,INDIRECT(CONCATENATE("MatchOrdering!",CHAR(96+CD$20),($K$38 + 1) - (ROW(CG23)-21) + 2)),""),"")</f>
        <v>7</v>
      </c>
      <c r="CH23" s="83"/>
      <c r="CI23" s="84"/>
      <c r="CJ23" s="69" t="str">
        <f t="shared" ca="1" si="103"/>
        <v/>
      </c>
      <c r="CL23" s="69" t="str">
        <f ca="1">IF(LEN(CL$20)&gt;0,   IF(ROW(CL23)-21&lt;=$K$38/2,INDIRECT(CONCATENATE("Teams!F",CELL("contents",INDEX(MatchOrdering!$A$4:$CD$33,ROW(CL23)-21,MATCH(CL$20,MatchOrdering!$A$3:$CD$3,0))))),""),"")</f>
        <v>CHI</v>
      </c>
      <c r="CM23" s="73" t="str">
        <f t="shared" ca="1" si="104"/>
        <v>CHI vs ARI</v>
      </c>
      <c r="CN23" s="69" t="str">
        <f ca="1">IF(LEN(CL$20)&gt;0,   IF(ROW(CN23)-21&lt;=$K$38/2,INDIRECT(CONCATENATE("Teams!F",CO23)),""),"")</f>
        <v>ARI</v>
      </c>
      <c r="CO23" s="6">
        <f ca="1">IF(LEN(CL$20)&gt;0,   IF(ROW(CO23)-21&lt;=$K$38/2,INDIRECT(CONCATENATE("MatchOrdering!",CHAR(96+CL$20),($K$38 + 1) - (ROW(CO23)-21) + 2)),""),"")</f>
        <v>5</v>
      </c>
      <c r="CP23" s="83"/>
      <c r="CQ23" s="84"/>
      <c r="CR23" s="69" t="str">
        <f t="shared" ca="1" si="105"/>
        <v/>
      </c>
      <c r="CT23" s="69" t="str">
        <f ca="1">IF(LEN(CT$20)&gt;0,   IF(ROW(CT23)-21&lt;=$K$38/2,INDIRECT(CONCATENATE("Teams!F",CELL("contents",INDEX(MatchOrdering!$A$4:$CD$33,ROW(CT23)-21,MATCH(CT$20,MatchOrdering!$A$3:$CD$3,0))))),""),"")</f>
        <v>SJS</v>
      </c>
      <c r="CU23" s="73" t="str">
        <f t="shared" ca="1" si="106"/>
        <v>SJS vs EDM</v>
      </c>
      <c r="CV23" s="69" t="str">
        <f ca="1">IF(LEN(CT$20)&gt;0,   IF(ROW(CV23)-21&lt;=$K$38/2,INDIRECT(CONCATENATE("Teams!F",CW23)),""),"")</f>
        <v>EDM</v>
      </c>
      <c r="CW23" s="6">
        <f ca="1">IF(LEN(CT$20)&gt;0,   IF(ROW(CW23)-21&lt;=$K$38/2,INDIRECT(CONCATENATE("MatchOrdering!",CHAR(96+CT$20),($K$38 + 1) - (ROW(CW23)-21) + 2)),""),"")</f>
        <v>3</v>
      </c>
      <c r="CX23" s="83"/>
      <c r="CY23" s="84"/>
      <c r="CZ23" s="69" t="str">
        <f t="shared" ca="1" si="107"/>
        <v/>
      </c>
      <c r="DB23" s="69" t="str">
        <f ca="1">IF(LEN(DB$20)&gt;0,   IF(ROW(DB23)-21&lt;=$K$38/2,INDIRECT(CONCATENATE("Teams!F",CELL("contents",INDEX(MatchOrdering!$A$4:$CD$33,ROW(DB23)-21,MATCH(DB$20,MatchOrdering!$A$3:$CD$3,0))))),""),"")</f>
        <v>LAK</v>
      </c>
      <c r="DC23" s="73" t="str">
        <f t="shared" ca="1" si="108"/>
        <v>LAK vs WAS</v>
      </c>
      <c r="DD23" s="69" t="str">
        <f ca="1">IF(LEN(DB$20)&gt;0,   IF(ROW(DD23)-21&lt;=$K$38/2,INDIRECT(CONCATENATE("Teams!F",DE23)),""),"")</f>
        <v>WAS</v>
      </c>
      <c r="DE23" s="6">
        <f ca="1">IF(LEN(DB$20)&gt;0,   IF(ROW(DE23)-21&lt;=$K$38/2,INDIRECT(CONCATENATE("MatchOrdering!A",CHAR(96+DB$20-26),($K$38 + 1) - (ROW(DE23)-21) + 2)),""),"")</f>
        <v>30</v>
      </c>
      <c r="DF23" s="83"/>
      <c r="DG23" s="84"/>
      <c r="DH23" s="69" t="str">
        <f t="shared" ca="1" si="109"/>
        <v/>
      </c>
      <c r="DJ23" s="69" t="str">
        <f ca="1">IF(LEN(DJ$20)&gt;0,   IF(ROW(DJ23)-21&lt;=$K$38/2,INDIRECT(CONCATENATE("Teams!F",CELL("contents",INDEX(MatchOrdering!$A$4:$CD$33,ROW(DJ23)-21,MATCH(DJ$20,MatchOrdering!$A$3:$CD$3,0))))),""),"")</f>
        <v>CGY</v>
      </c>
      <c r="DK23" s="73" t="str">
        <f t="shared" ca="1" si="110"/>
        <v>CGY vs PHI</v>
      </c>
      <c r="DL23" s="69" t="str">
        <f ca="1">IF(LEN(DJ$20)&gt;0,   IF(ROW(DL23)-21&lt;=$K$38/2,INDIRECT(CONCATENATE("Teams!F",DM23)),""),"")</f>
        <v>PHI</v>
      </c>
      <c r="DM23" s="6">
        <f ca="1">IF(LEN(DJ$20)&gt;0,   IF(ROW(DM23)-21&lt;=$K$38/2,INDIRECT(CONCATENATE("MatchOrdering!A",CHAR(96+DJ$20-26),($K$38 + 1) - (ROW(DM23)-21) + 2)),""),"")</f>
        <v>28</v>
      </c>
      <c r="DN23" s="83"/>
      <c r="DO23" s="84"/>
      <c r="DP23" s="69" t="str">
        <f t="shared" ca="1" si="111"/>
        <v/>
      </c>
      <c r="DR23" s="69" t="str">
        <f ca="1">IF(LEN(DR$20)&gt;0,   IF(ROW(DR23)-21&lt;=$K$38/2,INDIRECT(CONCATENATE("Teams!F",CELL("contents",INDEX(MatchOrdering!$A$4:$CD$33,ROW(DR23)-21,MATCH(DR$20,MatchOrdering!$A$3:$CD$3,0))))),""),"")</f>
        <v>PIT</v>
      </c>
      <c r="DS23" s="73" t="str">
        <f t="shared" ca="1" si="112"/>
        <v>PIT vs NYI</v>
      </c>
      <c r="DT23" s="69" t="str">
        <f ca="1">IF(LEN(DR$20)&gt;0,   IF(ROW(DT23)-21&lt;=$K$38/2,INDIRECT(CONCATENATE("Teams!F",DU23)),""),"")</f>
        <v>NYI</v>
      </c>
      <c r="DU23" s="6">
        <f ca="1">IF(LEN(DR$20)&gt;0,   IF(ROW(DU23)-21&lt;=$K$38/2,INDIRECT(CONCATENATE("MatchOrdering!A",CHAR(96+DR$20-26),($K$38 + 1) - (ROW(DU23)-21) + 2)),""),"")</f>
        <v>26</v>
      </c>
      <c r="DV23" s="83"/>
      <c r="DW23" s="84"/>
      <c r="DX23" s="69" t="str">
        <f t="shared" ca="1" si="113"/>
        <v/>
      </c>
      <c r="DZ23" s="69" t="str">
        <f ca="1">IF(LEN(DZ$20)&gt;0,   IF(ROW(DZ23)-21&lt;=$K$38/2,INDIRECT(CONCATENATE("Teams!F",CELL("contents",INDEX(MatchOrdering!$A$4:$CD$33,ROW(DZ23)-21,MATCH(DZ$20,MatchOrdering!$A$3:$CD$3,0))))),""),"")</f>
        <v>NYR</v>
      </c>
      <c r="EA23" s="73" t="str">
        <f t="shared" ca="1" si="114"/>
        <v>NYR vs CBJ</v>
      </c>
      <c r="EB23" s="69" t="str">
        <f ca="1">IF(LEN(DZ$20)&gt;0,   IF(ROW(EB23)-21&lt;=$K$38/2,INDIRECT(CONCATENATE("Teams!F",EC23)),""),"")</f>
        <v>CBJ</v>
      </c>
      <c r="EC23" s="6">
        <f ca="1">IF(LEN(DZ$20)&gt;0,   IF(ROW(EC23)-21&lt;=$K$38/2,INDIRECT(CONCATENATE("MatchOrdering!A",CHAR(96+DZ$20-26),($K$38 + 1) - (ROW(EC23)-21) + 2)),""),"")</f>
        <v>24</v>
      </c>
      <c r="ED23" s="83"/>
      <c r="EE23" s="84"/>
      <c r="EF23" s="69" t="str">
        <f t="shared" ca="1" si="115"/>
        <v/>
      </c>
      <c r="EH23" s="69" t="str">
        <f ca="1">IF(LEN(EH$20)&gt;0,   IF(ROW(EH23)-21&lt;=$K$38/2,INDIRECT(CONCATENATE("Teams!F",CELL("contents",INDEX(MatchOrdering!$A$4:$CD$33,ROW(EH23)-21,MATCH(EH$20,MatchOrdering!$A$3:$CD$3,0))))),""),"")</f>
        <v>NJD</v>
      </c>
      <c r="EI23" s="73" t="str">
        <f t="shared" ca="1" si="116"/>
        <v>NJD vs TOR</v>
      </c>
      <c r="EJ23" s="69" t="str">
        <f ca="1">IF(LEN(EH$20)&gt;0,   IF(ROW(EJ23)-21&lt;=$K$38/2,INDIRECT(CONCATENATE("Teams!F",EK23)),""),"")</f>
        <v>TOR</v>
      </c>
      <c r="EK23" s="6">
        <f ca="1">IF(LEN(EH$20)&gt;0,   IF(ROW(EK23)-21&lt;=$K$38/2,INDIRECT(CONCATENATE("MatchOrdering!A",CHAR(96+EH$20-26),($K$38 + 1) - (ROW(EK23)-21) + 2)),""),"")</f>
        <v>22</v>
      </c>
      <c r="EL23" s="83"/>
      <c r="EM23" s="84"/>
      <c r="EN23" s="69" t="str">
        <f t="shared" ca="1" si="117"/>
        <v/>
      </c>
      <c r="EP23" s="69" t="str">
        <f ca="1">IF(LEN(EP$20)&gt;0,   IF(ROW(EP23)-21&lt;=$K$38/2,INDIRECT(CONCATENATE("Teams!F",CELL("contents",INDEX(MatchOrdering!$A$4:$CD$33,ROW(EP23)-21,MATCH(EP$20,MatchOrdering!$A$3:$CD$3,0))))),""),"")</f>
        <v>CAR</v>
      </c>
      <c r="EQ23" s="73" t="str">
        <f t="shared" ca="1" si="118"/>
        <v>CAR vs OTT</v>
      </c>
      <c r="ER23" s="69" t="str">
        <f ca="1">IF(LEN(EP$20)&gt;0,   IF(ROW(ER23)-21&lt;=$K$38/2,INDIRECT(CONCATENATE("Teams!F",ES23)),""),"")</f>
        <v>OTT</v>
      </c>
      <c r="ES23" s="6">
        <f ca="1">IF(LEN(EP$20)&gt;0,   IF(ROW(ES23)-21&lt;=$K$38/2,INDIRECT(CONCATENATE("MatchOrdering!A",CHAR(96+EP$20-26),($K$38 + 1) - (ROW(ES23)-21) + 2)),""),"")</f>
        <v>20</v>
      </c>
      <c r="ET23" s="83"/>
      <c r="EU23" s="84"/>
      <c r="EV23" s="69" t="str">
        <f t="shared" ca="1" si="119"/>
        <v/>
      </c>
      <c r="EX23" s="69" t="str">
        <f ca="1">IF(LEN(EX$20)&gt;0,   IF(ROW(EX23)-21&lt;=$K$38/2,INDIRECT(CONCATENATE("Teams!F",CELL("contents",INDEX(MatchOrdering!$A$4:$CD$33,ROW(EX23)-21,MATCH(EX$20,MatchOrdering!$A$3:$CD$3,0))))),""),"")</f>
        <v>TB</v>
      </c>
      <c r="EY23" s="73" t="str">
        <f t="shared" ca="1" si="120"/>
        <v>TB vs FLA</v>
      </c>
      <c r="EZ23" s="69" t="str">
        <f ca="1">IF(LEN(EX$20)&gt;0,   IF(ROW(EZ23)-21&lt;=$K$38/2,INDIRECT(CONCATENATE("Teams!F",FA23)),""),"")</f>
        <v>FLA</v>
      </c>
      <c r="FA23" s="6">
        <f ca="1">IF(LEN(EX$20)&gt;0,   IF(ROW(FA23)-21&lt;=$K$38/2,INDIRECT(CONCATENATE("MatchOrdering!A",CHAR(96+EX$20-26),($K$38 + 1) - (ROW(FA23)-21) + 2)),""),"")</f>
        <v>18</v>
      </c>
      <c r="FB23" s="83"/>
      <c r="FC23" s="84"/>
      <c r="FD23" s="69" t="str">
        <f t="shared" ca="1" si="121"/>
        <v/>
      </c>
      <c r="FF23" s="69" t="str">
        <f ca="1">IF(LEN(FF$20)&gt;0,   IF(ROW(FF23)-21&lt;=$K$38/2,INDIRECT(CONCATENATE("Teams!F",CELL("contents",INDEX(MatchOrdering!$A$4:$CD$33,ROW(FF23)-21,MATCH(FF$20,MatchOrdering!$A$3:$CD$3,0))))),""),"")</f>
        <v>MON</v>
      </c>
      <c r="FG23" s="73" t="str">
        <f t="shared" ca="1" si="122"/>
        <v>MON vs BUF</v>
      </c>
      <c r="FH23" s="69" t="str">
        <f ca="1">IF(LEN(FF$20)&gt;0,   IF(ROW(FH23)-21&lt;=$K$38/2,INDIRECT(CONCATENATE("Teams!F",FI23)),""),"")</f>
        <v>BUF</v>
      </c>
      <c r="FI23" s="6">
        <f ca="1">IF(LEN(FF$20)&gt;0,   IF(ROW(FI23)-21&lt;=$K$38/2,INDIRECT(CONCATENATE("MatchOrdering!A",CHAR(96+FF$20-26),($K$38 + 1) - (ROW(FI23)-21) + 2)),""),"")</f>
        <v>16</v>
      </c>
      <c r="FJ23" s="83"/>
      <c r="FK23" s="84"/>
      <c r="FL23" s="69" t="str">
        <f t="shared" ca="1" si="123"/>
        <v/>
      </c>
      <c r="FN23" s="69" t="str">
        <f ca="1">IF(LEN(FN$20)&gt;0,   IF(ROW(FN23)-21&lt;=$K$38/2,INDIRECT(CONCATENATE("Teams!F",CELL("contents",INDEX(MatchOrdering!$A$4:$CD$33,ROW(FN23)-21,MATCH(FN$20,MatchOrdering!$A$3:$CD$3,0))))),""),"")</f>
        <v>DET</v>
      </c>
      <c r="FO23" s="73" t="str">
        <f t="shared" ca="1" si="124"/>
        <v>DET vs WIN</v>
      </c>
      <c r="FP23" s="69" t="str">
        <f ca="1">IF(LEN(FN$20)&gt;0,   IF(ROW(FP23)-21&lt;=$K$38/2,INDIRECT(CONCATENATE("Teams!F",FQ23)),""),"")</f>
        <v>WIN</v>
      </c>
      <c r="FQ23" s="6">
        <f ca="1">IF(LEN(FN$20)&gt;0,   IF(ROW(FQ23)-21&lt;=$K$38/2,INDIRECT(CONCATENATE("MatchOrdering!A",CHAR(96+FN$20-26),($K$38 + 1) - (ROW(FQ23)-21) + 2)),""),"")</f>
        <v>14</v>
      </c>
      <c r="FR23" s="83"/>
      <c r="FS23" s="84"/>
      <c r="FT23" s="69" t="str">
        <f t="shared" ca="1" si="125"/>
        <v/>
      </c>
      <c r="FV23" s="69" t="str">
        <f ca="1">IF(LEN(FV$20)&gt;0,   IF(ROW(FV23)-21&lt;=$K$38/2,INDIRECT(CONCATENATE("Teams!F",CELL("contents",INDEX(MatchOrdering!$A$4:$CD$33,ROW(FV23)-21,MATCH(FV$20,MatchOrdering!$A$3:$CD$3,0))))),""),"")</f>
        <v>BOS</v>
      </c>
      <c r="FW23" s="73" t="str">
        <f t="shared" ca="1" si="126"/>
        <v>BOS vs NAS</v>
      </c>
      <c r="FX23" s="69" t="str">
        <f ca="1">IF(LEN(FV$20)&gt;0,   IF(ROW(FX23)-21&lt;=$K$38/2,INDIRECT(CONCATENATE("Teams!F",FY23)),""),"")</f>
        <v>NAS</v>
      </c>
      <c r="FY23" s="6">
        <f ca="1">IF(LEN(FV$20)&gt;0,   IF(ROW(FY23)-21&lt;=$K$38/2,INDIRECT(CONCATENATE("MatchOrdering!A",CHAR(96+FV$20-26),($K$38 + 1) - (ROW(FY23)-21) + 2)),""),"")</f>
        <v>12</v>
      </c>
      <c r="FZ23" s="83"/>
      <c r="GA23" s="84"/>
      <c r="GB23" s="69" t="str">
        <f t="shared" ca="1" si="127"/>
        <v/>
      </c>
      <c r="GD23" s="69" t="str">
        <f ca="1">IF(LEN(GD$20)&gt;0,   IF(ROW(GD23)-21&lt;=$K$38/2,INDIRECT(CONCATENATE("Teams!F",CELL("contents",INDEX(MatchOrdering!$A$4:$CD$33,ROW(GD23)-21,MATCH(GD$20,MatchOrdering!$A$3:$CD$3,0))))),""),"")</f>
        <v>STL</v>
      </c>
      <c r="GE23" s="73" t="str">
        <f t="shared" ca="1" si="128"/>
        <v>STL vs DAL</v>
      </c>
      <c r="GF23" s="69" t="str">
        <f ca="1">IF(LEN(GD$20)&gt;0,   IF(ROW(GF23)-21&lt;=$K$38/2,INDIRECT(CONCATENATE("Teams!F",GG23)),""),"")</f>
        <v>DAL</v>
      </c>
      <c r="GG23" s="6">
        <f ca="1">IF(LEN(GD$20)&gt;0,   IF(ROW(GG23)-21&lt;=$K$38/2,INDIRECT(CONCATENATE("MatchOrdering!A",CHAR(96+GD$20-26),($K$38 + 1) - (ROW(GG23)-21) + 2)),""),"")</f>
        <v>10</v>
      </c>
      <c r="GH23" s="83"/>
      <c r="GI23" s="84"/>
      <c r="GJ23" s="69" t="str">
        <f t="shared" ca="1" si="129"/>
        <v/>
      </c>
      <c r="GL23" s="69" t="str">
        <f ca="1">IF(LEN(GL$20)&gt;0,   IF(ROW(GL23)-21&lt;=$K$38/2,INDIRECT(CONCATENATE("Teams!F",CELL("contents",INDEX(MatchOrdering!$A$4:$CD$33,ROW(GL23)-21,MATCH(GL$20,MatchOrdering!$A$3:$CD$3,0))))),""),"")</f>
        <v>MIN</v>
      </c>
      <c r="GM23" s="73" t="str">
        <f t="shared" ca="1" si="130"/>
        <v>MIN vs CHI</v>
      </c>
      <c r="GN23" s="69" t="str">
        <f ca="1">IF(LEN(GL$20)&gt;0,   IF(ROW(GN23)-21&lt;=$K$38/2,INDIRECT(CONCATENATE("Teams!F",GO23)),""),"")</f>
        <v>CHI</v>
      </c>
      <c r="GO23" s="6">
        <f ca="1">IF(LEN(GL$20)&gt;0,   IF(ROW(GO23)-21&lt;=$K$38/2,INDIRECT(CONCATENATE("MatchOrdering!A",CHAR(96+GL$20-26),($K$38 + 1) - (ROW(GO23)-21) + 2)),""),"")</f>
        <v>8</v>
      </c>
      <c r="GP23" s="83"/>
      <c r="GQ23" s="84"/>
      <c r="GR23" s="69" t="str">
        <f t="shared" ca="1" si="131"/>
        <v/>
      </c>
      <c r="GT23" s="69" t="str">
        <f ca="1">IF(LEN(GT$20)&gt;0,   IF(ROW(GT23)-21&lt;=$K$38/2,INDIRECT(CONCATENATE("Teams!F",CELL("contents",INDEX(MatchOrdering!$A$4:$CD$33,ROW(GT23)-21,MATCH(GT$20,MatchOrdering!$A$3:$CD$3,0))))),""),"")</f>
        <v>COL</v>
      </c>
      <c r="GU23" s="73" t="str">
        <f t="shared" ca="1" si="132"/>
        <v>COL vs SJS</v>
      </c>
      <c r="GV23" s="69" t="str">
        <f ca="1">IF(LEN(GT$20)&gt;0,   IF(ROW(GV23)-21&lt;=$K$38/2,INDIRECT(CONCATENATE("Teams!F",GW23)),""),"")</f>
        <v>SJS</v>
      </c>
      <c r="GW23" s="6">
        <f ca="1">IF(LEN(GT$20)&gt;0,   IF(ROW(GW23)-21&lt;=$K$38/2,INDIRECT(CONCATENATE("MatchOrdering!A",CHAR(96+GT$20-26),($K$38 + 1) - (ROW(GW23)-21) + 2)),""),"")</f>
        <v>6</v>
      </c>
      <c r="GX23" s="83"/>
      <c r="GY23" s="84"/>
      <c r="GZ23" s="69" t="str">
        <f t="shared" ca="1" si="133"/>
        <v/>
      </c>
      <c r="HB23" s="69" t="str">
        <f ca="1">IF(LEN(HB$20)&gt;0,   IF(ROW(HB23)-21&lt;=$K$38/2,INDIRECT(CONCATENATE("Teams!F",CELL("contents",INDEX(MatchOrdering!$A$4:$CD$33,ROW(HB23)-21,MATCH(HB$20,MatchOrdering!$A$3:$CD$3,0))))),""),"")</f>
        <v>VAN</v>
      </c>
      <c r="HC23" s="73" t="str">
        <f t="shared" ca="1" si="134"/>
        <v>VAN vs LAK</v>
      </c>
      <c r="HD23" s="69" t="str">
        <f ca="1">IF(LEN(HB$20)&gt;0,   IF(ROW(HD23)-21&lt;=$K$38/2,INDIRECT(CONCATENATE("Teams!F",HE23)),""),"")</f>
        <v>LAK</v>
      </c>
      <c r="HE23" s="6">
        <f ca="1">IF(LEN(HB$20)&gt;0,   IF(ROW(HE23)-21&lt;=$K$38/2,INDIRECT(CONCATENATE("MatchOrdering!B",CHAR(96+HB$20-52),($K$38 + 1) - (ROW(HE23)-21) + 2)),""),"")</f>
        <v>4</v>
      </c>
      <c r="HF23" s="83"/>
      <c r="HG23" s="84"/>
      <c r="HH23" s="69" t="str">
        <f t="shared" ca="1" si="135"/>
        <v/>
      </c>
      <c r="HJ23" s="69" t="str">
        <f ca="1">IF(LEN(HJ$20)&gt;0,   IF(ROW(HJ23)-21&lt;=$K$38/2,INDIRECT(CONCATENATE("Teams!F",CELL("contents",INDEX(MatchOrdering!$A$4:$CD$33,ROW(HJ23)-21,MATCH(HJ$20,MatchOrdering!$A$3:$CD$3,0))))),""),"")</f>
        <v>ARI</v>
      </c>
      <c r="HK23" s="73" t="str">
        <f t="shared" ca="1" si="136"/>
        <v>ARI vs CGY</v>
      </c>
      <c r="HL23" s="69" t="str">
        <f ca="1">IF(LEN(HJ$20)&gt;0,   IF(ROW(HL23)-21&lt;=$K$38/2,INDIRECT(CONCATENATE("Teams!F",HM23)),""),"")</f>
        <v>CGY</v>
      </c>
      <c r="HM23" s="6">
        <f ca="1">IF(LEN(HJ$20)&gt;0,   IF(ROW(HM23)-21&lt;=$K$38/2,INDIRECT(CONCATENATE("MatchOrdering!B",CHAR(96+HJ$20-52),($K$38 + 1) - (ROW(HM23)-21) + 2)),""),"")</f>
        <v>2</v>
      </c>
      <c r="HN23" s="83"/>
      <c r="HO23" s="84"/>
      <c r="HP23" s="69" t="str">
        <f t="shared" ca="1" si="137"/>
        <v/>
      </c>
      <c r="HR23" s="69" t="str">
        <f ca="1">IF(LEN(HR$20)&gt;0,   IF(ROW(HR23)-21&lt;=$K$38/2,INDIRECT(CONCATENATE("Teams!F",CELL("contents",INDEX(MatchOrdering!$A$4:$CD$33,ROW(HR23)-21,MATCH(HR$20,MatchOrdering!$A$3:$CD$3,0))))),""),"")</f>
        <v>EDM</v>
      </c>
      <c r="HS23" s="73" t="str">
        <f t="shared" ca="1" si="138"/>
        <v>EDM vs PIT</v>
      </c>
      <c r="HT23" s="69" t="str">
        <f ca="1">IF(LEN(HR$20)&gt;0,   IF(ROW(HT23)-21&lt;=$K$38/2,INDIRECT(CONCATENATE("Teams!F",HU23)),""),"")</f>
        <v>PIT</v>
      </c>
      <c r="HU23" s="6">
        <f ca="1">IF(LEN(HR$20)&gt;0,   IF(ROW(HU23)-21&lt;=$K$38/2,INDIRECT(CONCATENATE("MatchOrdering!B",CHAR(96+HR$20-52),($K$38 + 1) - (ROW(HU23)-21) + 2)),""),"")</f>
        <v>29</v>
      </c>
      <c r="HV23" s="83"/>
      <c r="HW23" s="84"/>
      <c r="HX23" s="69" t="str">
        <f t="shared" ca="1" si="139"/>
        <v/>
      </c>
      <c r="HZ23" s="69" t="str">
        <f ca="1">IF(LEN(HZ$20)&gt;0,   IF(ROW(HZ23)-21&lt;=$K$38/2,INDIRECT(CONCATENATE("Teams!F",CELL("contents",INDEX(MatchOrdering!$A$4:$CD$33,ROW(HZ23)-21,MATCH(HZ$20,MatchOrdering!$A$3:$CD$3,0))))),""),"")</f>
        <v>WAS</v>
      </c>
      <c r="IA23" s="73" t="str">
        <f t="shared" ca="1" si="140"/>
        <v>WAS vs NYR</v>
      </c>
      <c r="IB23" s="69" t="str">
        <f ca="1">IF(LEN(HZ$20)&gt;0,   IF(ROW(IB23)-21&lt;=$K$38/2,INDIRECT(CONCATENATE("Teams!F",IC23)),""),"")</f>
        <v>NYR</v>
      </c>
      <c r="IC23" s="6">
        <f ca="1">IF(LEN(HZ$20)&gt;0,   IF(ROW(IC23)-21&lt;=$K$38/2,INDIRECT(CONCATENATE("MatchOrdering!B",CHAR(96+HZ$20-52),($K$38 + 1) - (ROW(IC23)-21) + 2)),""),"")</f>
        <v>27</v>
      </c>
      <c r="ID23" s="83"/>
      <c r="IE23" s="84"/>
      <c r="IF23" s="69" t="str">
        <f t="shared" ca="1" si="141"/>
        <v/>
      </c>
      <c r="IH23" s="69" t="str">
        <f ca="1">IF(LEN(IH$20)&gt;0,   IF(ROW(IH23)-21&lt;=$K$38/2,INDIRECT(CONCATENATE("Teams!F",CELL("contents",INDEX(MatchOrdering!$A$4:$CD$33,ROW(IH23)-21,MATCH(IH$20,MatchOrdering!$A$3:$CD$3,0))))),""),"")</f>
        <v>PHI</v>
      </c>
      <c r="II23" s="73" t="str">
        <f t="shared" ca="1" si="142"/>
        <v>PHI vs NJD</v>
      </c>
      <c r="IJ23" s="69" t="str">
        <f ca="1">IF(LEN(IH$20)&gt;0,   IF(ROW(IJ23)-21&lt;=$K$38/2,INDIRECT(CONCATENATE("Teams!F",IK23)),""),"")</f>
        <v>NJD</v>
      </c>
      <c r="IK23" s="6">
        <f ca="1">IF(LEN(IH$20)&gt;0,   IF(ROW(IK23)-21&lt;=$K$38/2,INDIRECT(CONCATENATE("MatchOrdering!B",CHAR(96+IH$20-52),($K$38 + 1) - (ROW(IK23)-21) + 2)),""),"")</f>
        <v>25</v>
      </c>
      <c r="IL23" s="83"/>
      <c r="IM23" s="84"/>
      <c r="IN23" s="69" t="str">
        <f t="shared" ca="1" si="143"/>
        <v/>
      </c>
      <c r="IP23" s="69" t="str">
        <f ca="1">IF(LEN(IP$20)&gt;0,   IF(ROW(IP23)-21&lt;=$K$38/2,INDIRECT(CONCATENATE("Teams!F",CELL("contents",INDEX(MatchOrdering!$A$4:$CD$33,ROW(IP23)-21,MATCH(IP$20,MatchOrdering!$A$3:$CD$3,0))))),""),"")</f>
        <v>NYI</v>
      </c>
      <c r="IQ23" s="73" t="str">
        <f t="shared" ca="1" si="144"/>
        <v>NYI vs CAR</v>
      </c>
      <c r="IR23" s="69" t="str">
        <f ca="1">IF(LEN(IP$20)&gt;0,   IF(ROW(IR23)-21&lt;=$K$38/2,INDIRECT(CONCATENATE("Teams!F",IS23)),""),"")</f>
        <v>CAR</v>
      </c>
      <c r="IS23" s="6">
        <f ca="1">IF(LEN(IP$20)&gt;0,   IF(ROW(IS23)-21&lt;=$K$38/2,INDIRECT(CONCATENATE("MatchOrdering!B",CHAR(96+IP$20-52),($K$38 + 1) - (ROW(IS23)-21) + 2)),""),"")</f>
        <v>23</v>
      </c>
      <c r="IT23" s="83"/>
      <c r="IU23" s="84"/>
      <c r="IV23" s="69" t="str">
        <f t="shared" ca="1" si="145"/>
        <v/>
      </c>
      <c r="IX23" s="69" t="str">
        <f ca="1">IF(LEN(IX$20)&gt;0,   IF(ROW(IX23)-21&lt;=$K$38/2,INDIRECT(CONCATENATE("Teams!F",CELL("contents",INDEX(MatchOrdering!$A$4:$CD$33,ROW(IX23)-21,MATCH(IX$20,MatchOrdering!$A$3:$CD$3,0))))),""),"")</f>
        <v>CBJ</v>
      </c>
      <c r="IY23" s="73" t="str">
        <f t="shared" ca="1" si="146"/>
        <v>CBJ vs TB</v>
      </c>
      <c r="IZ23" s="69" t="str">
        <f ca="1">IF(LEN(IX$20)&gt;0,   IF(ROW(IZ23)-21&lt;=$K$38/2,INDIRECT(CONCATENATE("Teams!F",JA23)),""),"")</f>
        <v>TB</v>
      </c>
      <c r="JA23" s="6">
        <f ca="1">IF(LEN(IX$20)&gt;0,   IF(ROW(JA23)-21&lt;=$K$38/2,INDIRECT(CONCATENATE("MatchOrdering!B",CHAR(96+IX$20-52),($K$38 + 1) - (ROW(JA23)-21) + 2)),""),"")</f>
        <v>21</v>
      </c>
      <c r="JB23" s="83"/>
      <c r="JC23" s="84"/>
      <c r="JD23" s="69" t="str">
        <f t="shared" ca="1" si="147"/>
        <v/>
      </c>
      <c r="JF23" s="69" t="str">
        <f ca="1">IF(LEN(JF$20)&gt;0,   IF(ROW(JF23)-21&lt;=$K$38/2,INDIRECT(CONCATENATE("Teams!F",CELL("contents",INDEX(MatchOrdering!$A$4:$CD$33,ROW(JF23)-21,MATCH(JF$20,MatchOrdering!$A$3:$CD$3,0))))),""),"")</f>
        <v>TOR</v>
      </c>
      <c r="JG23" s="73" t="str">
        <f t="shared" ca="1" si="148"/>
        <v>TOR vs MON</v>
      </c>
      <c r="JH23" s="69" t="str">
        <f ca="1">IF(LEN(JF$20)&gt;0,   IF(ROW(JH23)-21&lt;=$K$38/2,INDIRECT(CONCATENATE("Teams!F",JI23)),""),"")</f>
        <v>MON</v>
      </c>
      <c r="JI23" s="6">
        <f ca="1">IF(LEN(JF$20)&gt;0,   IF(ROW(JI23)-21&lt;=$K$38/2,INDIRECT(CONCATENATE("MatchOrdering!B",CHAR(96+JF$20-52),($K$38 + 1) - (ROW(JI23)-21) + 2)),""),"")</f>
        <v>19</v>
      </c>
      <c r="JJ23" s="83"/>
      <c r="JK23" s="84"/>
      <c r="JL23" s="69" t="str">
        <f t="shared" ca="1" si="149"/>
        <v/>
      </c>
      <c r="JN23" s="69" t="str">
        <f ca="1">IF(LEN(JN$20)&gt;0,   IF(ROW(JN23)-21&lt;=$K$38/2,INDIRECT(CONCATENATE("Teams!F",CELL("contents",INDEX(MatchOrdering!$A$4:$CD$33,ROW(JN23)-21,MATCH(JN$20,MatchOrdering!$A$3:$CD$3,0))))),""),"")</f>
        <v>OTT</v>
      </c>
      <c r="JO23" s="73" t="str">
        <f t="shared" ca="1" si="150"/>
        <v>OTT vs DET</v>
      </c>
      <c r="JP23" s="69" t="str">
        <f ca="1">IF(LEN(JN$20)&gt;0,   IF(ROW(JP23)-21&lt;=$K$38/2,INDIRECT(CONCATENATE("Teams!F",JQ23)),""),"")</f>
        <v>DET</v>
      </c>
      <c r="JQ23" s="6">
        <f ca="1">IF(LEN(JN$20)&gt;0,   IF(ROW(JQ23)-21&lt;=$K$38/2,INDIRECT(CONCATENATE("MatchOrdering!B",CHAR(96+JN$20-52),($K$38 + 1) - (ROW(JQ23)-21) + 2)),""),"")</f>
        <v>17</v>
      </c>
      <c r="JR23" s="83"/>
      <c r="JS23" s="84"/>
      <c r="JT23" s="69" t="str">
        <f t="shared" ca="1" si="151"/>
        <v/>
      </c>
      <c r="JV23" s="69" t="str">
        <f ca="1">IF(LEN(JV$20)&gt;0,   IF(ROW(JV23)-21&lt;=$K$38/2,INDIRECT(CONCATENATE("Teams!F",CELL("contents",INDEX(MatchOrdering!$A$4:$CD$33,ROW(JV23)-21,MATCH(JV$20,MatchOrdering!$A$3:$CD$3,0))))),""),"")</f>
        <v>FLA</v>
      </c>
      <c r="JW23" s="73" t="str">
        <f t="shared" ca="1" si="152"/>
        <v>FLA vs BOS</v>
      </c>
      <c r="JX23" s="69" t="str">
        <f ca="1">IF(LEN(JV$20)&gt;0,   IF(ROW(JX23)-21&lt;=$K$38/2,INDIRECT(CONCATENATE("Teams!F",JY23)),""),"")</f>
        <v>BOS</v>
      </c>
      <c r="JY23" s="6">
        <f ca="1">IF(LEN(JV$20)&gt;0,   IF(ROW(JY23)-21&lt;=$K$38/2,INDIRECT(CONCATENATE("MatchOrdering!B",CHAR(96+JV$20-52),($K$38 + 1) - (ROW(JY23)-21) + 2)),""),"")</f>
        <v>15</v>
      </c>
      <c r="JZ23" s="83"/>
      <c r="KA23" s="84"/>
      <c r="KB23" s="69" t="str">
        <f t="shared" ca="1" si="153"/>
        <v/>
      </c>
      <c r="KD23" s="69" t="str">
        <f ca="1">IF(LEN(KD$20)&gt;0,   IF(ROW(KD23)-21&lt;=$K$38/2,INDIRECT(CONCATENATE("Teams!F",CELL("contents",INDEX(MatchOrdering!$A$4:$CD$33,ROW(KD23)-21,MATCH(KD$20,MatchOrdering!$A$3:$CD$3,0))))),""),"")</f>
        <v>BUF</v>
      </c>
      <c r="KE23" s="73" t="str">
        <f t="shared" ca="1" si="154"/>
        <v>BUF vs STL</v>
      </c>
      <c r="KF23" s="69" t="str">
        <f ca="1">IF(LEN(KD$20)&gt;0,   IF(ROW(KF23)-21&lt;=$K$38/2,INDIRECT(CONCATENATE("Teams!F",KG23)),""),"")</f>
        <v>STL</v>
      </c>
      <c r="KG23" s="6">
        <f ca="1">IF(LEN(KD$20)&gt;0,   IF(ROW(KG23)-21&lt;=$K$38/2,INDIRECT(CONCATENATE("MatchOrdering!B",CHAR(96+KD$20-52),($K$38 + 1) - (ROW(KG23)-21) + 2)),""),"")</f>
        <v>13</v>
      </c>
      <c r="KH23" s="83"/>
      <c r="KI23" s="84"/>
      <c r="KJ23" s="69" t="str">
        <f t="shared" ca="1" si="155"/>
        <v/>
      </c>
      <c r="KL23" s="69" t="str">
        <f ca="1">IF(LEN(KL$20)&gt;0,   IF(ROW(KL23)-21&lt;=$K$38/2,INDIRECT(CONCATENATE("Teams!F",CELL("contents",INDEX(MatchOrdering!$A$4:$CD$33,ROW(KL23)-21,MATCH(KL$20,MatchOrdering!$A$3:$CD$3,0))))),""),"")</f>
        <v>WIN</v>
      </c>
      <c r="KM23" s="73" t="str">
        <f t="shared" ca="1" si="156"/>
        <v>WIN vs MIN</v>
      </c>
      <c r="KN23" s="69" t="str">
        <f ca="1">IF(LEN(KL$20)&gt;0,   IF(ROW(KN23)-21&lt;=$K$38/2,INDIRECT(CONCATENATE("Teams!F",KO23)),""),"")</f>
        <v>MIN</v>
      </c>
      <c r="KO23" s="6">
        <f ca="1">IF(LEN(KL$20)&gt;0,   IF(ROW(KO23)-21&lt;=$K$38/2,INDIRECT(CONCATENATE("MatchOrdering!B",CHAR(96+KL$20-52),($K$38 + 1) - (ROW(KO23)-21) + 2)),""),"")</f>
        <v>11</v>
      </c>
      <c r="KP23" s="83"/>
      <c r="KQ23" s="84"/>
      <c r="KR23" s="69" t="str">
        <f t="shared" ca="1" si="157"/>
        <v/>
      </c>
      <c r="KT23" s="69" t="str">
        <f ca="1">IF(LEN(KT$20)&gt;0,   IF(ROW(KT23)-21&lt;=$K$38/2,INDIRECT(CONCATENATE("Teams!F",CELL("contents",INDEX(MatchOrdering!$A$4:$CD$33,ROW(KT23)-21,MATCH(KT$20,MatchOrdering!$A$3:$CD$3,0))))),""),"")</f>
        <v>NAS</v>
      </c>
      <c r="KU23" s="73" t="str">
        <f t="shared" ca="1" si="158"/>
        <v>NAS vs COL</v>
      </c>
      <c r="KV23" s="69" t="str">
        <f ca="1">IF(LEN(KT$20)&gt;0,   IF(ROW(KV23)-21&lt;=$K$38/2,INDIRECT(CONCATENATE("Teams!F",KW23)),""),"")</f>
        <v>COL</v>
      </c>
      <c r="KW23" s="6">
        <f ca="1">IF(LEN(KT$20)&gt;0,   IF(ROW(KW23)-21&lt;=$K$38/2,INDIRECT(CONCATENATE("MatchOrdering!B",CHAR(96+KT$20-52),($K$38 + 1) - (ROW(KW23)-21) + 2)),""),"")</f>
        <v>9</v>
      </c>
      <c r="KX23" s="83"/>
      <c r="KY23" s="84"/>
      <c r="KZ23" s="69" t="str">
        <f t="shared" ca="1" si="159"/>
        <v/>
      </c>
      <c r="LB23" s="69" t="str">
        <f ca="1">IF(LEN(LB$20)&gt;0,   IF(ROW(LB23)-21&lt;=$K$38/2,INDIRECT(CONCATENATE("Teams!F",CELL("contents",INDEX(MatchOrdering!$A$4:$CD$33,ROW(LB23)-21,MATCH(LB$20,MatchOrdering!$A$3:$CD$3,0))))),""),"")</f>
        <v>DAL</v>
      </c>
      <c r="LC23" s="73" t="str">
        <f t="shared" ca="1" si="160"/>
        <v>DAL vs VAN</v>
      </c>
      <c r="LD23" s="69" t="str">
        <f ca="1">IF(LEN(LB$20)&gt;0,   IF(ROW(LD23)-21&lt;=$K$38/2,INDIRECT(CONCATENATE("Teams!F",LE23)),""),"")</f>
        <v>VAN</v>
      </c>
      <c r="LE23" s="6">
        <f ca="1">IF(LEN(LB$20)&gt;0,   IF(ROW(LE23)-21&lt;=$K$38/2,INDIRECT(CONCATENATE("MatchOrdering!C",CHAR(96+LB$20-78),($K$38 + 1) - (ROW(LE23)-21) + 2)),""),"")</f>
        <v>7</v>
      </c>
      <c r="LF23" s="83"/>
      <c r="LG23" s="84"/>
      <c r="LH23" s="69" t="str">
        <f t="shared" ca="1" si="161"/>
        <v/>
      </c>
      <c r="LJ23" s="69" t="str">
        <f ca="1">IF(LEN(LJ$20)&gt;0,   IF(ROW(LJ23)-21&lt;=$K$38/2,INDIRECT(CONCATENATE("Teams!F",CELL("contents",INDEX(MatchOrdering!$A$4:$CD$33,ROW(LJ23)-21,MATCH(LJ$20,MatchOrdering!$A$3:$CD$3,0))))),""),"")</f>
        <v>CHI</v>
      </c>
      <c r="LK23" s="73" t="str">
        <f t="shared" ca="1" si="162"/>
        <v>CHI vs ARI</v>
      </c>
      <c r="LL23" s="69" t="str">
        <f ca="1">IF(LEN(LJ$20)&gt;0,   IF(ROW(LL23)-21&lt;=$K$38/2,INDIRECT(CONCATENATE("Teams!F",LM23)),""),"")</f>
        <v>ARI</v>
      </c>
      <c r="LM23" s="6">
        <f ca="1">IF(LEN(LJ$20)&gt;0,   IF(ROW(LM23)-21&lt;=$K$38/2,INDIRECT(CONCATENATE("MatchOrdering!C",CHAR(96+LJ$20-78),($K$38 + 1) - (ROW(LM23)-21) + 2)),""),"")</f>
        <v>5</v>
      </c>
      <c r="LN23" s="83"/>
      <c r="LO23" s="84"/>
      <c r="LP23" s="69" t="str">
        <f t="shared" ca="1" si="163"/>
        <v/>
      </c>
    </row>
    <row r="24" spans="2:328" x14ac:dyDescent="0.25">
      <c r="B24" s="69" t="str">
        <f ca="1">IF(LEN(C$20)&gt;0,   IF(ROW(B24)-21&lt;=$K$38/2,INDIRECT(CONCATENATE("Teams!F",CELL("contents",INDEX(MatchOrdering!$A$4:$CD$33,ROW(B24)-21,MATCH(C$20,MatchOrdering!$A$3:$CD$3,0))))),""),"")</f>
        <v>CGY</v>
      </c>
      <c r="C24" s="73" t="str">
        <f t="shared" ca="1" si="82"/>
        <v>CGY vs NYI</v>
      </c>
      <c r="D24" s="69" t="str">
        <f ca="1">IF(LEN(C$20)&gt;0,   IF(ROW(D24)-21&lt;=$K$38/2,INDIRECT(CONCATENATE("Teams!F",E24)),""),"")</f>
        <v>NYI</v>
      </c>
      <c r="E24" s="6">
        <f ca="1">IF(LEN(C$20)&gt;0,   IF(ROW(E24)-21&lt;=$K$38/2,INDIRECT(CONCATENATE("MatchOrdering!",CHAR(96+C$20),($K$38 + 1) - (ROW(E24)-21) + 2)),""),"")</f>
        <v>26</v>
      </c>
      <c r="F24" s="83"/>
      <c r="G24" s="84"/>
      <c r="H24" s="69" t="str">
        <f t="shared" ca="1" si="83"/>
        <v/>
      </c>
      <c r="J24" s="69" t="str">
        <f ca="1">IF(LEN(J$20)&gt;0,   IF(ROW(J24)-21&lt;=$K$38/2,INDIRECT(CONCATENATE("Teams!F",CELL("contents",INDEX(MatchOrdering!$A$4:$CD$33,ROW(J24)-21,MATCH(J$20,MatchOrdering!$A$3:$CD$3,0))))),""),"")</f>
        <v>PIT</v>
      </c>
      <c r="K24" s="73" t="str">
        <f t="shared" ca="1" si="84"/>
        <v>PIT vs CBJ</v>
      </c>
      <c r="L24" s="69" t="str">
        <f ca="1">IF(LEN(J$20)&gt;0,   IF(ROW(L24)-21&lt;=$K$38/2,INDIRECT(CONCATENATE("Teams!F",M24)),""),"")</f>
        <v>CBJ</v>
      </c>
      <c r="M24" s="6">
        <f ca="1">IF(LEN(J$20)&gt;0,   IF(ROW(M24)-21&lt;=$K$38/2,INDIRECT(CONCATENATE("MatchOrdering!",CHAR(96+J$20),($K$38 + 1) - (ROW(M24)-21) + 2)),""),"")</f>
        <v>24</v>
      </c>
      <c r="N24" s="83"/>
      <c r="O24" s="84"/>
      <c r="P24" s="69" t="str">
        <f t="shared" ca="1" si="85"/>
        <v/>
      </c>
      <c r="R24" s="69" t="str">
        <f ca="1">IF(LEN(R$20)&gt;0,   IF(ROW(R24)-21&lt;=$K$38/2,INDIRECT(CONCATENATE("Teams!F",CELL("contents",INDEX(MatchOrdering!$A$4:$CD$33,ROW(R24)-21,MATCH(R$20,MatchOrdering!$A$3:$CD$3,0))))),""),"")</f>
        <v>NYR</v>
      </c>
      <c r="S24" s="73" t="str">
        <f t="shared" ca="1" si="86"/>
        <v>NYR vs TOR</v>
      </c>
      <c r="T24" s="69" t="str">
        <f ca="1">IF(LEN(R$20)&gt;0,   IF(ROW(T24)-21&lt;=$K$38/2,INDIRECT(CONCATENATE("Teams!F",U24)),""),"")</f>
        <v>TOR</v>
      </c>
      <c r="U24" s="6">
        <f ca="1">IF(LEN(R$20)&gt;0,   IF(ROW(U24)-21&lt;=$K$38/2,INDIRECT(CONCATENATE("MatchOrdering!",CHAR(96+R$20),($K$38 + 1) - (ROW(U24)-21) + 2)),""),"")</f>
        <v>22</v>
      </c>
      <c r="V24" s="83"/>
      <c r="W24" s="84"/>
      <c r="X24" s="69" t="str">
        <f t="shared" ca="1" si="87"/>
        <v/>
      </c>
      <c r="Z24" s="69" t="str">
        <f ca="1">IF(LEN(Z$20)&gt;0,   IF(ROW(Z24)-21&lt;=$K$38/2,INDIRECT(CONCATENATE("Teams!F",CELL("contents",INDEX(MatchOrdering!$A$4:$CD$33,ROW(Z24)-21,MATCH(Z$20,MatchOrdering!$A$3:$CD$3,0))))),""),"")</f>
        <v>NJD</v>
      </c>
      <c r="AA24" s="73" t="str">
        <f t="shared" ca="1" si="88"/>
        <v>NJD vs OTT</v>
      </c>
      <c r="AB24" s="69" t="str">
        <f ca="1">IF(LEN(Z$20)&gt;0,   IF(ROW(AB24)-21&lt;=$K$38/2,INDIRECT(CONCATENATE("Teams!F",AC24)),""),"")</f>
        <v>OTT</v>
      </c>
      <c r="AC24" s="6">
        <f ca="1">IF(LEN(Z$20)&gt;0,   IF(ROW(AC24)-21&lt;=$K$38/2,INDIRECT(CONCATENATE("MatchOrdering!",CHAR(96+Z$20),($K$38 + 1) - (ROW(AC24)-21) + 2)),""),"")</f>
        <v>20</v>
      </c>
      <c r="AD24" s="83"/>
      <c r="AE24" s="84"/>
      <c r="AF24" s="69" t="str">
        <f t="shared" ca="1" si="89"/>
        <v/>
      </c>
      <c r="AH24" s="69" t="str">
        <f ca="1">IF(LEN(AH$20)&gt;0,   IF(ROW(AH24)-21&lt;=$K$38/2,INDIRECT(CONCATENATE("Teams!F",CELL("contents",INDEX(MatchOrdering!$A$4:$CD$33,ROW(AH24)-21,MATCH(AH$20,MatchOrdering!$A$3:$CD$3,0))))),""),"")</f>
        <v>CAR</v>
      </c>
      <c r="AI24" s="73" t="str">
        <f t="shared" ca="1" si="90"/>
        <v>CAR vs FLA</v>
      </c>
      <c r="AJ24" s="69" t="str">
        <f ca="1">IF(LEN(AH$20)&gt;0,   IF(ROW(AJ24)-21&lt;=$K$38/2,INDIRECT(CONCATENATE("Teams!F",AK24)),""),"")</f>
        <v>FLA</v>
      </c>
      <c r="AK24" s="6">
        <f ca="1">IF(LEN(AH$20)&gt;0,   IF(ROW(AK24)-21&lt;=$K$38/2,INDIRECT(CONCATENATE("MatchOrdering!",CHAR(96+AH$20),($K$38 + 1) - (ROW(AK24)-21) + 2)),""),"")</f>
        <v>18</v>
      </c>
      <c r="AL24" s="83"/>
      <c r="AM24" s="84"/>
      <c r="AN24" s="69" t="str">
        <f t="shared" ca="1" si="91"/>
        <v/>
      </c>
      <c r="AP24" s="69" t="str">
        <f ca="1">IF(LEN(AP$20)&gt;0,   IF(ROW(AP24)-21&lt;=$K$38/2,INDIRECT(CONCATENATE("Teams!F",CELL("contents",INDEX(MatchOrdering!$A$4:$CD$33,ROW(AP24)-21,MATCH(AP$20,MatchOrdering!$A$3:$CD$3,0))))),""),"")</f>
        <v>TB</v>
      </c>
      <c r="AQ24" s="73" t="str">
        <f t="shared" ca="1" si="92"/>
        <v>TB vs BUF</v>
      </c>
      <c r="AR24" s="69" t="str">
        <f ca="1">IF(LEN(AP$20)&gt;0,   IF(ROW(AR24)-21&lt;=$K$38/2,INDIRECT(CONCATENATE("Teams!F",AS24)),""),"")</f>
        <v>BUF</v>
      </c>
      <c r="AS24" s="6">
        <f ca="1">IF(LEN(AP$20)&gt;0,   IF(ROW(AS24)-21&lt;=$K$38/2,INDIRECT(CONCATENATE("MatchOrdering!",CHAR(96+AP$20),($K$38 + 1) - (ROW(AS24)-21) + 2)),""),"")</f>
        <v>16</v>
      </c>
      <c r="AT24" s="83"/>
      <c r="AU24" s="84"/>
      <c r="AV24" s="69" t="str">
        <f t="shared" ca="1" si="93"/>
        <v/>
      </c>
      <c r="AX24" s="69" t="str">
        <f ca="1">IF(LEN(AX$20)&gt;0,   IF(ROW(AX24)-21&lt;=$K$38/2,INDIRECT(CONCATENATE("Teams!F",CELL("contents",INDEX(MatchOrdering!$A$4:$CD$33,ROW(AX24)-21,MATCH(AX$20,MatchOrdering!$A$3:$CD$3,0))))),""),"")</f>
        <v>MON</v>
      </c>
      <c r="AY24" s="73" t="str">
        <f t="shared" ca="1" si="94"/>
        <v>MON vs WIN</v>
      </c>
      <c r="AZ24" s="69" t="str">
        <f ca="1">IF(LEN(AX$20)&gt;0,   IF(ROW(AZ24)-21&lt;=$K$38/2,INDIRECT(CONCATENATE("Teams!F",BA24)),""),"")</f>
        <v>WIN</v>
      </c>
      <c r="BA24" s="6">
        <f ca="1">IF(LEN(AX$20)&gt;0,   IF(ROW(BA24)-21&lt;=$K$38/2,INDIRECT(CONCATENATE("MatchOrdering!",CHAR(96+AX$20),($K$38 + 1) - (ROW(BA24)-21) + 2)),""),"")</f>
        <v>14</v>
      </c>
      <c r="BB24" s="83"/>
      <c r="BC24" s="84"/>
      <c r="BD24" s="69" t="str">
        <f t="shared" ca="1" si="95"/>
        <v/>
      </c>
      <c r="BF24" s="69" t="str">
        <f ca="1">IF(LEN(BF$20)&gt;0,   IF(ROW(BF24)-21&lt;=$K$38/2,INDIRECT(CONCATENATE("Teams!F",CELL("contents",INDEX(MatchOrdering!$A$4:$CD$33,ROW(BF24)-21,MATCH(BF$20,MatchOrdering!$A$3:$CD$3,0))))),""),"")</f>
        <v>DET</v>
      </c>
      <c r="BG24" s="73" t="str">
        <f t="shared" ca="1" si="96"/>
        <v>DET vs NAS</v>
      </c>
      <c r="BH24" s="69" t="str">
        <f ca="1">IF(LEN(BF$20)&gt;0,   IF(ROW(BH24)-21&lt;=$K$38/2,INDIRECT(CONCATENATE("Teams!F",BI24)),""),"")</f>
        <v>NAS</v>
      </c>
      <c r="BI24" s="6">
        <f ca="1">IF(LEN(BF$20)&gt;0,   IF(ROW(BI24)-21&lt;=$K$38/2,INDIRECT(CONCATENATE("MatchOrdering!",CHAR(96+BF$20),($K$38 + 1) - (ROW(BI24)-21) + 2)),""),"")</f>
        <v>12</v>
      </c>
      <c r="BJ24" s="83"/>
      <c r="BK24" s="84"/>
      <c r="BL24" s="69" t="str">
        <f t="shared" ca="1" si="97"/>
        <v/>
      </c>
      <c r="BN24" s="69" t="str">
        <f ca="1">IF(LEN(BN$20)&gt;0,   IF(ROW(BN24)-21&lt;=$K$38/2,INDIRECT(CONCATENATE("Teams!F",CELL("contents",INDEX(MatchOrdering!$A$4:$CD$33,ROW(BN24)-21,MATCH(BN$20,MatchOrdering!$A$3:$CD$3,0))))),""),"")</f>
        <v>BOS</v>
      </c>
      <c r="BO24" s="73" t="str">
        <f t="shared" ca="1" si="98"/>
        <v>BOS vs DAL</v>
      </c>
      <c r="BP24" s="69" t="str">
        <f ca="1">IF(LEN(BN$20)&gt;0,   IF(ROW(BP24)-21&lt;=$K$38/2,INDIRECT(CONCATENATE("Teams!F",BQ24)),""),"")</f>
        <v>DAL</v>
      </c>
      <c r="BQ24" s="6">
        <f ca="1">IF(LEN(BN$20)&gt;0,   IF(ROW(BQ24)-21&lt;=$K$38/2,INDIRECT(CONCATENATE("MatchOrdering!",CHAR(96+BN$20),($K$38 + 1) - (ROW(BQ24)-21) + 2)),""),"")</f>
        <v>10</v>
      </c>
      <c r="BR24" s="83"/>
      <c r="BS24" s="84"/>
      <c r="BT24" s="69" t="str">
        <f t="shared" ca="1" si="99"/>
        <v/>
      </c>
      <c r="BV24" s="69" t="str">
        <f ca="1">IF(LEN(BV$20)&gt;0,   IF(ROW(BV24)-21&lt;=$K$38/2,INDIRECT(CONCATENATE("Teams!F",CELL("contents",INDEX(MatchOrdering!$A$4:$CD$33,ROW(BV24)-21,MATCH(BV$20,MatchOrdering!$A$3:$CD$3,0))))),""),"")</f>
        <v>STL</v>
      </c>
      <c r="BW24" s="73" t="str">
        <f t="shared" ca="1" si="100"/>
        <v>STL vs CHI</v>
      </c>
      <c r="BX24" s="69" t="str">
        <f ca="1">IF(LEN(BV$20)&gt;0,   IF(ROW(BX24)-21&lt;=$K$38/2,INDIRECT(CONCATENATE("Teams!F",BY24)),""),"")</f>
        <v>CHI</v>
      </c>
      <c r="BY24" s="6">
        <f ca="1">IF(LEN(BV$20)&gt;0,   IF(ROW(BY24)-21&lt;=$K$38/2,INDIRECT(CONCATENATE("MatchOrdering!",CHAR(96+BV$20),($K$38 + 1) - (ROW(BY24)-21) + 2)),""),"")</f>
        <v>8</v>
      </c>
      <c r="BZ24" s="83"/>
      <c r="CA24" s="84"/>
      <c r="CB24" s="69" t="str">
        <f t="shared" ca="1" si="101"/>
        <v/>
      </c>
      <c r="CD24" s="69" t="str">
        <f ca="1">IF(LEN(CD$20)&gt;0,   IF(ROW(CD24)-21&lt;=$K$38/2,INDIRECT(CONCATENATE("Teams!F",CELL("contents",INDEX(MatchOrdering!$A$4:$CD$33,ROW(CD24)-21,MATCH(CD$20,MatchOrdering!$A$3:$CD$3,0))))),""),"")</f>
        <v>MIN</v>
      </c>
      <c r="CE24" s="73" t="str">
        <f t="shared" ca="1" si="102"/>
        <v>MIN vs SJS</v>
      </c>
      <c r="CF24" s="69" t="str">
        <f ca="1">IF(LEN(CD$20)&gt;0,   IF(ROW(CF24)-21&lt;=$K$38/2,INDIRECT(CONCATENATE("Teams!F",CG24)),""),"")</f>
        <v>SJS</v>
      </c>
      <c r="CG24" s="6">
        <f ca="1">IF(LEN(CD$20)&gt;0,   IF(ROW(CG24)-21&lt;=$K$38/2,INDIRECT(CONCATENATE("MatchOrdering!",CHAR(96+CD$20),($K$38 + 1) - (ROW(CG24)-21) + 2)),""),"")</f>
        <v>6</v>
      </c>
      <c r="CH24" s="83"/>
      <c r="CI24" s="84"/>
      <c r="CJ24" s="69" t="str">
        <f t="shared" ca="1" si="103"/>
        <v/>
      </c>
      <c r="CL24" s="69" t="str">
        <f ca="1">IF(LEN(CL$20)&gt;0,   IF(ROW(CL24)-21&lt;=$K$38/2,INDIRECT(CONCATENATE("Teams!F",CELL("contents",INDEX(MatchOrdering!$A$4:$CD$33,ROW(CL24)-21,MATCH(CL$20,MatchOrdering!$A$3:$CD$3,0))))),""),"")</f>
        <v>COL</v>
      </c>
      <c r="CM24" s="73" t="str">
        <f t="shared" ca="1" si="104"/>
        <v>COL vs LAK</v>
      </c>
      <c r="CN24" s="69" t="str">
        <f ca="1">IF(LEN(CL$20)&gt;0,   IF(ROW(CN24)-21&lt;=$K$38/2,INDIRECT(CONCATENATE("Teams!F",CO24)),""),"")</f>
        <v>LAK</v>
      </c>
      <c r="CO24" s="6">
        <f ca="1">IF(LEN(CL$20)&gt;0,   IF(ROW(CO24)-21&lt;=$K$38/2,INDIRECT(CONCATENATE("MatchOrdering!",CHAR(96+CL$20),($K$38 + 1) - (ROW(CO24)-21) + 2)),""),"")</f>
        <v>4</v>
      </c>
      <c r="CP24" s="83"/>
      <c r="CQ24" s="84"/>
      <c r="CR24" s="69" t="str">
        <f t="shared" ca="1" si="105"/>
        <v/>
      </c>
      <c r="CT24" s="69" t="str">
        <f ca="1">IF(LEN(CT$20)&gt;0,   IF(ROW(CT24)-21&lt;=$K$38/2,INDIRECT(CONCATENATE("Teams!F",CELL("contents",INDEX(MatchOrdering!$A$4:$CD$33,ROW(CT24)-21,MATCH(CT$20,MatchOrdering!$A$3:$CD$3,0))))),""),"")</f>
        <v>VAN</v>
      </c>
      <c r="CU24" s="73" t="str">
        <f t="shared" ca="1" si="106"/>
        <v>VAN vs CGY</v>
      </c>
      <c r="CV24" s="69" t="str">
        <f ca="1">IF(LEN(CT$20)&gt;0,   IF(ROW(CV24)-21&lt;=$K$38/2,INDIRECT(CONCATENATE("Teams!F",CW24)),""),"")</f>
        <v>CGY</v>
      </c>
      <c r="CW24" s="6">
        <f ca="1">IF(LEN(CT$20)&gt;0,   IF(ROW(CW24)-21&lt;=$K$38/2,INDIRECT(CONCATENATE("MatchOrdering!",CHAR(96+CT$20),($K$38 + 1) - (ROW(CW24)-21) + 2)),""),"")</f>
        <v>2</v>
      </c>
      <c r="CX24" s="83"/>
      <c r="CY24" s="84"/>
      <c r="CZ24" s="69" t="str">
        <f t="shared" ca="1" si="107"/>
        <v/>
      </c>
      <c r="DB24" s="69" t="str">
        <f ca="1">IF(LEN(DB$20)&gt;0,   IF(ROW(DB24)-21&lt;=$K$38/2,INDIRECT(CONCATENATE("Teams!F",CELL("contents",INDEX(MatchOrdering!$A$4:$CD$33,ROW(DB24)-21,MATCH(DB$20,MatchOrdering!$A$3:$CD$3,0))))),""),"")</f>
        <v>ARI</v>
      </c>
      <c r="DC24" s="73" t="str">
        <f t="shared" ca="1" si="108"/>
        <v>ARI vs PIT</v>
      </c>
      <c r="DD24" s="69" t="str">
        <f ca="1">IF(LEN(DB$20)&gt;0,   IF(ROW(DD24)-21&lt;=$K$38/2,INDIRECT(CONCATENATE("Teams!F",DE24)),""),"")</f>
        <v>PIT</v>
      </c>
      <c r="DE24" s="6">
        <f ca="1">IF(LEN(DB$20)&gt;0,   IF(ROW(DE24)-21&lt;=$K$38/2,INDIRECT(CONCATENATE("MatchOrdering!A",CHAR(96+DB$20-26),($K$38 + 1) - (ROW(DE24)-21) + 2)),""),"")</f>
        <v>29</v>
      </c>
      <c r="DF24" s="83"/>
      <c r="DG24" s="84"/>
      <c r="DH24" s="69" t="str">
        <f t="shared" ca="1" si="109"/>
        <v/>
      </c>
      <c r="DJ24" s="69" t="str">
        <f ca="1">IF(LEN(DJ$20)&gt;0,   IF(ROW(DJ24)-21&lt;=$K$38/2,INDIRECT(CONCATENATE("Teams!F",CELL("contents",INDEX(MatchOrdering!$A$4:$CD$33,ROW(DJ24)-21,MATCH(DJ$20,MatchOrdering!$A$3:$CD$3,0))))),""),"")</f>
        <v>EDM</v>
      </c>
      <c r="DK24" s="73" t="str">
        <f t="shared" ca="1" si="110"/>
        <v>EDM vs NYR</v>
      </c>
      <c r="DL24" s="69" t="str">
        <f ca="1">IF(LEN(DJ$20)&gt;0,   IF(ROW(DL24)-21&lt;=$K$38/2,INDIRECT(CONCATENATE("Teams!F",DM24)),""),"")</f>
        <v>NYR</v>
      </c>
      <c r="DM24" s="6">
        <f ca="1">IF(LEN(DJ$20)&gt;0,   IF(ROW(DM24)-21&lt;=$K$38/2,INDIRECT(CONCATENATE("MatchOrdering!A",CHAR(96+DJ$20-26),($K$38 + 1) - (ROW(DM24)-21) + 2)),""),"")</f>
        <v>27</v>
      </c>
      <c r="DN24" s="83"/>
      <c r="DO24" s="84"/>
      <c r="DP24" s="69" t="str">
        <f t="shared" ca="1" si="111"/>
        <v/>
      </c>
      <c r="DR24" s="69" t="str">
        <f ca="1">IF(LEN(DR$20)&gt;0,   IF(ROW(DR24)-21&lt;=$K$38/2,INDIRECT(CONCATENATE("Teams!F",CELL("contents",INDEX(MatchOrdering!$A$4:$CD$33,ROW(DR24)-21,MATCH(DR$20,MatchOrdering!$A$3:$CD$3,0))))),""),"")</f>
        <v>WAS</v>
      </c>
      <c r="DS24" s="73" t="str">
        <f t="shared" ca="1" si="112"/>
        <v>WAS vs NJD</v>
      </c>
      <c r="DT24" s="69" t="str">
        <f ca="1">IF(LEN(DR$20)&gt;0,   IF(ROW(DT24)-21&lt;=$K$38/2,INDIRECT(CONCATENATE("Teams!F",DU24)),""),"")</f>
        <v>NJD</v>
      </c>
      <c r="DU24" s="6">
        <f ca="1">IF(LEN(DR$20)&gt;0,   IF(ROW(DU24)-21&lt;=$K$38/2,INDIRECT(CONCATENATE("MatchOrdering!A",CHAR(96+DR$20-26),($K$38 + 1) - (ROW(DU24)-21) + 2)),""),"")</f>
        <v>25</v>
      </c>
      <c r="DV24" s="83"/>
      <c r="DW24" s="84"/>
      <c r="DX24" s="69" t="str">
        <f t="shared" ca="1" si="113"/>
        <v/>
      </c>
      <c r="DZ24" s="69" t="str">
        <f ca="1">IF(LEN(DZ$20)&gt;0,   IF(ROW(DZ24)-21&lt;=$K$38/2,INDIRECT(CONCATENATE("Teams!F",CELL("contents",INDEX(MatchOrdering!$A$4:$CD$33,ROW(DZ24)-21,MATCH(DZ$20,MatchOrdering!$A$3:$CD$3,0))))),""),"")</f>
        <v>PHI</v>
      </c>
      <c r="EA24" s="73" t="str">
        <f t="shared" ca="1" si="114"/>
        <v>PHI vs CAR</v>
      </c>
      <c r="EB24" s="69" t="str">
        <f ca="1">IF(LEN(DZ$20)&gt;0,   IF(ROW(EB24)-21&lt;=$K$38/2,INDIRECT(CONCATENATE("Teams!F",EC24)),""),"")</f>
        <v>CAR</v>
      </c>
      <c r="EC24" s="6">
        <f ca="1">IF(LEN(DZ$20)&gt;0,   IF(ROW(EC24)-21&lt;=$K$38/2,INDIRECT(CONCATENATE("MatchOrdering!A",CHAR(96+DZ$20-26),($K$38 + 1) - (ROW(EC24)-21) + 2)),""),"")</f>
        <v>23</v>
      </c>
      <c r="ED24" s="83"/>
      <c r="EE24" s="84"/>
      <c r="EF24" s="69" t="str">
        <f t="shared" ca="1" si="115"/>
        <v/>
      </c>
      <c r="EH24" s="69" t="str">
        <f ca="1">IF(LEN(EH$20)&gt;0,   IF(ROW(EH24)-21&lt;=$K$38/2,INDIRECT(CONCATENATE("Teams!F",CELL("contents",INDEX(MatchOrdering!$A$4:$CD$33,ROW(EH24)-21,MATCH(EH$20,MatchOrdering!$A$3:$CD$3,0))))),""),"")</f>
        <v>NYI</v>
      </c>
      <c r="EI24" s="73" t="str">
        <f t="shared" ca="1" si="116"/>
        <v>NYI vs TB</v>
      </c>
      <c r="EJ24" s="69" t="str">
        <f ca="1">IF(LEN(EH$20)&gt;0,   IF(ROW(EJ24)-21&lt;=$K$38/2,INDIRECT(CONCATENATE("Teams!F",EK24)),""),"")</f>
        <v>TB</v>
      </c>
      <c r="EK24" s="6">
        <f ca="1">IF(LEN(EH$20)&gt;0,   IF(ROW(EK24)-21&lt;=$K$38/2,INDIRECT(CONCATENATE("MatchOrdering!A",CHAR(96+EH$20-26),($K$38 + 1) - (ROW(EK24)-21) + 2)),""),"")</f>
        <v>21</v>
      </c>
      <c r="EL24" s="83"/>
      <c r="EM24" s="84"/>
      <c r="EN24" s="69" t="str">
        <f t="shared" ca="1" si="117"/>
        <v/>
      </c>
      <c r="EP24" s="69" t="str">
        <f ca="1">IF(LEN(EP$20)&gt;0,   IF(ROW(EP24)-21&lt;=$K$38/2,INDIRECT(CONCATENATE("Teams!F",CELL("contents",INDEX(MatchOrdering!$A$4:$CD$33,ROW(EP24)-21,MATCH(EP$20,MatchOrdering!$A$3:$CD$3,0))))),""),"")</f>
        <v>CBJ</v>
      </c>
      <c r="EQ24" s="73" t="str">
        <f t="shared" ca="1" si="118"/>
        <v>CBJ vs MON</v>
      </c>
      <c r="ER24" s="69" t="str">
        <f ca="1">IF(LEN(EP$20)&gt;0,   IF(ROW(ER24)-21&lt;=$K$38/2,INDIRECT(CONCATENATE("Teams!F",ES24)),""),"")</f>
        <v>MON</v>
      </c>
      <c r="ES24" s="6">
        <f ca="1">IF(LEN(EP$20)&gt;0,   IF(ROW(ES24)-21&lt;=$K$38/2,INDIRECT(CONCATENATE("MatchOrdering!A",CHAR(96+EP$20-26),($K$38 + 1) - (ROW(ES24)-21) + 2)),""),"")</f>
        <v>19</v>
      </c>
      <c r="ET24" s="83"/>
      <c r="EU24" s="84"/>
      <c r="EV24" s="69" t="str">
        <f t="shared" ca="1" si="119"/>
        <v/>
      </c>
      <c r="EX24" s="69" t="str">
        <f ca="1">IF(LEN(EX$20)&gt;0,   IF(ROW(EX24)-21&lt;=$K$38/2,INDIRECT(CONCATENATE("Teams!F",CELL("contents",INDEX(MatchOrdering!$A$4:$CD$33,ROW(EX24)-21,MATCH(EX$20,MatchOrdering!$A$3:$CD$3,0))))),""),"")</f>
        <v>TOR</v>
      </c>
      <c r="EY24" s="73" t="str">
        <f t="shared" ca="1" si="120"/>
        <v>TOR vs DET</v>
      </c>
      <c r="EZ24" s="69" t="str">
        <f ca="1">IF(LEN(EX$20)&gt;0,   IF(ROW(EZ24)-21&lt;=$K$38/2,INDIRECT(CONCATENATE("Teams!F",FA24)),""),"")</f>
        <v>DET</v>
      </c>
      <c r="FA24" s="6">
        <f ca="1">IF(LEN(EX$20)&gt;0,   IF(ROW(FA24)-21&lt;=$K$38/2,INDIRECT(CONCATENATE("MatchOrdering!A",CHAR(96+EX$20-26),($K$38 + 1) - (ROW(FA24)-21) + 2)),""),"")</f>
        <v>17</v>
      </c>
      <c r="FB24" s="83"/>
      <c r="FC24" s="84"/>
      <c r="FD24" s="69" t="str">
        <f t="shared" ca="1" si="121"/>
        <v/>
      </c>
      <c r="FF24" s="69" t="str">
        <f ca="1">IF(LEN(FF$20)&gt;0,   IF(ROW(FF24)-21&lt;=$K$38/2,INDIRECT(CONCATENATE("Teams!F",CELL("contents",INDEX(MatchOrdering!$A$4:$CD$33,ROW(FF24)-21,MATCH(FF$20,MatchOrdering!$A$3:$CD$3,0))))),""),"")</f>
        <v>OTT</v>
      </c>
      <c r="FG24" s="73" t="str">
        <f t="shared" ca="1" si="122"/>
        <v>OTT vs BOS</v>
      </c>
      <c r="FH24" s="69" t="str">
        <f ca="1">IF(LEN(FF$20)&gt;0,   IF(ROW(FH24)-21&lt;=$K$38/2,INDIRECT(CONCATENATE("Teams!F",FI24)),""),"")</f>
        <v>BOS</v>
      </c>
      <c r="FI24" s="6">
        <f ca="1">IF(LEN(FF$20)&gt;0,   IF(ROW(FI24)-21&lt;=$K$38/2,INDIRECT(CONCATENATE("MatchOrdering!A",CHAR(96+FF$20-26),($K$38 + 1) - (ROW(FI24)-21) + 2)),""),"")</f>
        <v>15</v>
      </c>
      <c r="FJ24" s="83"/>
      <c r="FK24" s="84"/>
      <c r="FL24" s="69" t="str">
        <f t="shared" ca="1" si="123"/>
        <v/>
      </c>
      <c r="FN24" s="69" t="str">
        <f ca="1">IF(LEN(FN$20)&gt;0,   IF(ROW(FN24)-21&lt;=$K$38/2,INDIRECT(CONCATENATE("Teams!F",CELL("contents",INDEX(MatchOrdering!$A$4:$CD$33,ROW(FN24)-21,MATCH(FN$20,MatchOrdering!$A$3:$CD$3,0))))),""),"")</f>
        <v>FLA</v>
      </c>
      <c r="FO24" s="73" t="str">
        <f t="shared" ca="1" si="124"/>
        <v>FLA vs STL</v>
      </c>
      <c r="FP24" s="69" t="str">
        <f ca="1">IF(LEN(FN$20)&gt;0,   IF(ROW(FP24)-21&lt;=$K$38/2,INDIRECT(CONCATENATE("Teams!F",FQ24)),""),"")</f>
        <v>STL</v>
      </c>
      <c r="FQ24" s="6">
        <f ca="1">IF(LEN(FN$20)&gt;0,   IF(ROW(FQ24)-21&lt;=$K$38/2,INDIRECT(CONCATENATE("MatchOrdering!A",CHAR(96+FN$20-26),($K$38 + 1) - (ROW(FQ24)-21) + 2)),""),"")</f>
        <v>13</v>
      </c>
      <c r="FR24" s="83"/>
      <c r="FS24" s="84"/>
      <c r="FT24" s="69" t="str">
        <f t="shared" ca="1" si="125"/>
        <v/>
      </c>
      <c r="FV24" s="69" t="str">
        <f ca="1">IF(LEN(FV$20)&gt;0,   IF(ROW(FV24)-21&lt;=$K$38/2,INDIRECT(CONCATENATE("Teams!F",CELL("contents",INDEX(MatchOrdering!$A$4:$CD$33,ROW(FV24)-21,MATCH(FV$20,MatchOrdering!$A$3:$CD$3,0))))),""),"")</f>
        <v>BUF</v>
      </c>
      <c r="FW24" s="73" t="str">
        <f t="shared" ca="1" si="126"/>
        <v>BUF vs MIN</v>
      </c>
      <c r="FX24" s="69" t="str">
        <f ca="1">IF(LEN(FV$20)&gt;0,   IF(ROW(FX24)-21&lt;=$K$38/2,INDIRECT(CONCATENATE("Teams!F",FY24)),""),"")</f>
        <v>MIN</v>
      </c>
      <c r="FY24" s="6">
        <f ca="1">IF(LEN(FV$20)&gt;0,   IF(ROW(FY24)-21&lt;=$K$38/2,INDIRECT(CONCATENATE("MatchOrdering!A",CHAR(96+FV$20-26),($K$38 + 1) - (ROW(FY24)-21) + 2)),""),"")</f>
        <v>11</v>
      </c>
      <c r="FZ24" s="83"/>
      <c r="GA24" s="84"/>
      <c r="GB24" s="69" t="str">
        <f t="shared" ca="1" si="127"/>
        <v/>
      </c>
      <c r="GD24" s="69" t="str">
        <f ca="1">IF(LEN(GD$20)&gt;0,   IF(ROW(GD24)-21&lt;=$K$38/2,INDIRECT(CONCATENATE("Teams!F",CELL("contents",INDEX(MatchOrdering!$A$4:$CD$33,ROW(GD24)-21,MATCH(GD$20,MatchOrdering!$A$3:$CD$3,0))))),""),"")</f>
        <v>WIN</v>
      </c>
      <c r="GE24" s="73" t="str">
        <f t="shared" ca="1" si="128"/>
        <v>WIN vs COL</v>
      </c>
      <c r="GF24" s="69" t="str">
        <f ca="1">IF(LEN(GD$20)&gt;0,   IF(ROW(GF24)-21&lt;=$K$38/2,INDIRECT(CONCATENATE("Teams!F",GG24)),""),"")</f>
        <v>COL</v>
      </c>
      <c r="GG24" s="6">
        <f ca="1">IF(LEN(GD$20)&gt;0,   IF(ROW(GG24)-21&lt;=$K$38/2,INDIRECT(CONCATENATE("MatchOrdering!A",CHAR(96+GD$20-26),($K$38 + 1) - (ROW(GG24)-21) + 2)),""),"")</f>
        <v>9</v>
      </c>
      <c r="GH24" s="83"/>
      <c r="GI24" s="84"/>
      <c r="GJ24" s="69" t="str">
        <f t="shared" ca="1" si="129"/>
        <v/>
      </c>
      <c r="GL24" s="69" t="str">
        <f ca="1">IF(LEN(GL$20)&gt;0,   IF(ROW(GL24)-21&lt;=$K$38/2,INDIRECT(CONCATENATE("Teams!F",CELL("contents",INDEX(MatchOrdering!$A$4:$CD$33,ROW(GL24)-21,MATCH(GL$20,MatchOrdering!$A$3:$CD$3,0))))),""),"")</f>
        <v>NAS</v>
      </c>
      <c r="GM24" s="73" t="str">
        <f t="shared" ca="1" si="130"/>
        <v>NAS vs VAN</v>
      </c>
      <c r="GN24" s="69" t="str">
        <f ca="1">IF(LEN(GL$20)&gt;0,   IF(ROW(GN24)-21&lt;=$K$38/2,INDIRECT(CONCATENATE("Teams!F",GO24)),""),"")</f>
        <v>VAN</v>
      </c>
      <c r="GO24" s="6">
        <f ca="1">IF(LEN(GL$20)&gt;0,   IF(ROW(GO24)-21&lt;=$K$38/2,INDIRECT(CONCATENATE("MatchOrdering!A",CHAR(96+GL$20-26),($K$38 + 1) - (ROW(GO24)-21) + 2)),""),"")</f>
        <v>7</v>
      </c>
      <c r="GP24" s="83"/>
      <c r="GQ24" s="84"/>
      <c r="GR24" s="69" t="str">
        <f t="shared" ca="1" si="131"/>
        <v/>
      </c>
      <c r="GT24" s="69" t="str">
        <f ca="1">IF(LEN(GT$20)&gt;0,   IF(ROW(GT24)-21&lt;=$K$38/2,INDIRECT(CONCATENATE("Teams!F",CELL("contents",INDEX(MatchOrdering!$A$4:$CD$33,ROW(GT24)-21,MATCH(GT$20,MatchOrdering!$A$3:$CD$3,0))))),""),"")</f>
        <v>DAL</v>
      </c>
      <c r="GU24" s="73" t="str">
        <f t="shared" ca="1" si="132"/>
        <v>DAL vs ARI</v>
      </c>
      <c r="GV24" s="69" t="str">
        <f ca="1">IF(LEN(GT$20)&gt;0,   IF(ROW(GV24)-21&lt;=$K$38/2,INDIRECT(CONCATENATE("Teams!F",GW24)),""),"")</f>
        <v>ARI</v>
      </c>
      <c r="GW24" s="6">
        <f ca="1">IF(LEN(GT$20)&gt;0,   IF(ROW(GW24)-21&lt;=$K$38/2,INDIRECT(CONCATENATE("MatchOrdering!A",CHAR(96+GT$20-26),($K$38 + 1) - (ROW(GW24)-21) + 2)),""),"")</f>
        <v>5</v>
      </c>
      <c r="GX24" s="83"/>
      <c r="GY24" s="84"/>
      <c r="GZ24" s="69" t="str">
        <f t="shared" ca="1" si="133"/>
        <v/>
      </c>
      <c r="HB24" s="69" t="str">
        <f ca="1">IF(LEN(HB$20)&gt;0,   IF(ROW(HB24)-21&lt;=$K$38/2,INDIRECT(CONCATENATE("Teams!F",CELL("contents",INDEX(MatchOrdering!$A$4:$CD$33,ROW(HB24)-21,MATCH(HB$20,MatchOrdering!$A$3:$CD$3,0))))),""),"")</f>
        <v>CHI</v>
      </c>
      <c r="HC24" s="73" t="str">
        <f t="shared" ca="1" si="134"/>
        <v>CHI vs EDM</v>
      </c>
      <c r="HD24" s="69" t="str">
        <f ca="1">IF(LEN(HB$20)&gt;0,   IF(ROW(HD24)-21&lt;=$K$38/2,INDIRECT(CONCATENATE("Teams!F",HE24)),""),"")</f>
        <v>EDM</v>
      </c>
      <c r="HE24" s="6">
        <f ca="1">IF(LEN(HB$20)&gt;0,   IF(ROW(HE24)-21&lt;=$K$38/2,INDIRECT(CONCATENATE("MatchOrdering!B",CHAR(96+HB$20-52),($K$38 + 1) - (ROW(HE24)-21) + 2)),""),"")</f>
        <v>3</v>
      </c>
      <c r="HF24" s="83"/>
      <c r="HG24" s="84"/>
      <c r="HH24" s="69" t="str">
        <f t="shared" ca="1" si="135"/>
        <v/>
      </c>
      <c r="HJ24" s="69" t="str">
        <f ca="1">IF(LEN(HJ$20)&gt;0,   IF(ROW(HJ24)-21&lt;=$K$38/2,INDIRECT(CONCATENATE("Teams!F",CELL("contents",INDEX(MatchOrdering!$A$4:$CD$33,ROW(HJ24)-21,MATCH(HJ$20,MatchOrdering!$A$3:$CD$3,0))))),""),"")</f>
        <v>SJS</v>
      </c>
      <c r="HK24" s="73" t="str">
        <f t="shared" ca="1" si="136"/>
        <v>SJS vs WAS</v>
      </c>
      <c r="HL24" s="69" t="str">
        <f ca="1">IF(LEN(HJ$20)&gt;0,   IF(ROW(HL24)-21&lt;=$K$38/2,INDIRECT(CONCATENATE("Teams!F",HM24)),""),"")</f>
        <v>WAS</v>
      </c>
      <c r="HM24" s="6">
        <f ca="1">IF(LEN(HJ$20)&gt;0,   IF(ROW(HM24)-21&lt;=$K$38/2,INDIRECT(CONCATENATE("MatchOrdering!B",CHAR(96+HJ$20-52),($K$38 + 1) - (ROW(HM24)-21) + 2)),""),"")</f>
        <v>30</v>
      </c>
      <c r="HN24" s="83"/>
      <c r="HO24" s="84"/>
      <c r="HP24" s="69" t="str">
        <f t="shared" ca="1" si="137"/>
        <v/>
      </c>
      <c r="HR24" s="69" t="str">
        <f ca="1">IF(LEN(HR$20)&gt;0,   IF(ROW(HR24)-21&lt;=$K$38/2,INDIRECT(CONCATENATE("Teams!F",CELL("contents",INDEX(MatchOrdering!$A$4:$CD$33,ROW(HR24)-21,MATCH(HR$20,MatchOrdering!$A$3:$CD$3,0))))),""),"")</f>
        <v>LAK</v>
      </c>
      <c r="HS24" s="73" t="str">
        <f t="shared" ca="1" si="138"/>
        <v>LAK vs PHI</v>
      </c>
      <c r="HT24" s="69" t="str">
        <f ca="1">IF(LEN(HR$20)&gt;0,   IF(ROW(HT24)-21&lt;=$K$38/2,INDIRECT(CONCATENATE("Teams!F",HU24)),""),"")</f>
        <v>PHI</v>
      </c>
      <c r="HU24" s="6">
        <f ca="1">IF(LEN(HR$20)&gt;0,   IF(ROW(HU24)-21&lt;=$K$38/2,INDIRECT(CONCATENATE("MatchOrdering!B",CHAR(96+HR$20-52),($K$38 + 1) - (ROW(HU24)-21) + 2)),""),"")</f>
        <v>28</v>
      </c>
      <c r="HV24" s="83"/>
      <c r="HW24" s="84"/>
      <c r="HX24" s="69" t="str">
        <f t="shared" ca="1" si="139"/>
        <v/>
      </c>
      <c r="HZ24" s="69" t="str">
        <f ca="1">IF(LEN(HZ$20)&gt;0,   IF(ROW(HZ24)-21&lt;=$K$38/2,INDIRECT(CONCATENATE("Teams!F",CELL("contents",INDEX(MatchOrdering!$A$4:$CD$33,ROW(HZ24)-21,MATCH(HZ$20,MatchOrdering!$A$3:$CD$3,0))))),""),"")</f>
        <v>CGY</v>
      </c>
      <c r="IA24" s="73" t="str">
        <f t="shared" ca="1" si="140"/>
        <v>CGY vs NYI</v>
      </c>
      <c r="IB24" s="69" t="str">
        <f ca="1">IF(LEN(HZ$20)&gt;0,   IF(ROW(IB24)-21&lt;=$K$38/2,INDIRECT(CONCATENATE("Teams!F",IC24)),""),"")</f>
        <v>NYI</v>
      </c>
      <c r="IC24" s="6">
        <f ca="1">IF(LEN(HZ$20)&gt;0,   IF(ROW(IC24)-21&lt;=$K$38/2,INDIRECT(CONCATENATE("MatchOrdering!B",CHAR(96+HZ$20-52),($K$38 + 1) - (ROW(IC24)-21) + 2)),""),"")</f>
        <v>26</v>
      </c>
      <c r="ID24" s="83"/>
      <c r="IE24" s="84"/>
      <c r="IF24" s="69" t="str">
        <f t="shared" ca="1" si="141"/>
        <v/>
      </c>
      <c r="IH24" s="69" t="str">
        <f ca="1">IF(LEN(IH$20)&gt;0,   IF(ROW(IH24)-21&lt;=$K$38/2,INDIRECT(CONCATENATE("Teams!F",CELL("contents",INDEX(MatchOrdering!$A$4:$CD$33,ROW(IH24)-21,MATCH(IH$20,MatchOrdering!$A$3:$CD$3,0))))),""),"")</f>
        <v>PIT</v>
      </c>
      <c r="II24" s="73" t="str">
        <f t="shared" ca="1" si="142"/>
        <v>PIT vs CBJ</v>
      </c>
      <c r="IJ24" s="69" t="str">
        <f ca="1">IF(LEN(IH$20)&gt;0,   IF(ROW(IJ24)-21&lt;=$K$38/2,INDIRECT(CONCATENATE("Teams!F",IK24)),""),"")</f>
        <v>CBJ</v>
      </c>
      <c r="IK24" s="6">
        <f ca="1">IF(LEN(IH$20)&gt;0,   IF(ROW(IK24)-21&lt;=$K$38/2,INDIRECT(CONCATENATE("MatchOrdering!B",CHAR(96+IH$20-52),($K$38 + 1) - (ROW(IK24)-21) + 2)),""),"")</f>
        <v>24</v>
      </c>
      <c r="IL24" s="83"/>
      <c r="IM24" s="84"/>
      <c r="IN24" s="69" t="str">
        <f t="shared" ca="1" si="143"/>
        <v/>
      </c>
      <c r="IP24" s="69" t="str">
        <f ca="1">IF(LEN(IP$20)&gt;0,   IF(ROW(IP24)-21&lt;=$K$38/2,INDIRECT(CONCATENATE("Teams!F",CELL("contents",INDEX(MatchOrdering!$A$4:$CD$33,ROW(IP24)-21,MATCH(IP$20,MatchOrdering!$A$3:$CD$3,0))))),""),"")</f>
        <v>NYR</v>
      </c>
      <c r="IQ24" s="73" t="str">
        <f t="shared" ca="1" si="144"/>
        <v>NYR vs TOR</v>
      </c>
      <c r="IR24" s="69" t="str">
        <f ca="1">IF(LEN(IP$20)&gt;0,   IF(ROW(IR24)-21&lt;=$K$38/2,INDIRECT(CONCATENATE("Teams!F",IS24)),""),"")</f>
        <v>TOR</v>
      </c>
      <c r="IS24" s="6">
        <f ca="1">IF(LEN(IP$20)&gt;0,   IF(ROW(IS24)-21&lt;=$K$38/2,INDIRECT(CONCATENATE("MatchOrdering!B",CHAR(96+IP$20-52),($K$38 + 1) - (ROW(IS24)-21) + 2)),""),"")</f>
        <v>22</v>
      </c>
      <c r="IT24" s="83"/>
      <c r="IU24" s="84"/>
      <c r="IV24" s="69" t="str">
        <f t="shared" ca="1" si="145"/>
        <v/>
      </c>
      <c r="IX24" s="69" t="str">
        <f ca="1">IF(LEN(IX$20)&gt;0,   IF(ROW(IX24)-21&lt;=$K$38/2,INDIRECT(CONCATENATE("Teams!F",CELL("contents",INDEX(MatchOrdering!$A$4:$CD$33,ROW(IX24)-21,MATCH(IX$20,MatchOrdering!$A$3:$CD$3,0))))),""),"")</f>
        <v>NJD</v>
      </c>
      <c r="IY24" s="73" t="str">
        <f t="shared" ca="1" si="146"/>
        <v>NJD vs OTT</v>
      </c>
      <c r="IZ24" s="69" t="str">
        <f ca="1">IF(LEN(IX$20)&gt;0,   IF(ROW(IZ24)-21&lt;=$K$38/2,INDIRECT(CONCATENATE("Teams!F",JA24)),""),"")</f>
        <v>OTT</v>
      </c>
      <c r="JA24" s="6">
        <f ca="1">IF(LEN(IX$20)&gt;0,   IF(ROW(JA24)-21&lt;=$K$38/2,INDIRECT(CONCATENATE("MatchOrdering!B",CHAR(96+IX$20-52),($K$38 + 1) - (ROW(JA24)-21) + 2)),""),"")</f>
        <v>20</v>
      </c>
      <c r="JB24" s="83"/>
      <c r="JC24" s="84"/>
      <c r="JD24" s="69" t="str">
        <f t="shared" ca="1" si="147"/>
        <v/>
      </c>
      <c r="JF24" s="69" t="str">
        <f ca="1">IF(LEN(JF$20)&gt;0,   IF(ROW(JF24)-21&lt;=$K$38/2,INDIRECT(CONCATENATE("Teams!F",CELL("contents",INDEX(MatchOrdering!$A$4:$CD$33,ROW(JF24)-21,MATCH(JF$20,MatchOrdering!$A$3:$CD$3,0))))),""),"")</f>
        <v>CAR</v>
      </c>
      <c r="JG24" s="73" t="str">
        <f t="shared" ca="1" si="148"/>
        <v>CAR vs FLA</v>
      </c>
      <c r="JH24" s="69" t="str">
        <f ca="1">IF(LEN(JF$20)&gt;0,   IF(ROW(JH24)-21&lt;=$K$38/2,INDIRECT(CONCATENATE("Teams!F",JI24)),""),"")</f>
        <v>FLA</v>
      </c>
      <c r="JI24" s="6">
        <f ca="1">IF(LEN(JF$20)&gt;0,   IF(ROW(JI24)-21&lt;=$K$38/2,INDIRECT(CONCATENATE("MatchOrdering!B",CHAR(96+JF$20-52),($K$38 + 1) - (ROW(JI24)-21) + 2)),""),"")</f>
        <v>18</v>
      </c>
      <c r="JJ24" s="83"/>
      <c r="JK24" s="84"/>
      <c r="JL24" s="69" t="str">
        <f t="shared" ca="1" si="149"/>
        <v/>
      </c>
      <c r="JN24" s="69" t="str">
        <f ca="1">IF(LEN(JN$20)&gt;0,   IF(ROW(JN24)-21&lt;=$K$38/2,INDIRECT(CONCATENATE("Teams!F",CELL("contents",INDEX(MatchOrdering!$A$4:$CD$33,ROW(JN24)-21,MATCH(JN$20,MatchOrdering!$A$3:$CD$3,0))))),""),"")</f>
        <v>TB</v>
      </c>
      <c r="JO24" s="73" t="str">
        <f t="shared" ca="1" si="150"/>
        <v>TB vs BUF</v>
      </c>
      <c r="JP24" s="69" t="str">
        <f ca="1">IF(LEN(JN$20)&gt;0,   IF(ROW(JP24)-21&lt;=$K$38/2,INDIRECT(CONCATENATE("Teams!F",JQ24)),""),"")</f>
        <v>BUF</v>
      </c>
      <c r="JQ24" s="6">
        <f ca="1">IF(LEN(JN$20)&gt;0,   IF(ROW(JQ24)-21&lt;=$K$38/2,INDIRECT(CONCATENATE("MatchOrdering!B",CHAR(96+JN$20-52),($K$38 + 1) - (ROW(JQ24)-21) + 2)),""),"")</f>
        <v>16</v>
      </c>
      <c r="JR24" s="83"/>
      <c r="JS24" s="84"/>
      <c r="JT24" s="69" t="str">
        <f t="shared" ca="1" si="151"/>
        <v/>
      </c>
      <c r="JV24" s="69" t="str">
        <f ca="1">IF(LEN(JV$20)&gt;0,   IF(ROW(JV24)-21&lt;=$K$38/2,INDIRECT(CONCATENATE("Teams!F",CELL("contents",INDEX(MatchOrdering!$A$4:$CD$33,ROW(JV24)-21,MATCH(JV$20,MatchOrdering!$A$3:$CD$3,0))))),""),"")</f>
        <v>MON</v>
      </c>
      <c r="JW24" s="73" t="str">
        <f t="shared" ca="1" si="152"/>
        <v>MON vs WIN</v>
      </c>
      <c r="JX24" s="69" t="str">
        <f ca="1">IF(LEN(JV$20)&gt;0,   IF(ROW(JX24)-21&lt;=$K$38/2,INDIRECT(CONCATENATE("Teams!F",JY24)),""),"")</f>
        <v>WIN</v>
      </c>
      <c r="JY24" s="6">
        <f ca="1">IF(LEN(JV$20)&gt;0,   IF(ROW(JY24)-21&lt;=$K$38/2,INDIRECT(CONCATENATE("MatchOrdering!B",CHAR(96+JV$20-52),($K$38 + 1) - (ROW(JY24)-21) + 2)),""),"")</f>
        <v>14</v>
      </c>
      <c r="JZ24" s="83"/>
      <c r="KA24" s="84"/>
      <c r="KB24" s="69" t="str">
        <f t="shared" ca="1" si="153"/>
        <v/>
      </c>
      <c r="KD24" s="69" t="str">
        <f ca="1">IF(LEN(KD$20)&gt;0,   IF(ROW(KD24)-21&lt;=$K$38/2,INDIRECT(CONCATENATE("Teams!F",CELL("contents",INDEX(MatchOrdering!$A$4:$CD$33,ROW(KD24)-21,MATCH(KD$20,MatchOrdering!$A$3:$CD$3,0))))),""),"")</f>
        <v>DET</v>
      </c>
      <c r="KE24" s="73" t="str">
        <f t="shared" ca="1" si="154"/>
        <v>DET vs NAS</v>
      </c>
      <c r="KF24" s="69" t="str">
        <f ca="1">IF(LEN(KD$20)&gt;0,   IF(ROW(KF24)-21&lt;=$K$38/2,INDIRECT(CONCATENATE("Teams!F",KG24)),""),"")</f>
        <v>NAS</v>
      </c>
      <c r="KG24" s="6">
        <f ca="1">IF(LEN(KD$20)&gt;0,   IF(ROW(KG24)-21&lt;=$K$38/2,INDIRECT(CONCATENATE("MatchOrdering!B",CHAR(96+KD$20-52),($K$38 + 1) - (ROW(KG24)-21) + 2)),""),"")</f>
        <v>12</v>
      </c>
      <c r="KH24" s="83"/>
      <c r="KI24" s="84"/>
      <c r="KJ24" s="69" t="str">
        <f t="shared" ca="1" si="155"/>
        <v/>
      </c>
      <c r="KL24" s="69" t="str">
        <f ca="1">IF(LEN(KL$20)&gt;0,   IF(ROW(KL24)-21&lt;=$K$38/2,INDIRECT(CONCATENATE("Teams!F",CELL("contents",INDEX(MatchOrdering!$A$4:$CD$33,ROW(KL24)-21,MATCH(KL$20,MatchOrdering!$A$3:$CD$3,0))))),""),"")</f>
        <v>BOS</v>
      </c>
      <c r="KM24" s="73" t="str">
        <f t="shared" ca="1" si="156"/>
        <v>BOS vs DAL</v>
      </c>
      <c r="KN24" s="69" t="str">
        <f ca="1">IF(LEN(KL$20)&gt;0,   IF(ROW(KN24)-21&lt;=$K$38/2,INDIRECT(CONCATENATE("Teams!F",KO24)),""),"")</f>
        <v>DAL</v>
      </c>
      <c r="KO24" s="6">
        <f ca="1">IF(LEN(KL$20)&gt;0,   IF(ROW(KO24)-21&lt;=$K$38/2,INDIRECT(CONCATENATE("MatchOrdering!B",CHAR(96+KL$20-52),($K$38 + 1) - (ROW(KO24)-21) + 2)),""),"")</f>
        <v>10</v>
      </c>
      <c r="KP24" s="83"/>
      <c r="KQ24" s="84"/>
      <c r="KR24" s="69" t="str">
        <f t="shared" ca="1" si="157"/>
        <v/>
      </c>
      <c r="KT24" s="69" t="str">
        <f ca="1">IF(LEN(KT$20)&gt;0,   IF(ROW(KT24)-21&lt;=$K$38/2,INDIRECT(CONCATENATE("Teams!F",CELL("contents",INDEX(MatchOrdering!$A$4:$CD$33,ROW(KT24)-21,MATCH(KT$20,MatchOrdering!$A$3:$CD$3,0))))),""),"")</f>
        <v>STL</v>
      </c>
      <c r="KU24" s="73" t="str">
        <f t="shared" ca="1" si="158"/>
        <v>STL vs CHI</v>
      </c>
      <c r="KV24" s="69" t="str">
        <f ca="1">IF(LEN(KT$20)&gt;0,   IF(ROW(KV24)-21&lt;=$K$38/2,INDIRECT(CONCATENATE("Teams!F",KW24)),""),"")</f>
        <v>CHI</v>
      </c>
      <c r="KW24" s="6">
        <f ca="1">IF(LEN(KT$20)&gt;0,   IF(ROW(KW24)-21&lt;=$K$38/2,INDIRECT(CONCATENATE("MatchOrdering!B",CHAR(96+KT$20-52),($K$38 + 1) - (ROW(KW24)-21) + 2)),""),"")</f>
        <v>8</v>
      </c>
      <c r="KX24" s="83"/>
      <c r="KY24" s="84"/>
      <c r="KZ24" s="69" t="str">
        <f t="shared" ca="1" si="159"/>
        <v/>
      </c>
      <c r="LB24" s="69" t="str">
        <f ca="1">IF(LEN(LB$20)&gt;0,   IF(ROW(LB24)-21&lt;=$K$38/2,INDIRECT(CONCATENATE("Teams!F",CELL("contents",INDEX(MatchOrdering!$A$4:$CD$33,ROW(LB24)-21,MATCH(LB$20,MatchOrdering!$A$3:$CD$3,0))))),""),"")</f>
        <v>MIN</v>
      </c>
      <c r="LC24" s="73" t="str">
        <f t="shared" ca="1" si="160"/>
        <v>MIN vs SJS</v>
      </c>
      <c r="LD24" s="69" t="str">
        <f ca="1">IF(LEN(LB$20)&gt;0,   IF(ROW(LD24)-21&lt;=$K$38/2,INDIRECT(CONCATENATE("Teams!F",LE24)),""),"")</f>
        <v>SJS</v>
      </c>
      <c r="LE24" s="6">
        <f ca="1">IF(LEN(LB$20)&gt;0,   IF(ROW(LE24)-21&lt;=$K$38/2,INDIRECT(CONCATENATE("MatchOrdering!C",CHAR(96+LB$20-78),($K$38 + 1) - (ROW(LE24)-21) + 2)),""),"")</f>
        <v>6</v>
      </c>
      <c r="LF24" s="83"/>
      <c r="LG24" s="84"/>
      <c r="LH24" s="69" t="str">
        <f t="shared" ca="1" si="161"/>
        <v/>
      </c>
      <c r="LJ24" s="69" t="str">
        <f ca="1">IF(LEN(LJ$20)&gt;0,   IF(ROW(LJ24)-21&lt;=$K$38/2,INDIRECT(CONCATENATE("Teams!F",CELL("contents",INDEX(MatchOrdering!$A$4:$CD$33,ROW(LJ24)-21,MATCH(LJ$20,MatchOrdering!$A$3:$CD$3,0))))),""),"")</f>
        <v>COL</v>
      </c>
      <c r="LK24" s="73" t="str">
        <f t="shared" ca="1" si="162"/>
        <v>COL vs LAK</v>
      </c>
      <c r="LL24" s="69" t="str">
        <f ca="1">IF(LEN(LJ$20)&gt;0,   IF(ROW(LL24)-21&lt;=$K$38/2,INDIRECT(CONCATENATE("Teams!F",LM24)),""),"")</f>
        <v>LAK</v>
      </c>
      <c r="LM24" s="6">
        <f ca="1">IF(LEN(LJ$20)&gt;0,   IF(ROW(LM24)-21&lt;=$K$38/2,INDIRECT(CONCATENATE("MatchOrdering!C",CHAR(96+LJ$20-78),($K$38 + 1) - (ROW(LM24)-21) + 2)),""),"")</f>
        <v>4</v>
      </c>
      <c r="LN24" s="83"/>
      <c r="LO24" s="84"/>
      <c r="LP24" s="69" t="str">
        <f t="shared" ca="1" si="163"/>
        <v/>
      </c>
    </row>
    <row r="25" spans="2:328" x14ac:dyDescent="0.25">
      <c r="B25" s="69" t="str">
        <f ca="1">IF(LEN(C$20)&gt;0,   IF(ROW(B25)-21&lt;=$K$38/2,INDIRECT(CONCATENATE("Teams!F",CELL("contents",INDEX(MatchOrdering!$A$4:$CD$33,ROW(B25)-21,MATCH(C$20,MatchOrdering!$A$3:$CD$3,0))))),""),"")</f>
        <v>EDM</v>
      </c>
      <c r="C25" s="73" t="str">
        <f t="shared" ca="1" si="82"/>
        <v>EDM vs NJD</v>
      </c>
      <c r="D25" s="69" t="str">
        <f ca="1">IF(LEN(C$20)&gt;0,   IF(ROW(D25)-21&lt;=$K$38/2,INDIRECT(CONCATENATE("Teams!F",E25)),""),"")</f>
        <v>NJD</v>
      </c>
      <c r="E25" s="6">
        <f ca="1">IF(LEN(C$20)&gt;0,   IF(ROW(E25)-21&lt;=$K$38/2,INDIRECT(CONCATENATE("MatchOrdering!",CHAR(96+C$20),($K$38 + 1) - (ROW(E25)-21) + 2)),""),"")</f>
        <v>25</v>
      </c>
      <c r="F25" s="83"/>
      <c r="G25" s="84"/>
      <c r="H25" s="69" t="str">
        <f t="shared" ca="1" si="83"/>
        <v/>
      </c>
      <c r="J25" s="69" t="str">
        <f ca="1">IF(LEN(J$20)&gt;0,   IF(ROW(J25)-21&lt;=$K$38/2,INDIRECT(CONCATENATE("Teams!F",CELL("contents",INDEX(MatchOrdering!$A$4:$CD$33,ROW(J25)-21,MATCH(J$20,MatchOrdering!$A$3:$CD$3,0))))),""),"")</f>
        <v>WAS</v>
      </c>
      <c r="K25" s="73" t="str">
        <f t="shared" ca="1" si="84"/>
        <v>WAS vs CAR</v>
      </c>
      <c r="L25" s="69" t="str">
        <f ca="1">IF(LEN(J$20)&gt;0,   IF(ROW(L25)-21&lt;=$K$38/2,INDIRECT(CONCATENATE("Teams!F",M25)),""),"")</f>
        <v>CAR</v>
      </c>
      <c r="M25" s="6">
        <f ca="1">IF(LEN(J$20)&gt;0,   IF(ROW(M25)-21&lt;=$K$38/2,INDIRECT(CONCATENATE("MatchOrdering!",CHAR(96+J$20),($K$38 + 1) - (ROW(M25)-21) + 2)),""),"")</f>
        <v>23</v>
      </c>
      <c r="N25" s="83"/>
      <c r="O25" s="84"/>
      <c r="P25" s="69" t="str">
        <f t="shared" ca="1" si="85"/>
        <v/>
      </c>
      <c r="R25" s="69" t="str">
        <f ca="1">IF(LEN(R$20)&gt;0,   IF(ROW(R25)-21&lt;=$K$38/2,INDIRECT(CONCATENATE("Teams!F",CELL("contents",INDEX(MatchOrdering!$A$4:$CD$33,ROW(R25)-21,MATCH(R$20,MatchOrdering!$A$3:$CD$3,0))))),""),"")</f>
        <v>PHI</v>
      </c>
      <c r="S25" s="73" t="str">
        <f t="shared" ca="1" si="86"/>
        <v>PHI vs TB</v>
      </c>
      <c r="T25" s="69" t="str">
        <f ca="1">IF(LEN(R$20)&gt;0,   IF(ROW(T25)-21&lt;=$K$38/2,INDIRECT(CONCATENATE("Teams!F",U25)),""),"")</f>
        <v>TB</v>
      </c>
      <c r="U25" s="6">
        <f ca="1">IF(LEN(R$20)&gt;0,   IF(ROW(U25)-21&lt;=$K$38/2,INDIRECT(CONCATENATE("MatchOrdering!",CHAR(96+R$20),($K$38 + 1) - (ROW(U25)-21) + 2)),""),"")</f>
        <v>21</v>
      </c>
      <c r="V25" s="83"/>
      <c r="W25" s="84"/>
      <c r="X25" s="69" t="str">
        <f t="shared" ca="1" si="87"/>
        <v/>
      </c>
      <c r="Z25" s="69" t="str">
        <f ca="1">IF(LEN(Z$20)&gt;0,   IF(ROW(Z25)-21&lt;=$K$38/2,INDIRECT(CONCATENATE("Teams!F",CELL("contents",INDEX(MatchOrdering!$A$4:$CD$33,ROW(Z25)-21,MATCH(Z$20,MatchOrdering!$A$3:$CD$3,0))))),""),"")</f>
        <v>NYI</v>
      </c>
      <c r="AA25" s="73" t="str">
        <f t="shared" ca="1" si="88"/>
        <v>NYI vs MON</v>
      </c>
      <c r="AB25" s="69" t="str">
        <f ca="1">IF(LEN(Z$20)&gt;0,   IF(ROW(AB25)-21&lt;=$K$38/2,INDIRECT(CONCATENATE("Teams!F",AC25)),""),"")</f>
        <v>MON</v>
      </c>
      <c r="AC25" s="6">
        <f ca="1">IF(LEN(Z$20)&gt;0,   IF(ROW(AC25)-21&lt;=$K$38/2,INDIRECT(CONCATENATE("MatchOrdering!",CHAR(96+Z$20),($K$38 + 1) - (ROW(AC25)-21) + 2)),""),"")</f>
        <v>19</v>
      </c>
      <c r="AD25" s="83"/>
      <c r="AE25" s="84"/>
      <c r="AF25" s="69" t="str">
        <f t="shared" ca="1" si="89"/>
        <v/>
      </c>
      <c r="AH25" s="69" t="str">
        <f ca="1">IF(LEN(AH$20)&gt;0,   IF(ROW(AH25)-21&lt;=$K$38/2,INDIRECT(CONCATENATE("Teams!F",CELL("contents",INDEX(MatchOrdering!$A$4:$CD$33,ROW(AH25)-21,MATCH(AH$20,MatchOrdering!$A$3:$CD$3,0))))),""),"")</f>
        <v>CBJ</v>
      </c>
      <c r="AI25" s="73" t="str">
        <f t="shared" ca="1" si="90"/>
        <v>CBJ vs DET</v>
      </c>
      <c r="AJ25" s="69" t="str">
        <f ca="1">IF(LEN(AH$20)&gt;0,   IF(ROW(AJ25)-21&lt;=$K$38/2,INDIRECT(CONCATENATE("Teams!F",AK25)),""),"")</f>
        <v>DET</v>
      </c>
      <c r="AK25" s="6">
        <f ca="1">IF(LEN(AH$20)&gt;0,   IF(ROW(AK25)-21&lt;=$K$38/2,INDIRECT(CONCATENATE("MatchOrdering!",CHAR(96+AH$20),($K$38 + 1) - (ROW(AK25)-21) + 2)),""),"")</f>
        <v>17</v>
      </c>
      <c r="AL25" s="83"/>
      <c r="AM25" s="84"/>
      <c r="AN25" s="69" t="str">
        <f t="shared" ca="1" si="91"/>
        <v/>
      </c>
      <c r="AP25" s="69" t="str">
        <f ca="1">IF(LEN(AP$20)&gt;0,   IF(ROW(AP25)-21&lt;=$K$38/2,INDIRECT(CONCATENATE("Teams!F",CELL("contents",INDEX(MatchOrdering!$A$4:$CD$33,ROW(AP25)-21,MATCH(AP$20,MatchOrdering!$A$3:$CD$3,0))))),""),"")</f>
        <v>TOR</v>
      </c>
      <c r="AQ25" s="73" t="str">
        <f t="shared" ca="1" si="92"/>
        <v>TOR vs BOS</v>
      </c>
      <c r="AR25" s="69" t="str">
        <f ca="1">IF(LEN(AP$20)&gt;0,   IF(ROW(AR25)-21&lt;=$K$38/2,INDIRECT(CONCATENATE("Teams!F",AS25)),""),"")</f>
        <v>BOS</v>
      </c>
      <c r="AS25" s="6">
        <f ca="1">IF(LEN(AP$20)&gt;0,   IF(ROW(AS25)-21&lt;=$K$38/2,INDIRECT(CONCATENATE("MatchOrdering!",CHAR(96+AP$20),($K$38 + 1) - (ROW(AS25)-21) + 2)),""),"")</f>
        <v>15</v>
      </c>
      <c r="AT25" s="83"/>
      <c r="AU25" s="84"/>
      <c r="AV25" s="69" t="str">
        <f t="shared" ca="1" si="93"/>
        <v/>
      </c>
      <c r="AX25" s="69" t="str">
        <f ca="1">IF(LEN(AX$20)&gt;0,   IF(ROW(AX25)-21&lt;=$K$38/2,INDIRECT(CONCATENATE("Teams!F",CELL("contents",INDEX(MatchOrdering!$A$4:$CD$33,ROW(AX25)-21,MATCH(AX$20,MatchOrdering!$A$3:$CD$3,0))))),""),"")</f>
        <v>OTT</v>
      </c>
      <c r="AY25" s="73" t="str">
        <f t="shared" ca="1" si="94"/>
        <v>OTT vs STL</v>
      </c>
      <c r="AZ25" s="69" t="str">
        <f ca="1">IF(LEN(AX$20)&gt;0,   IF(ROW(AZ25)-21&lt;=$K$38/2,INDIRECT(CONCATENATE("Teams!F",BA25)),""),"")</f>
        <v>STL</v>
      </c>
      <c r="BA25" s="6">
        <f ca="1">IF(LEN(AX$20)&gt;0,   IF(ROW(BA25)-21&lt;=$K$38/2,INDIRECT(CONCATENATE("MatchOrdering!",CHAR(96+AX$20),($K$38 + 1) - (ROW(BA25)-21) + 2)),""),"")</f>
        <v>13</v>
      </c>
      <c r="BB25" s="83"/>
      <c r="BC25" s="84"/>
      <c r="BD25" s="69" t="str">
        <f t="shared" ca="1" si="95"/>
        <v/>
      </c>
      <c r="BF25" s="69" t="str">
        <f ca="1">IF(LEN(BF$20)&gt;0,   IF(ROW(BF25)-21&lt;=$K$38/2,INDIRECT(CONCATENATE("Teams!F",CELL("contents",INDEX(MatchOrdering!$A$4:$CD$33,ROW(BF25)-21,MATCH(BF$20,MatchOrdering!$A$3:$CD$3,0))))),""),"")</f>
        <v>FLA</v>
      </c>
      <c r="BG25" s="73" t="str">
        <f t="shared" ca="1" si="96"/>
        <v>FLA vs MIN</v>
      </c>
      <c r="BH25" s="69" t="str">
        <f ca="1">IF(LEN(BF$20)&gt;0,   IF(ROW(BH25)-21&lt;=$K$38/2,INDIRECT(CONCATENATE("Teams!F",BI25)),""),"")</f>
        <v>MIN</v>
      </c>
      <c r="BI25" s="6">
        <f ca="1">IF(LEN(BF$20)&gt;0,   IF(ROW(BI25)-21&lt;=$K$38/2,INDIRECT(CONCATENATE("MatchOrdering!",CHAR(96+BF$20),($K$38 + 1) - (ROW(BI25)-21) + 2)),""),"")</f>
        <v>11</v>
      </c>
      <c r="BJ25" s="83"/>
      <c r="BK25" s="84"/>
      <c r="BL25" s="69" t="str">
        <f t="shared" ca="1" si="97"/>
        <v/>
      </c>
      <c r="BN25" s="69" t="str">
        <f ca="1">IF(LEN(BN$20)&gt;0,   IF(ROW(BN25)-21&lt;=$K$38/2,INDIRECT(CONCATENATE("Teams!F",CELL("contents",INDEX(MatchOrdering!$A$4:$CD$33,ROW(BN25)-21,MATCH(BN$20,MatchOrdering!$A$3:$CD$3,0))))),""),"")</f>
        <v>BUF</v>
      </c>
      <c r="BO25" s="73" t="str">
        <f t="shared" ca="1" si="98"/>
        <v>BUF vs COL</v>
      </c>
      <c r="BP25" s="69" t="str">
        <f ca="1">IF(LEN(BN$20)&gt;0,   IF(ROW(BP25)-21&lt;=$K$38/2,INDIRECT(CONCATENATE("Teams!F",BQ25)),""),"")</f>
        <v>COL</v>
      </c>
      <c r="BQ25" s="6">
        <f ca="1">IF(LEN(BN$20)&gt;0,   IF(ROW(BQ25)-21&lt;=$K$38/2,INDIRECT(CONCATENATE("MatchOrdering!",CHAR(96+BN$20),($K$38 + 1) - (ROW(BQ25)-21) + 2)),""),"")</f>
        <v>9</v>
      </c>
      <c r="BR25" s="83"/>
      <c r="BS25" s="84"/>
      <c r="BT25" s="69" t="str">
        <f t="shared" ca="1" si="99"/>
        <v/>
      </c>
      <c r="BV25" s="69" t="str">
        <f ca="1">IF(LEN(BV$20)&gt;0,   IF(ROW(BV25)-21&lt;=$K$38/2,INDIRECT(CONCATENATE("Teams!F",CELL("contents",INDEX(MatchOrdering!$A$4:$CD$33,ROW(BV25)-21,MATCH(BV$20,MatchOrdering!$A$3:$CD$3,0))))),""),"")</f>
        <v>WIN</v>
      </c>
      <c r="BW25" s="73" t="str">
        <f t="shared" ca="1" si="100"/>
        <v>WIN vs VAN</v>
      </c>
      <c r="BX25" s="69" t="str">
        <f ca="1">IF(LEN(BV$20)&gt;0,   IF(ROW(BX25)-21&lt;=$K$38/2,INDIRECT(CONCATENATE("Teams!F",BY25)),""),"")</f>
        <v>VAN</v>
      </c>
      <c r="BY25" s="6">
        <f ca="1">IF(LEN(BV$20)&gt;0,   IF(ROW(BY25)-21&lt;=$K$38/2,INDIRECT(CONCATENATE("MatchOrdering!",CHAR(96+BV$20),($K$38 + 1) - (ROW(BY25)-21) + 2)),""),"")</f>
        <v>7</v>
      </c>
      <c r="BZ25" s="83"/>
      <c r="CA25" s="84"/>
      <c r="CB25" s="69" t="str">
        <f t="shared" ca="1" si="101"/>
        <v/>
      </c>
      <c r="CD25" s="69" t="str">
        <f ca="1">IF(LEN(CD$20)&gt;0,   IF(ROW(CD25)-21&lt;=$K$38/2,INDIRECT(CONCATENATE("Teams!F",CELL("contents",INDEX(MatchOrdering!$A$4:$CD$33,ROW(CD25)-21,MATCH(CD$20,MatchOrdering!$A$3:$CD$3,0))))),""),"")</f>
        <v>NAS</v>
      </c>
      <c r="CE25" s="73" t="str">
        <f t="shared" ca="1" si="102"/>
        <v>NAS vs ARI</v>
      </c>
      <c r="CF25" s="69" t="str">
        <f ca="1">IF(LEN(CD$20)&gt;0,   IF(ROW(CF25)-21&lt;=$K$38/2,INDIRECT(CONCATENATE("Teams!F",CG25)),""),"")</f>
        <v>ARI</v>
      </c>
      <c r="CG25" s="6">
        <f ca="1">IF(LEN(CD$20)&gt;0,   IF(ROW(CG25)-21&lt;=$K$38/2,INDIRECT(CONCATENATE("MatchOrdering!",CHAR(96+CD$20),($K$38 + 1) - (ROW(CG25)-21) + 2)),""),"")</f>
        <v>5</v>
      </c>
      <c r="CH25" s="83"/>
      <c r="CI25" s="84"/>
      <c r="CJ25" s="69" t="str">
        <f t="shared" ca="1" si="103"/>
        <v/>
      </c>
      <c r="CL25" s="69" t="str">
        <f ca="1">IF(LEN(CL$20)&gt;0,   IF(ROW(CL25)-21&lt;=$K$38/2,INDIRECT(CONCATENATE("Teams!F",CELL("contents",INDEX(MatchOrdering!$A$4:$CD$33,ROW(CL25)-21,MATCH(CL$20,MatchOrdering!$A$3:$CD$3,0))))),""),"")</f>
        <v>DAL</v>
      </c>
      <c r="CM25" s="73" t="str">
        <f t="shared" ca="1" si="104"/>
        <v>DAL vs EDM</v>
      </c>
      <c r="CN25" s="69" t="str">
        <f ca="1">IF(LEN(CL$20)&gt;0,   IF(ROW(CN25)-21&lt;=$K$38/2,INDIRECT(CONCATENATE("Teams!F",CO25)),""),"")</f>
        <v>EDM</v>
      </c>
      <c r="CO25" s="6">
        <f ca="1">IF(LEN(CL$20)&gt;0,   IF(ROW(CO25)-21&lt;=$K$38/2,INDIRECT(CONCATENATE("MatchOrdering!",CHAR(96+CL$20),($K$38 + 1) - (ROW(CO25)-21) + 2)),""),"")</f>
        <v>3</v>
      </c>
      <c r="CP25" s="83"/>
      <c r="CQ25" s="84"/>
      <c r="CR25" s="69" t="str">
        <f t="shared" ca="1" si="105"/>
        <v/>
      </c>
      <c r="CT25" s="69" t="str">
        <f ca="1">IF(LEN(CT$20)&gt;0,   IF(ROW(CT25)-21&lt;=$K$38/2,INDIRECT(CONCATENATE("Teams!F",CELL("contents",INDEX(MatchOrdering!$A$4:$CD$33,ROW(CT25)-21,MATCH(CT$20,MatchOrdering!$A$3:$CD$3,0))))),""),"")</f>
        <v>CHI</v>
      </c>
      <c r="CU25" s="73" t="str">
        <f t="shared" ca="1" si="106"/>
        <v>CHI vs WAS</v>
      </c>
      <c r="CV25" s="69" t="str">
        <f ca="1">IF(LEN(CT$20)&gt;0,   IF(ROW(CV25)-21&lt;=$K$38/2,INDIRECT(CONCATENATE("Teams!F",CW25)),""),"")</f>
        <v>WAS</v>
      </c>
      <c r="CW25" s="6">
        <f ca="1">IF(LEN(CT$20)&gt;0,   IF(ROW(CW25)-21&lt;=$K$38/2,INDIRECT(CONCATENATE("MatchOrdering!",CHAR(96+CT$20),($K$38 + 1) - (ROW(CW25)-21) + 2)),""),"")</f>
        <v>30</v>
      </c>
      <c r="CX25" s="83"/>
      <c r="CY25" s="84"/>
      <c r="CZ25" s="69" t="str">
        <f t="shared" ca="1" si="107"/>
        <v/>
      </c>
      <c r="DB25" s="69" t="str">
        <f ca="1">IF(LEN(DB$20)&gt;0,   IF(ROW(DB25)-21&lt;=$K$38/2,INDIRECT(CONCATENATE("Teams!F",CELL("contents",INDEX(MatchOrdering!$A$4:$CD$33,ROW(DB25)-21,MATCH(DB$20,MatchOrdering!$A$3:$CD$3,0))))),""),"")</f>
        <v>SJS</v>
      </c>
      <c r="DC25" s="73" t="str">
        <f t="shared" ca="1" si="108"/>
        <v>SJS vs PHI</v>
      </c>
      <c r="DD25" s="69" t="str">
        <f ca="1">IF(LEN(DB$20)&gt;0,   IF(ROW(DD25)-21&lt;=$K$38/2,INDIRECT(CONCATENATE("Teams!F",DE25)),""),"")</f>
        <v>PHI</v>
      </c>
      <c r="DE25" s="6">
        <f ca="1">IF(LEN(DB$20)&gt;0,   IF(ROW(DE25)-21&lt;=$K$38/2,INDIRECT(CONCATENATE("MatchOrdering!A",CHAR(96+DB$20-26),($K$38 + 1) - (ROW(DE25)-21) + 2)),""),"")</f>
        <v>28</v>
      </c>
      <c r="DF25" s="83"/>
      <c r="DG25" s="84"/>
      <c r="DH25" s="69" t="str">
        <f t="shared" ca="1" si="109"/>
        <v/>
      </c>
      <c r="DJ25" s="69" t="str">
        <f ca="1">IF(LEN(DJ$20)&gt;0,   IF(ROW(DJ25)-21&lt;=$K$38/2,INDIRECT(CONCATENATE("Teams!F",CELL("contents",INDEX(MatchOrdering!$A$4:$CD$33,ROW(DJ25)-21,MATCH(DJ$20,MatchOrdering!$A$3:$CD$3,0))))),""),"")</f>
        <v>LAK</v>
      </c>
      <c r="DK25" s="73" t="str">
        <f t="shared" ca="1" si="110"/>
        <v>LAK vs NYI</v>
      </c>
      <c r="DL25" s="69" t="str">
        <f ca="1">IF(LEN(DJ$20)&gt;0,   IF(ROW(DL25)-21&lt;=$K$38/2,INDIRECT(CONCATENATE("Teams!F",DM25)),""),"")</f>
        <v>NYI</v>
      </c>
      <c r="DM25" s="6">
        <f ca="1">IF(LEN(DJ$20)&gt;0,   IF(ROW(DM25)-21&lt;=$K$38/2,INDIRECT(CONCATENATE("MatchOrdering!A",CHAR(96+DJ$20-26),($K$38 + 1) - (ROW(DM25)-21) + 2)),""),"")</f>
        <v>26</v>
      </c>
      <c r="DN25" s="83"/>
      <c r="DO25" s="84"/>
      <c r="DP25" s="69" t="str">
        <f t="shared" ca="1" si="111"/>
        <v/>
      </c>
      <c r="DR25" s="69" t="str">
        <f ca="1">IF(LEN(DR$20)&gt;0,   IF(ROW(DR25)-21&lt;=$K$38/2,INDIRECT(CONCATENATE("Teams!F",CELL("contents",INDEX(MatchOrdering!$A$4:$CD$33,ROW(DR25)-21,MATCH(DR$20,MatchOrdering!$A$3:$CD$3,0))))),""),"")</f>
        <v>CGY</v>
      </c>
      <c r="DS25" s="73" t="str">
        <f t="shared" ca="1" si="112"/>
        <v>CGY vs CBJ</v>
      </c>
      <c r="DT25" s="69" t="str">
        <f ca="1">IF(LEN(DR$20)&gt;0,   IF(ROW(DT25)-21&lt;=$K$38/2,INDIRECT(CONCATENATE("Teams!F",DU25)),""),"")</f>
        <v>CBJ</v>
      </c>
      <c r="DU25" s="6">
        <f ca="1">IF(LEN(DR$20)&gt;0,   IF(ROW(DU25)-21&lt;=$K$38/2,INDIRECT(CONCATENATE("MatchOrdering!A",CHAR(96+DR$20-26),($K$38 + 1) - (ROW(DU25)-21) + 2)),""),"")</f>
        <v>24</v>
      </c>
      <c r="DV25" s="83"/>
      <c r="DW25" s="84"/>
      <c r="DX25" s="69" t="str">
        <f t="shared" ca="1" si="113"/>
        <v/>
      </c>
      <c r="DZ25" s="69" t="str">
        <f ca="1">IF(LEN(DZ$20)&gt;0,   IF(ROW(DZ25)-21&lt;=$K$38/2,INDIRECT(CONCATENATE("Teams!F",CELL("contents",INDEX(MatchOrdering!$A$4:$CD$33,ROW(DZ25)-21,MATCH(DZ$20,MatchOrdering!$A$3:$CD$3,0))))),""),"")</f>
        <v>PIT</v>
      </c>
      <c r="EA25" s="73" t="str">
        <f t="shared" ca="1" si="114"/>
        <v>PIT vs TOR</v>
      </c>
      <c r="EB25" s="69" t="str">
        <f ca="1">IF(LEN(DZ$20)&gt;0,   IF(ROW(EB25)-21&lt;=$K$38/2,INDIRECT(CONCATENATE("Teams!F",EC25)),""),"")</f>
        <v>TOR</v>
      </c>
      <c r="EC25" s="6">
        <f ca="1">IF(LEN(DZ$20)&gt;0,   IF(ROW(EC25)-21&lt;=$K$38/2,INDIRECT(CONCATENATE("MatchOrdering!A",CHAR(96+DZ$20-26),($K$38 + 1) - (ROW(EC25)-21) + 2)),""),"")</f>
        <v>22</v>
      </c>
      <c r="ED25" s="83"/>
      <c r="EE25" s="84"/>
      <c r="EF25" s="69" t="str">
        <f t="shared" ca="1" si="115"/>
        <v/>
      </c>
      <c r="EH25" s="69" t="str">
        <f ca="1">IF(LEN(EH$20)&gt;0,   IF(ROW(EH25)-21&lt;=$K$38/2,INDIRECT(CONCATENATE("Teams!F",CELL("contents",INDEX(MatchOrdering!$A$4:$CD$33,ROW(EH25)-21,MATCH(EH$20,MatchOrdering!$A$3:$CD$3,0))))),""),"")</f>
        <v>NYR</v>
      </c>
      <c r="EI25" s="73" t="str">
        <f t="shared" ca="1" si="116"/>
        <v>NYR vs OTT</v>
      </c>
      <c r="EJ25" s="69" t="str">
        <f ca="1">IF(LEN(EH$20)&gt;0,   IF(ROW(EJ25)-21&lt;=$K$38/2,INDIRECT(CONCATENATE("Teams!F",EK25)),""),"")</f>
        <v>OTT</v>
      </c>
      <c r="EK25" s="6">
        <f ca="1">IF(LEN(EH$20)&gt;0,   IF(ROW(EK25)-21&lt;=$K$38/2,INDIRECT(CONCATENATE("MatchOrdering!A",CHAR(96+EH$20-26),($K$38 + 1) - (ROW(EK25)-21) + 2)),""),"")</f>
        <v>20</v>
      </c>
      <c r="EL25" s="83"/>
      <c r="EM25" s="84"/>
      <c r="EN25" s="69" t="str">
        <f t="shared" ca="1" si="117"/>
        <v/>
      </c>
      <c r="EP25" s="69" t="str">
        <f ca="1">IF(LEN(EP$20)&gt;0,   IF(ROW(EP25)-21&lt;=$K$38/2,INDIRECT(CONCATENATE("Teams!F",CELL("contents",INDEX(MatchOrdering!$A$4:$CD$33,ROW(EP25)-21,MATCH(EP$20,MatchOrdering!$A$3:$CD$3,0))))),""),"")</f>
        <v>NJD</v>
      </c>
      <c r="EQ25" s="73" t="str">
        <f t="shared" ca="1" si="118"/>
        <v>NJD vs FLA</v>
      </c>
      <c r="ER25" s="69" t="str">
        <f ca="1">IF(LEN(EP$20)&gt;0,   IF(ROW(ER25)-21&lt;=$K$38/2,INDIRECT(CONCATENATE("Teams!F",ES25)),""),"")</f>
        <v>FLA</v>
      </c>
      <c r="ES25" s="6">
        <f ca="1">IF(LEN(EP$20)&gt;0,   IF(ROW(ES25)-21&lt;=$K$38/2,INDIRECT(CONCATENATE("MatchOrdering!A",CHAR(96+EP$20-26),($K$38 + 1) - (ROW(ES25)-21) + 2)),""),"")</f>
        <v>18</v>
      </c>
      <c r="ET25" s="83"/>
      <c r="EU25" s="84"/>
      <c r="EV25" s="69" t="str">
        <f t="shared" ca="1" si="119"/>
        <v/>
      </c>
      <c r="EX25" s="69" t="str">
        <f ca="1">IF(LEN(EX$20)&gt;0,   IF(ROW(EX25)-21&lt;=$K$38/2,INDIRECT(CONCATENATE("Teams!F",CELL("contents",INDEX(MatchOrdering!$A$4:$CD$33,ROW(EX25)-21,MATCH(EX$20,MatchOrdering!$A$3:$CD$3,0))))),""),"")</f>
        <v>CAR</v>
      </c>
      <c r="EY25" s="73" t="str">
        <f t="shared" ca="1" si="120"/>
        <v>CAR vs BUF</v>
      </c>
      <c r="EZ25" s="69" t="str">
        <f ca="1">IF(LEN(EX$20)&gt;0,   IF(ROW(EZ25)-21&lt;=$K$38/2,INDIRECT(CONCATENATE("Teams!F",FA25)),""),"")</f>
        <v>BUF</v>
      </c>
      <c r="FA25" s="6">
        <f ca="1">IF(LEN(EX$20)&gt;0,   IF(ROW(FA25)-21&lt;=$K$38/2,INDIRECT(CONCATENATE("MatchOrdering!A",CHAR(96+EX$20-26),($K$38 + 1) - (ROW(FA25)-21) + 2)),""),"")</f>
        <v>16</v>
      </c>
      <c r="FB25" s="83"/>
      <c r="FC25" s="84"/>
      <c r="FD25" s="69" t="str">
        <f t="shared" ca="1" si="121"/>
        <v/>
      </c>
      <c r="FF25" s="69" t="str">
        <f ca="1">IF(LEN(FF$20)&gt;0,   IF(ROW(FF25)-21&lt;=$K$38/2,INDIRECT(CONCATENATE("Teams!F",CELL("contents",INDEX(MatchOrdering!$A$4:$CD$33,ROW(FF25)-21,MATCH(FF$20,MatchOrdering!$A$3:$CD$3,0))))),""),"")</f>
        <v>TB</v>
      </c>
      <c r="FG25" s="73" t="str">
        <f t="shared" ca="1" si="122"/>
        <v>TB vs WIN</v>
      </c>
      <c r="FH25" s="69" t="str">
        <f ca="1">IF(LEN(FF$20)&gt;0,   IF(ROW(FH25)-21&lt;=$K$38/2,INDIRECT(CONCATENATE("Teams!F",FI25)),""),"")</f>
        <v>WIN</v>
      </c>
      <c r="FI25" s="6">
        <f ca="1">IF(LEN(FF$20)&gt;0,   IF(ROW(FI25)-21&lt;=$K$38/2,INDIRECT(CONCATENATE("MatchOrdering!A",CHAR(96+FF$20-26),($K$38 + 1) - (ROW(FI25)-21) + 2)),""),"")</f>
        <v>14</v>
      </c>
      <c r="FJ25" s="83"/>
      <c r="FK25" s="84"/>
      <c r="FL25" s="69" t="str">
        <f t="shared" ca="1" si="123"/>
        <v/>
      </c>
      <c r="FN25" s="69" t="str">
        <f ca="1">IF(LEN(FN$20)&gt;0,   IF(ROW(FN25)-21&lt;=$K$38/2,INDIRECT(CONCATENATE("Teams!F",CELL("contents",INDEX(MatchOrdering!$A$4:$CD$33,ROW(FN25)-21,MATCH(FN$20,MatchOrdering!$A$3:$CD$3,0))))),""),"")</f>
        <v>MON</v>
      </c>
      <c r="FO25" s="73" t="str">
        <f t="shared" ca="1" si="124"/>
        <v>MON vs NAS</v>
      </c>
      <c r="FP25" s="69" t="str">
        <f ca="1">IF(LEN(FN$20)&gt;0,   IF(ROW(FP25)-21&lt;=$K$38/2,INDIRECT(CONCATENATE("Teams!F",FQ25)),""),"")</f>
        <v>NAS</v>
      </c>
      <c r="FQ25" s="6">
        <f ca="1">IF(LEN(FN$20)&gt;0,   IF(ROW(FQ25)-21&lt;=$K$38/2,INDIRECT(CONCATENATE("MatchOrdering!A",CHAR(96+FN$20-26),($K$38 + 1) - (ROW(FQ25)-21) + 2)),""),"")</f>
        <v>12</v>
      </c>
      <c r="FR25" s="83"/>
      <c r="FS25" s="84"/>
      <c r="FT25" s="69" t="str">
        <f t="shared" ca="1" si="125"/>
        <v/>
      </c>
      <c r="FV25" s="69" t="str">
        <f ca="1">IF(LEN(FV$20)&gt;0,   IF(ROW(FV25)-21&lt;=$K$38/2,INDIRECT(CONCATENATE("Teams!F",CELL("contents",INDEX(MatchOrdering!$A$4:$CD$33,ROW(FV25)-21,MATCH(FV$20,MatchOrdering!$A$3:$CD$3,0))))),""),"")</f>
        <v>DET</v>
      </c>
      <c r="FW25" s="73" t="str">
        <f t="shared" ca="1" si="126"/>
        <v>DET vs DAL</v>
      </c>
      <c r="FX25" s="69" t="str">
        <f ca="1">IF(LEN(FV$20)&gt;0,   IF(ROW(FX25)-21&lt;=$K$38/2,INDIRECT(CONCATENATE("Teams!F",FY25)),""),"")</f>
        <v>DAL</v>
      </c>
      <c r="FY25" s="6">
        <f ca="1">IF(LEN(FV$20)&gt;0,   IF(ROW(FY25)-21&lt;=$K$38/2,INDIRECT(CONCATENATE("MatchOrdering!A",CHAR(96+FV$20-26),($K$38 + 1) - (ROW(FY25)-21) + 2)),""),"")</f>
        <v>10</v>
      </c>
      <c r="FZ25" s="83"/>
      <c r="GA25" s="84"/>
      <c r="GB25" s="69" t="str">
        <f t="shared" ca="1" si="127"/>
        <v/>
      </c>
      <c r="GD25" s="69" t="str">
        <f ca="1">IF(LEN(GD$20)&gt;0,   IF(ROW(GD25)-21&lt;=$K$38/2,INDIRECT(CONCATENATE("Teams!F",CELL("contents",INDEX(MatchOrdering!$A$4:$CD$33,ROW(GD25)-21,MATCH(GD$20,MatchOrdering!$A$3:$CD$3,0))))),""),"")</f>
        <v>BOS</v>
      </c>
      <c r="GE25" s="73" t="str">
        <f t="shared" ca="1" si="128"/>
        <v>BOS vs CHI</v>
      </c>
      <c r="GF25" s="69" t="str">
        <f ca="1">IF(LEN(GD$20)&gt;0,   IF(ROW(GF25)-21&lt;=$K$38/2,INDIRECT(CONCATENATE("Teams!F",GG25)),""),"")</f>
        <v>CHI</v>
      </c>
      <c r="GG25" s="6">
        <f ca="1">IF(LEN(GD$20)&gt;0,   IF(ROW(GG25)-21&lt;=$K$38/2,INDIRECT(CONCATENATE("MatchOrdering!A",CHAR(96+GD$20-26),($K$38 + 1) - (ROW(GG25)-21) + 2)),""),"")</f>
        <v>8</v>
      </c>
      <c r="GH25" s="83"/>
      <c r="GI25" s="84"/>
      <c r="GJ25" s="69" t="str">
        <f t="shared" ca="1" si="129"/>
        <v/>
      </c>
      <c r="GL25" s="69" t="str">
        <f ca="1">IF(LEN(GL$20)&gt;0,   IF(ROW(GL25)-21&lt;=$K$38/2,INDIRECT(CONCATENATE("Teams!F",CELL("contents",INDEX(MatchOrdering!$A$4:$CD$33,ROW(GL25)-21,MATCH(GL$20,MatchOrdering!$A$3:$CD$3,0))))),""),"")</f>
        <v>STL</v>
      </c>
      <c r="GM25" s="73" t="str">
        <f t="shared" ca="1" si="130"/>
        <v>STL vs SJS</v>
      </c>
      <c r="GN25" s="69" t="str">
        <f ca="1">IF(LEN(GL$20)&gt;0,   IF(ROW(GN25)-21&lt;=$K$38/2,INDIRECT(CONCATENATE("Teams!F",GO25)),""),"")</f>
        <v>SJS</v>
      </c>
      <c r="GO25" s="6">
        <f ca="1">IF(LEN(GL$20)&gt;0,   IF(ROW(GO25)-21&lt;=$K$38/2,INDIRECT(CONCATENATE("MatchOrdering!A",CHAR(96+GL$20-26),($K$38 + 1) - (ROW(GO25)-21) + 2)),""),"")</f>
        <v>6</v>
      </c>
      <c r="GP25" s="83"/>
      <c r="GQ25" s="84"/>
      <c r="GR25" s="69" t="str">
        <f t="shared" ca="1" si="131"/>
        <v/>
      </c>
      <c r="GT25" s="69" t="str">
        <f ca="1">IF(LEN(GT$20)&gt;0,   IF(ROW(GT25)-21&lt;=$K$38/2,INDIRECT(CONCATENATE("Teams!F",CELL("contents",INDEX(MatchOrdering!$A$4:$CD$33,ROW(GT25)-21,MATCH(GT$20,MatchOrdering!$A$3:$CD$3,0))))),""),"")</f>
        <v>MIN</v>
      </c>
      <c r="GU25" s="73" t="str">
        <f t="shared" ca="1" si="132"/>
        <v>MIN vs LAK</v>
      </c>
      <c r="GV25" s="69" t="str">
        <f ca="1">IF(LEN(GT$20)&gt;0,   IF(ROW(GV25)-21&lt;=$K$38/2,INDIRECT(CONCATENATE("Teams!F",GW25)),""),"")</f>
        <v>LAK</v>
      </c>
      <c r="GW25" s="6">
        <f ca="1">IF(LEN(GT$20)&gt;0,   IF(ROW(GW25)-21&lt;=$K$38/2,INDIRECT(CONCATENATE("MatchOrdering!A",CHAR(96+GT$20-26),($K$38 + 1) - (ROW(GW25)-21) + 2)),""),"")</f>
        <v>4</v>
      </c>
      <c r="GX25" s="83"/>
      <c r="GY25" s="84"/>
      <c r="GZ25" s="69" t="str">
        <f t="shared" ca="1" si="133"/>
        <v/>
      </c>
      <c r="HB25" s="69" t="str">
        <f ca="1">IF(LEN(HB$20)&gt;0,   IF(ROW(HB25)-21&lt;=$K$38/2,INDIRECT(CONCATENATE("Teams!F",CELL("contents",INDEX(MatchOrdering!$A$4:$CD$33,ROW(HB25)-21,MATCH(HB$20,MatchOrdering!$A$3:$CD$3,0))))),""),"")</f>
        <v>COL</v>
      </c>
      <c r="HC25" s="73" t="str">
        <f t="shared" ca="1" si="134"/>
        <v>COL vs CGY</v>
      </c>
      <c r="HD25" s="69" t="str">
        <f ca="1">IF(LEN(HB$20)&gt;0,   IF(ROW(HD25)-21&lt;=$K$38/2,INDIRECT(CONCATENATE("Teams!F",HE25)),""),"")</f>
        <v>CGY</v>
      </c>
      <c r="HE25" s="6">
        <f ca="1">IF(LEN(HB$20)&gt;0,   IF(ROW(HE25)-21&lt;=$K$38/2,INDIRECT(CONCATENATE("MatchOrdering!B",CHAR(96+HB$20-52),($K$38 + 1) - (ROW(HE25)-21) + 2)),""),"")</f>
        <v>2</v>
      </c>
      <c r="HF25" s="83"/>
      <c r="HG25" s="84"/>
      <c r="HH25" s="69" t="str">
        <f t="shared" ca="1" si="135"/>
        <v/>
      </c>
      <c r="HJ25" s="69" t="str">
        <f ca="1">IF(LEN(HJ$20)&gt;0,   IF(ROW(HJ25)-21&lt;=$K$38/2,INDIRECT(CONCATENATE("Teams!F",CELL("contents",INDEX(MatchOrdering!$A$4:$CD$33,ROW(HJ25)-21,MATCH(HJ$20,MatchOrdering!$A$3:$CD$3,0))))),""),"")</f>
        <v>VAN</v>
      </c>
      <c r="HK25" s="73" t="str">
        <f t="shared" ca="1" si="136"/>
        <v>VAN vs PIT</v>
      </c>
      <c r="HL25" s="69" t="str">
        <f ca="1">IF(LEN(HJ$20)&gt;0,   IF(ROW(HL25)-21&lt;=$K$38/2,INDIRECT(CONCATENATE("Teams!F",HM25)),""),"")</f>
        <v>PIT</v>
      </c>
      <c r="HM25" s="6">
        <f ca="1">IF(LEN(HJ$20)&gt;0,   IF(ROW(HM25)-21&lt;=$K$38/2,INDIRECT(CONCATENATE("MatchOrdering!B",CHAR(96+HJ$20-52),($K$38 + 1) - (ROW(HM25)-21) + 2)),""),"")</f>
        <v>29</v>
      </c>
      <c r="HN25" s="83"/>
      <c r="HO25" s="84"/>
      <c r="HP25" s="69" t="str">
        <f t="shared" ca="1" si="137"/>
        <v/>
      </c>
      <c r="HR25" s="69" t="str">
        <f ca="1">IF(LEN(HR$20)&gt;0,   IF(ROW(HR25)-21&lt;=$K$38/2,INDIRECT(CONCATENATE("Teams!F",CELL("contents",INDEX(MatchOrdering!$A$4:$CD$33,ROW(HR25)-21,MATCH(HR$20,MatchOrdering!$A$3:$CD$3,0))))),""),"")</f>
        <v>ARI</v>
      </c>
      <c r="HS25" s="73" t="str">
        <f t="shared" ca="1" si="138"/>
        <v>ARI vs NYR</v>
      </c>
      <c r="HT25" s="69" t="str">
        <f ca="1">IF(LEN(HR$20)&gt;0,   IF(ROW(HT25)-21&lt;=$K$38/2,INDIRECT(CONCATENATE("Teams!F",HU25)),""),"")</f>
        <v>NYR</v>
      </c>
      <c r="HU25" s="6">
        <f ca="1">IF(LEN(HR$20)&gt;0,   IF(ROW(HU25)-21&lt;=$K$38/2,INDIRECT(CONCATENATE("MatchOrdering!B",CHAR(96+HR$20-52),($K$38 + 1) - (ROW(HU25)-21) + 2)),""),"")</f>
        <v>27</v>
      </c>
      <c r="HV25" s="83"/>
      <c r="HW25" s="84"/>
      <c r="HX25" s="69" t="str">
        <f t="shared" ca="1" si="139"/>
        <v/>
      </c>
      <c r="HZ25" s="69" t="str">
        <f ca="1">IF(LEN(HZ$20)&gt;0,   IF(ROW(HZ25)-21&lt;=$K$38/2,INDIRECT(CONCATENATE("Teams!F",CELL("contents",INDEX(MatchOrdering!$A$4:$CD$33,ROW(HZ25)-21,MATCH(HZ$20,MatchOrdering!$A$3:$CD$3,0))))),""),"")</f>
        <v>EDM</v>
      </c>
      <c r="IA25" s="73" t="str">
        <f t="shared" ca="1" si="140"/>
        <v>EDM vs NJD</v>
      </c>
      <c r="IB25" s="69" t="str">
        <f ca="1">IF(LEN(HZ$20)&gt;0,   IF(ROW(IB25)-21&lt;=$K$38/2,INDIRECT(CONCATENATE("Teams!F",IC25)),""),"")</f>
        <v>NJD</v>
      </c>
      <c r="IC25" s="6">
        <f ca="1">IF(LEN(HZ$20)&gt;0,   IF(ROW(IC25)-21&lt;=$K$38/2,INDIRECT(CONCATENATE("MatchOrdering!B",CHAR(96+HZ$20-52),($K$38 + 1) - (ROW(IC25)-21) + 2)),""),"")</f>
        <v>25</v>
      </c>
      <c r="ID25" s="83"/>
      <c r="IE25" s="84"/>
      <c r="IF25" s="69" t="str">
        <f t="shared" ca="1" si="141"/>
        <v/>
      </c>
      <c r="IH25" s="69" t="str">
        <f ca="1">IF(LEN(IH$20)&gt;0,   IF(ROW(IH25)-21&lt;=$K$38/2,INDIRECT(CONCATENATE("Teams!F",CELL("contents",INDEX(MatchOrdering!$A$4:$CD$33,ROW(IH25)-21,MATCH(IH$20,MatchOrdering!$A$3:$CD$3,0))))),""),"")</f>
        <v>WAS</v>
      </c>
      <c r="II25" s="73" t="str">
        <f t="shared" ca="1" si="142"/>
        <v>WAS vs CAR</v>
      </c>
      <c r="IJ25" s="69" t="str">
        <f ca="1">IF(LEN(IH$20)&gt;0,   IF(ROW(IJ25)-21&lt;=$K$38/2,INDIRECT(CONCATENATE("Teams!F",IK25)),""),"")</f>
        <v>CAR</v>
      </c>
      <c r="IK25" s="6">
        <f ca="1">IF(LEN(IH$20)&gt;0,   IF(ROW(IK25)-21&lt;=$K$38/2,INDIRECT(CONCATENATE("MatchOrdering!B",CHAR(96+IH$20-52),($K$38 + 1) - (ROW(IK25)-21) + 2)),""),"")</f>
        <v>23</v>
      </c>
      <c r="IL25" s="83"/>
      <c r="IM25" s="84"/>
      <c r="IN25" s="69" t="str">
        <f t="shared" ca="1" si="143"/>
        <v/>
      </c>
      <c r="IP25" s="69" t="str">
        <f ca="1">IF(LEN(IP$20)&gt;0,   IF(ROW(IP25)-21&lt;=$K$38/2,INDIRECT(CONCATENATE("Teams!F",CELL("contents",INDEX(MatchOrdering!$A$4:$CD$33,ROW(IP25)-21,MATCH(IP$20,MatchOrdering!$A$3:$CD$3,0))))),""),"")</f>
        <v>PHI</v>
      </c>
      <c r="IQ25" s="73" t="str">
        <f t="shared" ca="1" si="144"/>
        <v>PHI vs TB</v>
      </c>
      <c r="IR25" s="69" t="str">
        <f ca="1">IF(LEN(IP$20)&gt;0,   IF(ROW(IR25)-21&lt;=$K$38/2,INDIRECT(CONCATENATE("Teams!F",IS25)),""),"")</f>
        <v>TB</v>
      </c>
      <c r="IS25" s="6">
        <f ca="1">IF(LEN(IP$20)&gt;0,   IF(ROW(IS25)-21&lt;=$K$38/2,INDIRECT(CONCATENATE("MatchOrdering!B",CHAR(96+IP$20-52),($K$38 + 1) - (ROW(IS25)-21) + 2)),""),"")</f>
        <v>21</v>
      </c>
      <c r="IT25" s="83"/>
      <c r="IU25" s="84"/>
      <c r="IV25" s="69" t="str">
        <f t="shared" ca="1" si="145"/>
        <v/>
      </c>
      <c r="IX25" s="69" t="str">
        <f ca="1">IF(LEN(IX$20)&gt;0,   IF(ROW(IX25)-21&lt;=$K$38/2,INDIRECT(CONCATENATE("Teams!F",CELL("contents",INDEX(MatchOrdering!$A$4:$CD$33,ROW(IX25)-21,MATCH(IX$20,MatchOrdering!$A$3:$CD$3,0))))),""),"")</f>
        <v>NYI</v>
      </c>
      <c r="IY25" s="73" t="str">
        <f t="shared" ca="1" si="146"/>
        <v>NYI vs MON</v>
      </c>
      <c r="IZ25" s="69" t="str">
        <f ca="1">IF(LEN(IX$20)&gt;0,   IF(ROW(IZ25)-21&lt;=$K$38/2,INDIRECT(CONCATENATE("Teams!F",JA25)),""),"")</f>
        <v>MON</v>
      </c>
      <c r="JA25" s="6">
        <f ca="1">IF(LEN(IX$20)&gt;0,   IF(ROW(JA25)-21&lt;=$K$38/2,INDIRECT(CONCATENATE("MatchOrdering!B",CHAR(96+IX$20-52),($K$38 + 1) - (ROW(JA25)-21) + 2)),""),"")</f>
        <v>19</v>
      </c>
      <c r="JB25" s="83"/>
      <c r="JC25" s="84"/>
      <c r="JD25" s="69" t="str">
        <f t="shared" ca="1" si="147"/>
        <v/>
      </c>
      <c r="JF25" s="69" t="str">
        <f ca="1">IF(LEN(JF$20)&gt;0,   IF(ROW(JF25)-21&lt;=$K$38/2,INDIRECT(CONCATENATE("Teams!F",CELL("contents",INDEX(MatchOrdering!$A$4:$CD$33,ROW(JF25)-21,MATCH(JF$20,MatchOrdering!$A$3:$CD$3,0))))),""),"")</f>
        <v>CBJ</v>
      </c>
      <c r="JG25" s="73" t="str">
        <f t="shared" ca="1" si="148"/>
        <v>CBJ vs DET</v>
      </c>
      <c r="JH25" s="69" t="str">
        <f ca="1">IF(LEN(JF$20)&gt;0,   IF(ROW(JH25)-21&lt;=$K$38/2,INDIRECT(CONCATENATE("Teams!F",JI25)),""),"")</f>
        <v>DET</v>
      </c>
      <c r="JI25" s="6">
        <f ca="1">IF(LEN(JF$20)&gt;0,   IF(ROW(JI25)-21&lt;=$K$38/2,INDIRECT(CONCATENATE("MatchOrdering!B",CHAR(96+JF$20-52),($K$38 + 1) - (ROW(JI25)-21) + 2)),""),"")</f>
        <v>17</v>
      </c>
      <c r="JJ25" s="83"/>
      <c r="JK25" s="84"/>
      <c r="JL25" s="69" t="str">
        <f t="shared" ca="1" si="149"/>
        <v/>
      </c>
      <c r="JN25" s="69" t="str">
        <f ca="1">IF(LEN(JN$20)&gt;0,   IF(ROW(JN25)-21&lt;=$K$38/2,INDIRECT(CONCATENATE("Teams!F",CELL("contents",INDEX(MatchOrdering!$A$4:$CD$33,ROW(JN25)-21,MATCH(JN$20,MatchOrdering!$A$3:$CD$3,0))))),""),"")</f>
        <v>TOR</v>
      </c>
      <c r="JO25" s="73" t="str">
        <f t="shared" ca="1" si="150"/>
        <v>TOR vs BOS</v>
      </c>
      <c r="JP25" s="69" t="str">
        <f ca="1">IF(LEN(JN$20)&gt;0,   IF(ROW(JP25)-21&lt;=$K$38/2,INDIRECT(CONCATENATE("Teams!F",JQ25)),""),"")</f>
        <v>BOS</v>
      </c>
      <c r="JQ25" s="6">
        <f ca="1">IF(LEN(JN$20)&gt;0,   IF(ROW(JQ25)-21&lt;=$K$38/2,INDIRECT(CONCATENATE("MatchOrdering!B",CHAR(96+JN$20-52),($K$38 + 1) - (ROW(JQ25)-21) + 2)),""),"")</f>
        <v>15</v>
      </c>
      <c r="JR25" s="83"/>
      <c r="JS25" s="84"/>
      <c r="JT25" s="69" t="str">
        <f t="shared" ca="1" si="151"/>
        <v/>
      </c>
      <c r="JV25" s="69" t="str">
        <f ca="1">IF(LEN(JV$20)&gt;0,   IF(ROW(JV25)-21&lt;=$K$38/2,INDIRECT(CONCATENATE("Teams!F",CELL("contents",INDEX(MatchOrdering!$A$4:$CD$33,ROW(JV25)-21,MATCH(JV$20,MatchOrdering!$A$3:$CD$3,0))))),""),"")</f>
        <v>OTT</v>
      </c>
      <c r="JW25" s="73" t="str">
        <f t="shared" ca="1" si="152"/>
        <v>OTT vs STL</v>
      </c>
      <c r="JX25" s="69" t="str">
        <f ca="1">IF(LEN(JV$20)&gt;0,   IF(ROW(JX25)-21&lt;=$K$38/2,INDIRECT(CONCATENATE("Teams!F",JY25)),""),"")</f>
        <v>STL</v>
      </c>
      <c r="JY25" s="6">
        <f ca="1">IF(LEN(JV$20)&gt;0,   IF(ROW(JY25)-21&lt;=$K$38/2,INDIRECT(CONCATENATE("MatchOrdering!B",CHAR(96+JV$20-52),($K$38 + 1) - (ROW(JY25)-21) + 2)),""),"")</f>
        <v>13</v>
      </c>
      <c r="JZ25" s="83"/>
      <c r="KA25" s="84"/>
      <c r="KB25" s="69" t="str">
        <f t="shared" ca="1" si="153"/>
        <v/>
      </c>
      <c r="KD25" s="69" t="str">
        <f ca="1">IF(LEN(KD$20)&gt;0,   IF(ROW(KD25)-21&lt;=$K$38/2,INDIRECT(CONCATENATE("Teams!F",CELL("contents",INDEX(MatchOrdering!$A$4:$CD$33,ROW(KD25)-21,MATCH(KD$20,MatchOrdering!$A$3:$CD$3,0))))),""),"")</f>
        <v>FLA</v>
      </c>
      <c r="KE25" s="73" t="str">
        <f t="shared" ca="1" si="154"/>
        <v>FLA vs MIN</v>
      </c>
      <c r="KF25" s="69" t="str">
        <f ca="1">IF(LEN(KD$20)&gt;0,   IF(ROW(KF25)-21&lt;=$K$38/2,INDIRECT(CONCATENATE("Teams!F",KG25)),""),"")</f>
        <v>MIN</v>
      </c>
      <c r="KG25" s="6">
        <f ca="1">IF(LEN(KD$20)&gt;0,   IF(ROW(KG25)-21&lt;=$K$38/2,INDIRECT(CONCATENATE("MatchOrdering!B",CHAR(96+KD$20-52),($K$38 + 1) - (ROW(KG25)-21) + 2)),""),"")</f>
        <v>11</v>
      </c>
      <c r="KH25" s="83"/>
      <c r="KI25" s="84"/>
      <c r="KJ25" s="69" t="str">
        <f t="shared" ca="1" si="155"/>
        <v/>
      </c>
      <c r="KL25" s="69" t="str">
        <f ca="1">IF(LEN(KL$20)&gt;0,   IF(ROW(KL25)-21&lt;=$K$38/2,INDIRECT(CONCATENATE("Teams!F",CELL("contents",INDEX(MatchOrdering!$A$4:$CD$33,ROW(KL25)-21,MATCH(KL$20,MatchOrdering!$A$3:$CD$3,0))))),""),"")</f>
        <v>BUF</v>
      </c>
      <c r="KM25" s="73" t="str">
        <f t="shared" ca="1" si="156"/>
        <v>BUF vs COL</v>
      </c>
      <c r="KN25" s="69" t="str">
        <f ca="1">IF(LEN(KL$20)&gt;0,   IF(ROW(KN25)-21&lt;=$K$38/2,INDIRECT(CONCATENATE("Teams!F",KO25)),""),"")</f>
        <v>COL</v>
      </c>
      <c r="KO25" s="6">
        <f ca="1">IF(LEN(KL$20)&gt;0,   IF(ROW(KO25)-21&lt;=$K$38/2,INDIRECT(CONCATENATE("MatchOrdering!B",CHAR(96+KL$20-52),($K$38 + 1) - (ROW(KO25)-21) + 2)),""),"")</f>
        <v>9</v>
      </c>
      <c r="KP25" s="83"/>
      <c r="KQ25" s="84"/>
      <c r="KR25" s="69" t="str">
        <f t="shared" ca="1" si="157"/>
        <v/>
      </c>
      <c r="KT25" s="69" t="str">
        <f ca="1">IF(LEN(KT$20)&gt;0,   IF(ROW(KT25)-21&lt;=$K$38/2,INDIRECT(CONCATENATE("Teams!F",CELL("contents",INDEX(MatchOrdering!$A$4:$CD$33,ROW(KT25)-21,MATCH(KT$20,MatchOrdering!$A$3:$CD$3,0))))),""),"")</f>
        <v>WIN</v>
      </c>
      <c r="KU25" s="73" t="str">
        <f t="shared" ca="1" si="158"/>
        <v>WIN vs VAN</v>
      </c>
      <c r="KV25" s="69" t="str">
        <f ca="1">IF(LEN(KT$20)&gt;0,   IF(ROW(KV25)-21&lt;=$K$38/2,INDIRECT(CONCATENATE("Teams!F",KW25)),""),"")</f>
        <v>VAN</v>
      </c>
      <c r="KW25" s="6">
        <f ca="1">IF(LEN(KT$20)&gt;0,   IF(ROW(KW25)-21&lt;=$K$38/2,INDIRECT(CONCATENATE("MatchOrdering!B",CHAR(96+KT$20-52),($K$38 + 1) - (ROW(KW25)-21) + 2)),""),"")</f>
        <v>7</v>
      </c>
      <c r="KX25" s="83"/>
      <c r="KY25" s="84"/>
      <c r="KZ25" s="69" t="str">
        <f t="shared" ca="1" si="159"/>
        <v/>
      </c>
      <c r="LB25" s="69" t="str">
        <f ca="1">IF(LEN(LB$20)&gt;0,   IF(ROW(LB25)-21&lt;=$K$38/2,INDIRECT(CONCATENATE("Teams!F",CELL("contents",INDEX(MatchOrdering!$A$4:$CD$33,ROW(LB25)-21,MATCH(LB$20,MatchOrdering!$A$3:$CD$3,0))))),""),"")</f>
        <v>NAS</v>
      </c>
      <c r="LC25" s="73" t="str">
        <f t="shared" ca="1" si="160"/>
        <v>NAS vs ARI</v>
      </c>
      <c r="LD25" s="69" t="str">
        <f ca="1">IF(LEN(LB$20)&gt;0,   IF(ROW(LD25)-21&lt;=$K$38/2,INDIRECT(CONCATENATE("Teams!F",LE25)),""),"")</f>
        <v>ARI</v>
      </c>
      <c r="LE25" s="6">
        <f ca="1">IF(LEN(LB$20)&gt;0,   IF(ROW(LE25)-21&lt;=$K$38/2,INDIRECT(CONCATENATE("MatchOrdering!C",CHAR(96+LB$20-78),($K$38 + 1) - (ROW(LE25)-21) + 2)),""),"")</f>
        <v>5</v>
      </c>
      <c r="LF25" s="83"/>
      <c r="LG25" s="84"/>
      <c r="LH25" s="69" t="str">
        <f t="shared" ca="1" si="161"/>
        <v/>
      </c>
      <c r="LJ25" s="69" t="str">
        <f ca="1">IF(LEN(LJ$20)&gt;0,   IF(ROW(LJ25)-21&lt;=$K$38/2,INDIRECT(CONCATENATE("Teams!F",CELL("contents",INDEX(MatchOrdering!$A$4:$CD$33,ROW(LJ25)-21,MATCH(LJ$20,MatchOrdering!$A$3:$CD$3,0))))),""),"")</f>
        <v>DAL</v>
      </c>
      <c r="LK25" s="73" t="str">
        <f t="shared" ca="1" si="162"/>
        <v>DAL vs EDM</v>
      </c>
      <c r="LL25" s="69" t="str">
        <f ca="1">IF(LEN(LJ$20)&gt;0,   IF(ROW(LL25)-21&lt;=$K$38/2,INDIRECT(CONCATENATE("Teams!F",LM25)),""),"")</f>
        <v>EDM</v>
      </c>
      <c r="LM25" s="6">
        <f ca="1">IF(LEN(LJ$20)&gt;0,   IF(ROW(LM25)-21&lt;=$K$38/2,INDIRECT(CONCATENATE("MatchOrdering!C",CHAR(96+LJ$20-78),($K$38 + 1) - (ROW(LM25)-21) + 2)),""),"")</f>
        <v>3</v>
      </c>
      <c r="LN25" s="83"/>
      <c r="LO25" s="84"/>
      <c r="LP25" s="69" t="str">
        <f t="shared" ca="1" si="163"/>
        <v/>
      </c>
    </row>
    <row r="26" spans="2:328" x14ac:dyDescent="0.25">
      <c r="B26" s="69" t="str">
        <f ca="1">IF(LEN(C$20)&gt;0,   IF(ROW(B26)-21&lt;=$K$38/2,INDIRECT(CONCATENATE("Teams!F",CELL("contents",INDEX(MatchOrdering!$A$4:$CD$33,ROW(B26)-21,MATCH(C$20,MatchOrdering!$A$3:$CD$3,0))))),""),"")</f>
        <v>LAK</v>
      </c>
      <c r="C26" s="73" t="str">
        <f t="shared" ca="1" si="82"/>
        <v>LAK vs CBJ</v>
      </c>
      <c r="D26" s="69" t="str">
        <f ca="1">IF(LEN(C$20)&gt;0,   IF(ROW(D26)-21&lt;=$K$38/2,INDIRECT(CONCATENATE("Teams!F",E26)),""),"")</f>
        <v>CBJ</v>
      </c>
      <c r="E26" s="6">
        <f ca="1">IF(LEN(C$20)&gt;0,   IF(ROW(E26)-21&lt;=$K$38/2,INDIRECT(CONCATENATE("MatchOrdering!",CHAR(96+C$20),($K$38 + 1) - (ROW(E26)-21) + 2)),""),"")</f>
        <v>24</v>
      </c>
      <c r="F26" s="83"/>
      <c r="G26" s="84"/>
      <c r="H26" s="69" t="str">
        <f t="shared" ca="1" si="83"/>
        <v/>
      </c>
      <c r="J26" s="69" t="str">
        <f ca="1">IF(LEN(J$20)&gt;0,   IF(ROW(J26)-21&lt;=$K$38/2,INDIRECT(CONCATENATE("Teams!F",CELL("contents",INDEX(MatchOrdering!$A$4:$CD$33,ROW(J26)-21,MATCH(J$20,MatchOrdering!$A$3:$CD$3,0))))),""),"")</f>
        <v>CGY</v>
      </c>
      <c r="K26" s="73" t="str">
        <f t="shared" ca="1" si="84"/>
        <v>CGY vs TOR</v>
      </c>
      <c r="L26" s="69" t="str">
        <f ca="1">IF(LEN(J$20)&gt;0,   IF(ROW(L26)-21&lt;=$K$38/2,INDIRECT(CONCATENATE("Teams!F",M26)),""),"")</f>
        <v>TOR</v>
      </c>
      <c r="M26" s="6">
        <f ca="1">IF(LEN(J$20)&gt;0,   IF(ROW(M26)-21&lt;=$K$38/2,INDIRECT(CONCATENATE("MatchOrdering!",CHAR(96+J$20),($K$38 + 1) - (ROW(M26)-21) + 2)),""),"")</f>
        <v>22</v>
      </c>
      <c r="N26" s="83"/>
      <c r="O26" s="84"/>
      <c r="P26" s="69" t="str">
        <f t="shared" ca="1" si="85"/>
        <v/>
      </c>
      <c r="R26" s="69" t="str">
        <f ca="1">IF(LEN(R$20)&gt;0,   IF(ROW(R26)-21&lt;=$K$38/2,INDIRECT(CONCATENATE("Teams!F",CELL("contents",INDEX(MatchOrdering!$A$4:$CD$33,ROW(R26)-21,MATCH(R$20,MatchOrdering!$A$3:$CD$3,0))))),""),"")</f>
        <v>PIT</v>
      </c>
      <c r="S26" s="73" t="str">
        <f t="shared" ca="1" si="86"/>
        <v>PIT vs OTT</v>
      </c>
      <c r="T26" s="69" t="str">
        <f ca="1">IF(LEN(R$20)&gt;0,   IF(ROW(T26)-21&lt;=$K$38/2,INDIRECT(CONCATENATE("Teams!F",U26)),""),"")</f>
        <v>OTT</v>
      </c>
      <c r="U26" s="6">
        <f ca="1">IF(LEN(R$20)&gt;0,   IF(ROW(U26)-21&lt;=$K$38/2,INDIRECT(CONCATENATE("MatchOrdering!",CHAR(96+R$20),($K$38 + 1) - (ROW(U26)-21) + 2)),""),"")</f>
        <v>20</v>
      </c>
      <c r="V26" s="83"/>
      <c r="W26" s="84"/>
      <c r="X26" s="69" t="str">
        <f t="shared" ca="1" si="87"/>
        <v/>
      </c>
      <c r="Z26" s="69" t="str">
        <f ca="1">IF(LEN(Z$20)&gt;0,   IF(ROW(Z26)-21&lt;=$K$38/2,INDIRECT(CONCATENATE("Teams!F",CELL("contents",INDEX(MatchOrdering!$A$4:$CD$33,ROW(Z26)-21,MATCH(Z$20,MatchOrdering!$A$3:$CD$3,0))))),""),"")</f>
        <v>NYR</v>
      </c>
      <c r="AA26" s="73" t="str">
        <f t="shared" ca="1" si="88"/>
        <v>NYR vs FLA</v>
      </c>
      <c r="AB26" s="69" t="str">
        <f ca="1">IF(LEN(Z$20)&gt;0,   IF(ROW(AB26)-21&lt;=$K$38/2,INDIRECT(CONCATENATE("Teams!F",AC26)),""),"")</f>
        <v>FLA</v>
      </c>
      <c r="AC26" s="6">
        <f ca="1">IF(LEN(Z$20)&gt;0,   IF(ROW(AC26)-21&lt;=$K$38/2,INDIRECT(CONCATENATE("MatchOrdering!",CHAR(96+Z$20),($K$38 + 1) - (ROW(AC26)-21) + 2)),""),"")</f>
        <v>18</v>
      </c>
      <c r="AD26" s="83"/>
      <c r="AE26" s="84"/>
      <c r="AF26" s="69" t="str">
        <f t="shared" ca="1" si="89"/>
        <v/>
      </c>
      <c r="AH26" s="69" t="str">
        <f ca="1">IF(LEN(AH$20)&gt;0,   IF(ROW(AH26)-21&lt;=$K$38/2,INDIRECT(CONCATENATE("Teams!F",CELL("contents",INDEX(MatchOrdering!$A$4:$CD$33,ROW(AH26)-21,MATCH(AH$20,MatchOrdering!$A$3:$CD$3,0))))),""),"")</f>
        <v>NJD</v>
      </c>
      <c r="AI26" s="73" t="str">
        <f t="shared" ca="1" si="90"/>
        <v>NJD vs BUF</v>
      </c>
      <c r="AJ26" s="69" t="str">
        <f ca="1">IF(LEN(AH$20)&gt;0,   IF(ROW(AJ26)-21&lt;=$K$38/2,INDIRECT(CONCATENATE("Teams!F",AK26)),""),"")</f>
        <v>BUF</v>
      </c>
      <c r="AK26" s="6">
        <f ca="1">IF(LEN(AH$20)&gt;0,   IF(ROW(AK26)-21&lt;=$K$38/2,INDIRECT(CONCATENATE("MatchOrdering!",CHAR(96+AH$20),($K$38 + 1) - (ROW(AK26)-21) + 2)),""),"")</f>
        <v>16</v>
      </c>
      <c r="AL26" s="83"/>
      <c r="AM26" s="84"/>
      <c r="AN26" s="69" t="str">
        <f t="shared" ca="1" si="91"/>
        <v/>
      </c>
      <c r="AP26" s="69" t="str">
        <f ca="1">IF(LEN(AP$20)&gt;0,   IF(ROW(AP26)-21&lt;=$K$38/2,INDIRECT(CONCATENATE("Teams!F",CELL("contents",INDEX(MatchOrdering!$A$4:$CD$33,ROW(AP26)-21,MATCH(AP$20,MatchOrdering!$A$3:$CD$3,0))))),""),"")</f>
        <v>CAR</v>
      </c>
      <c r="AQ26" s="73" t="str">
        <f t="shared" ca="1" si="92"/>
        <v>CAR vs WIN</v>
      </c>
      <c r="AR26" s="69" t="str">
        <f ca="1">IF(LEN(AP$20)&gt;0,   IF(ROW(AR26)-21&lt;=$K$38/2,INDIRECT(CONCATENATE("Teams!F",AS26)),""),"")</f>
        <v>WIN</v>
      </c>
      <c r="AS26" s="6">
        <f ca="1">IF(LEN(AP$20)&gt;0,   IF(ROW(AS26)-21&lt;=$K$38/2,INDIRECT(CONCATENATE("MatchOrdering!",CHAR(96+AP$20),($K$38 + 1) - (ROW(AS26)-21) + 2)),""),"")</f>
        <v>14</v>
      </c>
      <c r="AT26" s="83"/>
      <c r="AU26" s="84"/>
      <c r="AV26" s="69" t="str">
        <f t="shared" ca="1" si="93"/>
        <v/>
      </c>
      <c r="AX26" s="69" t="str">
        <f ca="1">IF(LEN(AX$20)&gt;0,   IF(ROW(AX26)-21&lt;=$K$38/2,INDIRECT(CONCATENATE("Teams!F",CELL("contents",INDEX(MatchOrdering!$A$4:$CD$33,ROW(AX26)-21,MATCH(AX$20,MatchOrdering!$A$3:$CD$3,0))))),""),"")</f>
        <v>TB</v>
      </c>
      <c r="AY26" s="73" t="str">
        <f t="shared" ca="1" si="94"/>
        <v>TB vs NAS</v>
      </c>
      <c r="AZ26" s="69" t="str">
        <f ca="1">IF(LEN(AX$20)&gt;0,   IF(ROW(AZ26)-21&lt;=$K$38/2,INDIRECT(CONCATENATE("Teams!F",BA26)),""),"")</f>
        <v>NAS</v>
      </c>
      <c r="BA26" s="6">
        <f ca="1">IF(LEN(AX$20)&gt;0,   IF(ROW(BA26)-21&lt;=$K$38/2,INDIRECT(CONCATENATE("MatchOrdering!",CHAR(96+AX$20),($K$38 + 1) - (ROW(BA26)-21) + 2)),""),"")</f>
        <v>12</v>
      </c>
      <c r="BB26" s="83"/>
      <c r="BC26" s="84"/>
      <c r="BD26" s="69" t="str">
        <f t="shared" ca="1" si="95"/>
        <v/>
      </c>
      <c r="BF26" s="69" t="str">
        <f ca="1">IF(LEN(BF$20)&gt;0,   IF(ROW(BF26)-21&lt;=$K$38/2,INDIRECT(CONCATENATE("Teams!F",CELL("contents",INDEX(MatchOrdering!$A$4:$CD$33,ROW(BF26)-21,MATCH(BF$20,MatchOrdering!$A$3:$CD$3,0))))),""),"")</f>
        <v>MON</v>
      </c>
      <c r="BG26" s="73" t="str">
        <f t="shared" ca="1" si="96"/>
        <v>MON vs DAL</v>
      </c>
      <c r="BH26" s="69" t="str">
        <f ca="1">IF(LEN(BF$20)&gt;0,   IF(ROW(BH26)-21&lt;=$K$38/2,INDIRECT(CONCATENATE("Teams!F",BI26)),""),"")</f>
        <v>DAL</v>
      </c>
      <c r="BI26" s="6">
        <f ca="1">IF(LEN(BF$20)&gt;0,   IF(ROW(BI26)-21&lt;=$K$38/2,INDIRECT(CONCATENATE("MatchOrdering!",CHAR(96+BF$20),($K$38 + 1) - (ROW(BI26)-21) + 2)),""),"")</f>
        <v>10</v>
      </c>
      <c r="BJ26" s="83"/>
      <c r="BK26" s="84"/>
      <c r="BL26" s="69" t="str">
        <f t="shared" ca="1" si="97"/>
        <v/>
      </c>
      <c r="BN26" s="69" t="str">
        <f ca="1">IF(LEN(BN$20)&gt;0,   IF(ROW(BN26)-21&lt;=$K$38/2,INDIRECT(CONCATENATE("Teams!F",CELL("contents",INDEX(MatchOrdering!$A$4:$CD$33,ROW(BN26)-21,MATCH(BN$20,MatchOrdering!$A$3:$CD$3,0))))),""),"")</f>
        <v>DET</v>
      </c>
      <c r="BO26" s="73" t="str">
        <f t="shared" ca="1" si="98"/>
        <v>DET vs CHI</v>
      </c>
      <c r="BP26" s="69" t="str">
        <f ca="1">IF(LEN(BN$20)&gt;0,   IF(ROW(BP26)-21&lt;=$K$38/2,INDIRECT(CONCATENATE("Teams!F",BQ26)),""),"")</f>
        <v>CHI</v>
      </c>
      <c r="BQ26" s="6">
        <f ca="1">IF(LEN(BN$20)&gt;0,   IF(ROW(BQ26)-21&lt;=$K$38/2,INDIRECT(CONCATENATE("MatchOrdering!",CHAR(96+BN$20),($K$38 + 1) - (ROW(BQ26)-21) + 2)),""),"")</f>
        <v>8</v>
      </c>
      <c r="BR26" s="83"/>
      <c r="BS26" s="84"/>
      <c r="BT26" s="69" t="str">
        <f t="shared" ca="1" si="99"/>
        <v/>
      </c>
      <c r="BV26" s="69" t="str">
        <f ca="1">IF(LEN(BV$20)&gt;0,   IF(ROW(BV26)-21&lt;=$K$38/2,INDIRECT(CONCATENATE("Teams!F",CELL("contents",INDEX(MatchOrdering!$A$4:$CD$33,ROW(BV26)-21,MATCH(BV$20,MatchOrdering!$A$3:$CD$3,0))))),""),"")</f>
        <v>BOS</v>
      </c>
      <c r="BW26" s="73" t="str">
        <f t="shared" ca="1" si="100"/>
        <v>BOS vs SJS</v>
      </c>
      <c r="BX26" s="69" t="str">
        <f ca="1">IF(LEN(BV$20)&gt;0,   IF(ROW(BX26)-21&lt;=$K$38/2,INDIRECT(CONCATENATE("Teams!F",BY26)),""),"")</f>
        <v>SJS</v>
      </c>
      <c r="BY26" s="6">
        <f ca="1">IF(LEN(BV$20)&gt;0,   IF(ROW(BY26)-21&lt;=$K$38/2,INDIRECT(CONCATENATE("MatchOrdering!",CHAR(96+BV$20),($K$38 + 1) - (ROW(BY26)-21) + 2)),""),"")</f>
        <v>6</v>
      </c>
      <c r="BZ26" s="83"/>
      <c r="CA26" s="84"/>
      <c r="CB26" s="69" t="str">
        <f t="shared" ca="1" si="101"/>
        <v/>
      </c>
      <c r="CD26" s="69" t="str">
        <f ca="1">IF(LEN(CD$20)&gt;0,   IF(ROW(CD26)-21&lt;=$K$38/2,INDIRECT(CONCATENATE("Teams!F",CELL("contents",INDEX(MatchOrdering!$A$4:$CD$33,ROW(CD26)-21,MATCH(CD$20,MatchOrdering!$A$3:$CD$3,0))))),""),"")</f>
        <v>STL</v>
      </c>
      <c r="CE26" s="73" t="str">
        <f t="shared" ca="1" si="102"/>
        <v>STL vs LAK</v>
      </c>
      <c r="CF26" s="69" t="str">
        <f ca="1">IF(LEN(CD$20)&gt;0,   IF(ROW(CF26)-21&lt;=$K$38/2,INDIRECT(CONCATENATE("Teams!F",CG26)),""),"")</f>
        <v>LAK</v>
      </c>
      <c r="CG26" s="6">
        <f ca="1">IF(LEN(CD$20)&gt;0,   IF(ROW(CG26)-21&lt;=$K$38/2,INDIRECT(CONCATENATE("MatchOrdering!",CHAR(96+CD$20),($K$38 + 1) - (ROW(CG26)-21) + 2)),""),"")</f>
        <v>4</v>
      </c>
      <c r="CH26" s="83"/>
      <c r="CI26" s="84"/>
      <c r="CJ26" s="69" t="str">
        <f t="shared" ca="1" si="103"/>
        <v/>
      </c>
      <c r="CL26" s="69" t="str">
        <f ca="1">IF(LEN(CL$20)&gt;0,   IF(ROW(CL26)-21&lt;=$K$38/2,INDIRECT(CONCATENATE("Teams!F",CELL("contents",INDEX(MatchOrdering!$A$4:$CD$33,ROW(CL26)-21,MATCH(CL$20,MatchOrdering!$A$3:$CD$3,0))))),""),"")</f>
        <v>MIN</v>
      </c>
      <c r="CM26" s="73" t="str">
        <f t="shared" ca="1" si="104"/>
        <v>MIN vs CGY</v>
      </c>
      <c r="CN26" s="69" t="str">
        <f ca="1">IF(LEN(CL$20)&gt;0,   IF(ROW(CN26)-21&lt;=$K$38/2,INDIRECT(CONCATENATE("Teams!F",CO26)),""),"")</f>
        <v>CGY</v>
      </c>
      <c r="CO26" s="6">
        <f ca="1">IF(LEN(CL$20)&gt;0,   IF(ROW(CO26)-21&lt;=$K$38/2,INDIRECT(CONCATENATE("MatchOrdering!",CHAR(96+CL$20),($K$38 + 1) - (ROW(CO26)-21) + 2)),""),"")</f>
        <v>2</v>
      </c>
      <c r="CP26" s="83"/>
      <c r="CQ26" s="84"/>
      <c r="CR26" s="69" t="str">
        <f t="shared" ca="1" si="105"/>
        <v/>
      </c>
      <c r="CT26" s="69" t="str">
        <f ca="1">IF(LEN(CT$20)&gt;0,   IF(ROW(CT26)-21&lt;=$K$38/2,INDIRECT(CONCATENATE("Teams!F",CELL("contents",INDEX(MatchOrdering!$A$4:$CD$33,ROW(CT26)-21,MATCH(CT$20,MatchOrdering!$A$3:$CD$3,0))))),""),"")</f>
        <v>COL</v>
      </c>
      <c r="CU26" s="73" t="str">
        <f t="shared" ca="1" si="106"/>
        <v>COL vs PIT</v>
      </c>
      <c r="CV26" s="69" t="str">
        <f ca="1">IF(LEN(CT$20)&gt;0,   IF(ROW(CV26)-21&lt;=$K$38/2,INDIRECT(CONCATENATE("Teams!F",CW26)),""),"")</f>
        <v>PIT</v>
      </c>
      <c r="CW26" s="6">
        <f ca="1">IF(LEN(CT$20)&gt;0,   IF(ROW(CW26)-21&lt;=$K$38/2,INDIRECT(CONCATENATE("MatchOrdering!",CHAR(96+CT$20),($K$38 + 1) - (ROW(CW26)-21) + 2)),""),"")</f>
        <v>29</v>
      </c>
      <c r="CX26" s="83"/>
      <c r="CY26" s="84"/>
      <c r="CZ26" s="69" t="str">
        <f t="shared" ca="1" si="107"/>
        <v/>
      </c>
      <c r="DB26" s="69" t="str">
        <f ca="1">IF(LEN(DB$20)&gt;0,   IF(ROW(DB26)-21&lt;=$K$38/2,INDIRECT(CONCATENATE("Teams!F",CELL("contents",INDEX(MatchOrdering!$A$4:$CD$33,ROW(DB26)-21,MATCH(DB$20,MatchOrdering!$A$3:$CD$3,0))))),""),"")</f>
        <v>VAN</v>
      </c>
      <c r="DC26" s="73" t="str">
        <f t="shared" ca="1" si="108"/>
        <v>VAN vs NYR</v>
      </c>
      <c r="DD26" s="69" t="str">
        <f ca="1">IF(LEN(DB$20)&gt;0,   IF(ROW(DD26)-21&lt;=$K$38/2,INDIRECT(CONCATENATE("Teams!F",DE26)),""),"")</f>
        <v>NYR</v>
      </c>
      <c r="DE26" s="6">
        <f ca="1">IF(LEN(DB$20)&gt;0,   IF(ROW(DE26)-21&lt;=$K$38/2,INDIRECT(CONCATENATE("MatchOrdering!A",CHAR(96+DB$20-26),($K$38 + 1) - (ROW(DE26)-21) + 2)),""),"")</f>
        <v>27</v>
      </c>
      <c r="DF26" s="83"/>
      <c r="DG26" s="84"/>
      <c r="DH26" s="69" t="str">
        <f t="shared" ca="1" si="109"/>
        <v/>
      </c>
      <c r="DJ26" s="69" t="str">
        <f ca="1">IF(LEN(DJ$20)&gt;0,   IF(ROW(DJ26)-21&lt;=$K$38/2,INDIRECT(CONCATENATE("Teams!F",CELL("contents",INDEX(MatchOrdering!$A$4:$CD$33,ROW(DJ26)-21,MATCH(DJ$20,MatchOrdering!$A$3:$CD$3,0))))),""),"")</f>
        <v>ARI</v>
      </c>
      <c r="DK26" s="73" t="str">
        <f t="shared" ca="1" si="110"/>
        <v>ARI vs NJD</v>
      </c>
      <c r="DL26" s="69" t="str">
        <f ca="1">IF(LEN(DJ$20)&gt;0,   IF(ROW(DL26)-21&lt;=$K$38/2,INDIRECT(CONCATENATE("Teams!F",DM26)),""),"")</f>
        <v>NJD</v>
      </c>
      <c r="DM26" s="6">
        <f ca="1">IF(LEN(DJ$20)&gt;0,   IF(ROW(DM26)-21&lt;=$K$38/2,INDIRECT(CONCATENATE("MatchOrdering!A",CHAR(96+DJ$20-26),($K$38 + 1) - (ROW(DM26)-21) + 2)),""),"")</f>
        <v>25</v>
      </c>
      <c r="DN26" s="83"/>
      <c r="DO26" s="84"/>
      <c r="DP26" s="69" t="str">
        <f t="shared" ca="1" si="111"/>
        <v/>
      </c>
      <c r="DR26" s="69" t="str">
        <f ca="1">IF(LEN(DR$20)&gt;0,   IF(ROW(DR26)-21&lt;=$K$38/2,INDIRECT(CONCATENATE("Teams!F",CELL("contents",INDEX(MatchOrdering!$A$4:$CD$33,ROW(DR26)-21,MATCH(DR$20,MatchOrdering!$A$3:$CD$3,0))))),""),"")</f>
        <v>EDM</v>
      </c>
      <c r="DS26" s="73" t="str">
        <f t="shared" ca="1" si="112"/>
        <v>EDM vs CAR</v>
      </c>
      <c r="DT26" s="69" t="str">
        <f ca="1">IF(LEN(DR$20)&gt;0,   IF(ROW(DT26)-21&lt;=$K$38/2,INDIRECT(CONCATENATE("Teams!F",DU26)),""),"")</f>
        <v>CAR</v>
      </c>
      <c r="DU26" s="6">
        <f ca="1">IF(LEN(DR$20)&gt;0,   IF(ROW(DU26)-21&lt;=$K$38/2,INDIRECT(CONCATENATE("MatchOrdering!A",CHAR(96+DR$20-26),($K$38 + 1) - (ROW(DU26)-21) + 2)),""),"")</f>
        <v>23</v>
      </c>
      <c r="DV26" s="83"/>
      <c r="DW26" s="84"/>
      <c r="DX26" s="69" t="str">
        <f t="shared" ca="1" si="113"/>
        <v/>
      </c>
      <c r="DZ26" s="69" t="str">
        <f ca="1">IF(LEN(DZ$20)&gt;0,   IF(ROW(DZ26)-21&lt;=$K$38/2,INDIRECT(CONCATENATE("Teams!F",CELL("contents",INDEX(MatchOrdering!$A$4:$CD$33,ROW(DZ26)-21,MATCH(DZ$20,MatchOrdering!$A$3:$CD$3,0))))),""),"")</f>
        <v>WAS</v>
      </c>
      <c r="EA26" s="73" t="str">
        <f t="shared" ca="1" si="114"/>
        <v>WAS vs TB</v>
      </c>
      <c r="EB26" s="69" t="str">
        <f ca="1">IF(LEN(DZ$20)&gt;0,   IF(ROW(EB26)-21&lt;=$K$38/2,INDIRECT(CONCATENATE("Teams!F",EC26)),""),"")</f>
        <v>TB</v>
      </c>
      <c r="EC26" s="6">
        <f ca="1">IF(LEN(DZ$20)&gt;0,   IF(ROW(EC26)-21&lt;=$K$38/2,INDIRECT(CONCATENATE("MatchOrdering!A",CHAR(96+DZ$20-26),($K$38 + 1) - (ROW(EC26)-21) + 2)),""),"")</f>
        <v>21</v>
      </c>
      <c r="ED26" s="83"/>
      <c r="EE26" s="84"/>
      <c r="EF26" s="69" t="str">
        <f t="shared" ca="1" si="115"/>
        <v/>
      </c>
      <c r="EH26" s="69" t="str">
        <f ca="1">IF(LEN(EH$20)&gt;0,   IF(ROW(EH26)-21&lt;=$K$38/2,INDIRECT(CONCATENATE("Teams!F",CELL("contents",INDEX(MatchOrdering!$A$4:$CD$33,ROW(EH26)-21,MATCH(EH$20,MatchOrdering!$A$3:$CD$3,0))))),""),"")</f>
        <v>PHI</v>
      </c>
      <c r="EI26" s="73" t="str">
        <f t="shared" ca="1" si="116"/>
        <v>PHI vs MON</v>
      </c>
      <c r="EJ26" s="69" t="str">
        <f ca="1">IF(LEN(EH$20)&gt;0,   IF(ROW(EJ26)-21&lt;=$K$38/2,INDIRECT(CONCATENATE("Teams!F",EK26)),""),"")</f>
        <v>MON</v>
      </c>
      <c r="EK26" s="6">
        <f ca="1">IF(LEN(EH$20)&gt;0,   IF(ROW(EK26)-21&lt;=$K$38/2,INDIRECT(CONCATENATE("MatchOrdering!A",CHAR(96+EH$20-26),($K$38 + 1) - (ROW(EK26)-21) + 2)),""),"")</f>
        <v>19</v>
      </c>
      <c r="EL26" s="83"/>
      <c r="EM26" s="84"/>
      <c r="EN26" s="69" t="str">
        <f t="shared" ca="1" si="117"/>
        <v/>
      </c>
      <c r="EP26" s="69" t="str">
        <f ca="1">IF(LEN(EP$20)&gt;0,   IF(ROW(EP26)-21&lt;=$K$38/2,INDIRECT(CONCATENATE("Teams!F",CELL("contents",INDEX(MatchOrdering!$A$4:$CD$33,ROW(EP26)-21,MATCH(EP$20,MatchOrdering!$A$3:$CD$3,0))))),""),"")</f>
        <v>NYI</v>
      </c>
      <c r="EQ26" s="73" t="str">
        <f t="shared" ca="1" si="118"/>
        <v>NYI vs DET</v>
      </c>
      <c r="ER26" s="69" t="str">
        <f ca="1">IF(LEN(EP$20)&gt;0,   IF(ROW(ER26)-21&lt;=$K$38/2,INDIRECT(CONCATENATE("Teams!F",ES26)),""),"")</f>
        <v>DET</v>
      </c>
      <c r="ES26" s="6">
        <f ca="1">IF(LEN(EP$20)&gt;0,   IF(ROW(ES26)-21&lt;=$K$38/2,INDIRECT(CONCATENATE("MatchOrdering!A",CHAR(96+EP$20-26),($K$38 + 1) - (ROW(ES26)-21) + 2)),""),"")</f>
        <v>17</v>
      </c>
      <c r="ET26" s="83"/>
      <c r="EU26" s="84"/>
      <c r="EV26" s="69" t="str">
        <f t="shared" ca="1" si="119"/>
        <v/>
      </c>
      <c r="EX26" s="69" t="str">
        <f ca="1">IF(LEN(EX$20)&gt;0,   IF(ROW(EX26)-21&lt;=$K$38/2,INDIRECT(CONCATENATE("Teams!F",CELL("contents",INDEX(MatchOrdering!$A$4:$CD$33,ROW(EX26)-21,MATCH(EX$20,MatchOrdering!$A$3:$CD$3,0))))),""),"")</f>
        <v>CBJ</v>
      </c>
      <c r="EY26" s="73" t="str">
        <f t="shared" ca="1" si="120"/>
        <v>CBJ vs BOS</v>
      </c>
      <c r="EZ26" s="69" t="str">
        <f ca="1">IF(LEN(EX$20)&gt;0,   IF(ROW(EZ26)-21&lt;=$K$38/2,INDIRECT(CONCATENATE("Teams!F",FA26)),""),"")</f>
        <v>BOS</v>
      </c>
      <c r="FA26" s="6">
        <f ca="1">IF(LEN(EX$20)&gt;0,   IF(ROW(FA26)-21&lt;=$K$38/2,INDIRECT(CONCATENATE("MatchOrdering!A",CHAR(96+EX$20-26),($K$38 + 1) - (ROW(FA26)-21) + 2)),""),"")</f>
        <v>15</v>
      </c>
      <c r="FB26" s="83"/>
      <c r="FC26" s="84"/>
      <c r="FD26" s="69" t="str">
        <f t="shared" ca="1" si="121"/>
        <v/>
      </c>
      <c r="FF26" s="69" t="str">
        <f ca="1">IF(LEN(FF$20)&gt;0,   IF(ROW(FF26)-21&lt;=$K$38/2,INDIRECT(CONCATENATE("Teams!F",CELL("contents",INDEX(MatchOrdering!$A$4:$CD$33,ROW(FF26)-21,MATCH(FF$20,MatchOrdering!$A$3:$CD$3,0))))),""),"")</f>
        <v>TOR</v>
      </c>
      <c r="FG26" s="73" t="str">
        <f t="shared" ca="1" si="122"/>
        <v>TOR vs STL</v>
      </c>
      <c r="FH26" s="69" t="str">
        <f ca="1">IF(LEN(FF$20)&gt;0,   IF(ROW(FH26)-21&lt;=$K$38/2,INDIRECT(CONCATENATE("Teams!F",FI26)),""),"")</f>
        <v>STL</v>
      </c>
      <c r="FI26" s="6">
        <f ca="1">IF(LEN(FF$20)&gt;0,   IF(ROW(FI26)-21&lt;=$K$38/2,INDIRECT(CONCATENATE("MatchOrdering!A",CHAR(96+FF$20-26),($K$38 + 1) - (ROW(FI26)-21) + 2)),""),"")</f>
        <v>13</v>
      </c>
      <c r="FJ26" s="83"/>
      <c r="FK26" s="84"/>
      <c r="FL26" s="69" t="str">
        <f t="shared" ca="1" si="123"/>
        <v/>
      </c>
      <c r="FN26" s="69" t="str">
        <f ca="1">IF(LEN(FN$20)&gt;0,   IF(ROW(FN26)-21&lt;=$K$38/2,INDIRECT(CONCATENATE("Teams!F",CELL("contents",INDEX(MatchOrdering!$A$4:$CD$33,ROW(FN26)-21,MATCH(FN$20,MatchOrdering!$A$3:$CD$3,0))))),""),"")</f>
        <v>OTT</v>
      </c>
      <c r="FO26" s="73" t="str">
        <f t="shared" ca="1" si="124"/>
        <v>OTT vs MIN</v>
      </c>
      <c r="FP26" s="69" t="str">
        <f ca="1">IF(LEN(FN$20)&gt;0,   IF(ROW(FP26)-21&lt;=$K$38/2,INDIRECT(CONCATENATE("Teams!F",FQ26)),""),"")</f>
        <v>MIN</v>
      </c>
      <c r="FQ26" s="6">
        <f ca="1">IF(LEN(FN$20)&gt;0,   IF(ROW(FQ26)-21&lt;=$K$38/2,INDIRECT(CONCATENATE("MatchOrdering!A",CHAR(96+FN$20-26),($K$38 + 1) - (ROW(FQ26)-21) + 2)),""),"")</f>
        <v>11</v>
      </c>
      <c r="FR26" s="83"/>
      <c r="FS26" s="84"/>
      <c r="FT26" s="69" t="str">
        <f t="shared" ca="1" si="125"/>
        <v/>
      </c>
      <c r="FV26" s="69" t="str">
        <f ca="1">IF(LEN(FV$20)&gt;0,   IF(ROW(FV26)-21&lt;=$K$38/2,INDIRECT(CONCATENATE("Teams!F",CELL("contents",INDEX(MatchOrdering!$A$4:$CD$33,ROW(FV26)-21,MATCH(FV$20,MatchOrdering!$A$3:$CD$3,0))))),""),"")</f>
        <v>FLA</v>
      </c>
      <c r="FW26" s="73" t="str">
        <f t="shared" ca="1" si="126"/>
        <v>FLA vs COL</v>
      </c>
      <c r="FX26" s="69" t="str">
        <f ca="1">IF(LEN(FV$20)&gt;0,   IF(ROW(FX26)-21&lt;=$K$38/2,INDIRECT(CONCATENATE("Teams!F",FY26)),""),"")</f>
        <v>COL</v>
      </c>
      <c r="FY26" s="6">
        <f ca="1">IF(LEN(FV$20)&gt;0,   IF(ROW(FY26)-21&lt;=$K$38/2,INDIRECT(CONCATENATE("MatchOrdering!A",CHAR(96+FV$20-26),($K$38 + 1) - (ROW(FY26)-21) + 2)),""),"")</f>
        <v>9</v>
      </c>
      <c r="FZ26" s="83"/>
      <c r="GA26" s="84"/>
      <c r="GB26" s="69" t="str">
        <f t="shared" ca="1" si="127"/>
        <v/>
      </c>
      <c r="GD26" s="69" t="str">
        <f ca="1">IF(LEN(GD$20)&gt;0,   IF(ROW(GD26)-21&lt;=$K$38/2,INDIRECT(CONCATENATE("Teams!F",CELL("contents",INDEX(MatchOrdering!$A$4:$CD$33,ROW(GD26)-21,MATCH(GD$20,MatchOrdering!$A$3:$CD$3,0))))),""),"")</f>
        <v>BUF</v>
      </c>
      <c r="GE26" s="73" t="str">
        <f t="shared" ca="1" si="128"/>
        <v>BUF vs VAN</v>
      </c>
      <c r="GF26" s="69" t="str">
        <f ca="1">IF(LEN(GD$20)&gt;0,   IF(ROW(GF26)-21&lt;=$K$38/2,INDIRECT(CONCATENATE("Teams!F",GG26)),""),"")</f>
        <v>VAN</v>
      </c>
      <c r="GG26" s="6">
        <f ca="1">IF(LEN(GD$20)&gt;0,   IF(ROW(GG26)-21&lt;=$K$38/2,INDIRECT(CONCATENATE("MatchOrdering!A",CHAR(96+GD$20-26),($K$38 + 1) - (ROW(GG26)-21) + 2)),""),"")</f>
        <v>7</v>
      </c>
      <c r="GH26" s="83"/>
      <c r="GI26" s="84"/>
      <c r="GJ26" s="69" t="str">
        <f t="shared" ca="1" si="129"/>
        <v/>
      </c>
      <c r="GL26" s="69" t="str">
        <f ca="1">IF(LEN(GL$20)&gt;0,   IF(ROW(GL26)-21&lt;=$K$38/2,INDIRECT(CONCATENATE("Teams!F",CELL("contents",INDEX(MatchOrdering!$A$4:$CD$33,ROW(GL26)-21,MATCH(GL$20,MatchOrdering!$A$3:$CD$3,0))))),""),"")</f>
        <v>WIN</v>
      </c>
      <c r="GM26" s="73" t="str">
        <f t="shared" ca="1" si="130"/>
        <v>WIN vs ARI</v>
      </c>
      <c r="GN26" s="69" t="str">
        <f ca="1">IF(LEN(GL$20)&gt;0,   IF(ROW(GN26)-21&lt;=$K$38/2,INDIRECT(CONCATENATE("Teams!F",GO26)),""),"")</f>
        <v>ARI</v>
      </c>
      <c r="GO26" s="6">
        <f ca="1">IF(LEN(GL$20)&gt;0,   IF(ROW(GO26)-21&lt;=$K$38/2,INDIRECT(CONCATENATE("MatchOrdering!A",CHAR(96+GL$20-26),($K$38 + 1) - (ROW(GO26)-21) + 2)),""),"")</f>
        <v>5</v>
      </c>
      <c r="GP26" s="83"/>
      <c r="GQ26" s="84"/>
      <c r="GR26" s="69" t="str">
        <f t="shared" ca="1" si="131"/>
        <v/>
      </c>
      <c r="GT26" s="69" t="str">
        <f ca="1">IF(LEN(GT$20)&gt;0,   IF(ROW(GT26)-21&lt;=$K$38/2,INDIRECT(CONCATENATE("Teams!F",CELL("contents",INDEX(MatchOrdering!$A$4:$CD$33,ROW(GT26)-21,MATCH(GT$20,MatchOrdering!$A$3:$CD$3,0))))),""),"")</f>
        <v>NAS</v>
      </c>
      <c r="GU26" s="73" t="str">
        <f t="shared" ca="1" si="132"/>
        <v>NAS vs EDM</v>
      </c>
      <c r="GV26" s="69" t="str">
        <f ca="1">IF(LEN(GT$20)&gt;0,   IF(ROW(GV26)-21&lt;=$K$38/2,INDIRECT(CONCATENATE("Teams!F",GW26)),""),"")</f>
        <v>EDM</v>
      </c>
      <c r="GW26" s="6">
        <f ca="1">IF(LEN(GT$20)&gt;0,   IF(ROW(GW26)-21&lt;=$K$38/2,INDIRECT(CONCATENATE("MatchOrdering!A",CHAR(96+GT$20-26),($K$38 + 1) - (ROW(GW26)-21) + 2)),""),"")</f>
        <v>3</v>
      </c>
      <c r="GX26" s="83"/>
      <c r="GY26" s="84"/>
      <c r="GZ26" s="69" t="str">
        <f t="shared" ca="1" si="133"/>
        <v/>
      </c>
      <c r="HB26" s="69" t="str">
        <f ca="1">IF(LEN(HB$20)&gt;0,   IF(ROW(HB26)-21&lt;=$K$38/2,INDIRECT(CONCATENATE("Teams!F",CELL("contents",INDEX(MatchOrdering!$A$4:$CD$33,ROW(HB26)-21,MATCH(HB$20,MatchOrdering!$A$3:$CD$3,0))))),""),"")</f>
        <v>DAL</v>
      </c>
      <c r="HC26" s="73" t="str">
        <f t="shared" ca="1" si="134"/>
        <v>DAL vs WAS</v>
      </c>
      <c r="HD26" s="69" t="str">
        <f ca="1">IF(LEN(HB$20)&gt;0,   IF(ROW(HD26)-21&lt;=$K$38/2,INDIRECT(CONCATENATE("Teams!F",HE26)),""),"")</f>
        <v>WAS</v>
      </c>
      <c r="HE26" s="6">
        <f ca="1">IF(LEN(HB$20)&gt;0,   IF(ROW(HE26)-21&lt;=$K$38/2,INDIRECT(CONCATENATE("MatchOrdering!B",CHAR(96+HB$20-52),($K$38 + 1) - (ROW(HE26)-21) + 2)),""),"")</f>
        <v>30</v>
      </c>
      <c r="HF26" s="83"/>
      <c r="HG26" s="84"/>
      <c r="HH26" s="69" t="str">
        <f t="shared" ca="1" si="135"/>
        <v/>
      </c>
      <c r="HJ26" s="69" t="str">
        <f ca="1">IF(LEN(HJ$20)&gt;0,   IF(ROW(HJ26)-21&lt;=$K$38/2,INDIRECT(CONCATENATE("Teams!F",CELL("contents",INDEX(MatchOrdering!$A$4:$CD$33,ROW(HJ26)-21,MATCH(HJ$20,MatchOrdering!$A$3:$CD$3,0))))),""),"")</f>
        <v>CHI</v>
      </c>
      <c r="HK26" s="73" t="str">
        <f t="shared" ca="1" si="136"/>
        <v>CHI vs PHI</v>
      </c>
      <c r="HL26" s="69" t="str">
        <f ca="1">IF(LEN(HJ$20)&gt;0,   IF(ROW(HL26)-21&lt;=$K$38/2,INDIRECT(CONCATENATE("Teams!F",HM26)),""),"")</f>
        <v>PHI</v>
      </c>
      <c r="HM26" s="6">
        <f ca="1">IF(LEN(HJ$20)&gt;0,   IF(ROW(HM26)-21&lt;=$K$38/2,INDIRECT(CONCATENATE("MatchOrdering!B",CHAR(96+HJ$20-52),($K$38 + 1) - (ROW(HM26)-21) + 2)),""),"")</f>
        <v>28</v>
      </c>
      <c r="HN26" s="83"/>
      <c r="HO26" s="84"/>
      <c r="HP26" s="69" t="str">
        <f t="shared" ca="1" si="137"/>
        <v/>
      </c>
      <c r="HR26" s="69" t="str">
        <f ca="1">IF(LEN(HR$20)&gt;0,   IF(ROW(HR26)-21&lt;=$K$38/2,INDIRECT(CONCATENATE("Teams!F",CELL("contents",INDEX(MatchOrdering!$A$4:$CD$33,ROW(HR26)-21,MATCH(HR$20,MatchOrdering!$A$3:$CD$3,0))))),""),"")</f>
        <v>SJS</v>
      </c>
      <c r="HS26" s="73" t="str">
        <f t="shared" ca="1" si="138"/>
        <v>SJS vs NYI</v>
      </c>
      <c r="HT26" s="69" t="str">
        <f ca="1">IF(LEN(HR$20)&gt;0,   IF(ROW(HT26)-21&lt;=$K$38/2,INDIRECT(CONCATENATE("Teams!F",HU26)),""),"")</f>
        <v>NYI</v>
      </c>
      <c r="HU26" s="6">
        <f ca="1">IF(LEN(HR$20)&gt;0,   IF(ROW(HU26)-21&lt;=$K$38/2,INDIRECT(CONCATENATE("MatchOrdering!B",CHAR(96+HR$20-52),($K$38 + 1) - (ROW(HU26)-21) + 2)),""),"")</f>
        <v>26</v>
      </c>
      <c r="HV26" s="83"/>
      <c r="HW26" s="84"/>
      <c r="HX26" s="69" t="str">
        <f t="shared" ca="1" si="139"/>
        <v/>
      </c>
      <c r="HZ26" s="69" t="str">
        <f ca="1">IF(LEN(HZ$20)&gt;0,   IF(ROW(HZ26)-21&lt;=$K$38/2,INDIRECT(CONCATENATE("Teams!F",CELL("contents",INDEX(MatchOrdering!$A$4:$CD$33,ROW(HZ26)-21,MATCH(HZ$20,MatchOrdering!$A$3:$CD$3,0))))),""),"")</f>
        <v>LAK</v>
      </c>
      <c r="IA26" s="73" t="str">
        <f t="shared" ca="1" si="140"/>
        <v>LAK vs CBJ</v>
      </c>
      <c r="IB26" s="69" t="str">
        <f ca="1">IF(LEN(HZ$20)&gt;0,   IF(ROW(IB26)-21&lt;=$K$38/2,INDIRECT(CONCATENATE("Teams!F",IC26)),""),"")</f>
        <v>CBJ</v>
      </c>
      <c r="IC26" s="6">
        <f ca="1">IF(LEN(HZ$20)&gt;0,   IF(ROW(IC26)-21&lt;=$K$38/2,INDIRECT(CONCATENATE("MatchOrdering!B",CHAR(96+HZ$20-52),($K$38 + 1) - (ROW(IC26)-21) + 2)),""),"")</f>
        <v>24</v>
      </c>
      <c r="ID26" s="83"/>
      <c r="IE26" s="84"/>
      <c r="IF26" s="69" t="str">
        <f t="shared" ca="1" si="141"/>
        <v/>
      </c>
      <c r="IH26" s="69" t="str">
        <f ca="1">IF(LEN(IH$20)&gt;0,   IF(ROW(IH26)-21&lt;=$K$38/2,INDIRECT(CONCATENATE("Teams!F",CELL("contents",INDEX(MatchOrdering!$A$4:$CD$33,ROW(IH26)-21,MATCH(IH$20,MatchOrdering!$A$3:$CD$3,0))))),""),"")</f>
        <v>CGY</v>
      </c>
      <c r="II26" s="73" t="str">
        <f t="shared" ca="1" si="142"/>
        <v>CGY vs TOR</v>
      </c>
      <c r="IJ26" s="69" t="str">
        <f ca="1">IF(LEN(IH$20)&gt;0,   IF(ROW(IJ26)-21&lt;=$K$38/2,INDIRECT(CONCATENATE("Teams!F",IK26)),""),"")</f>
        <v>TOR</v>
      </c>
      <c r="IK26" s="6">
        <f ca="1">IF(LEN(IH$20)&gt;0,   IF(ROW(IK26)-21&lt;=$K$38/2,INDIRECT(CONCATENATE("MatchOrdering!B",CHAR(96+IH$20-52),($K$38 + 1) - (ROW(IK26)-21) + 2)),""),"")</f>
        <v>22</v>
      </c>
      <c r="IL26" s="83"/>
      <c r="IM26" s="84"/>
      <c r="IN26" s="69" t="str">
        <f t="shared" ca="1" si="143"/>
        <v/>
      </c>
      <c r="IP26" s="69" t="str">
        <f ca="1">IF(LEN(IP$20)&gt;0,   IF(ROW(IP26)-21&lt;=$K$38/2,INDIRECT(CONCATENATE("Teams!F",CELL("contents",INDEX(MatchOrdering!$A$4:$CD$33,ROW(IP26)-21,MATCH(IP$20,MatchOrdering!$A$3:$CD$3,0))))),""),"")</f>
        <v>PIT</v>
      </c>
      <c r="IQ26" s="73" t="str">
        <f t="shared" ca="1" si="144"/>
        <v>PIT vs OTT</v>
      </c>
      <c r="IR26" s="69" t="str">
        <f ca="1">IF(LEN(IP$20)&gt;0,   IF(ROW(IR26)-21&lt;=$K$38/2,INDIRECT(CONCATENATE("Teams!F",IS26)),""),"")</f>
        <v>OTT</v>
      </c>
      <c r="IS26" s="6">
        <f ca="1">IF(LEN(IP$20)&gt;0,   IF(ROW(IS26)-21&lt;=$K$38/2,INDIRECT(CONCATENATE("MatchOrdering!B",CHAR(96+IP$20-52),($K$38 + 1) - (ROW(IS26)-21) + 2)),""),"")</f>
        <v>20</v>
      </c>
      <c r="IT26" s="83"/>
      <c r="IU26" s="84"/>
      <c r="IV26" s="69" t="str">
        <f t="shared" ca="1" si="145"/>
        <v/>
      </c>
      <c r="IX26" s="69" t="str">
        <f ca="1">IF(LEN(IX$20)&gt;0,   IF(ROW(IX26)-21&lt;=$K$38/2,INDIRECT(CONCATENATE("Teams!F",CELL("contents",INDEX(MatchOrdering!$A$4:$CD$33,ROW(IX26)-21,MATCH(IX$20,MatchOrdering!$A$3:$CD$3,0))))),""),"")</f>
        <v>NYR</v>
      </c>
      <c r="IY26" s="73" t="str">
        <f t="shared" ca="1" si="146"/>
        <v>NYR vs FLA</v>
      </c>
      <c r="IZ26" s="69" t="str">
        <f ca="1">IF(LEN(IX$20)&gt;0,   IF(ROW(IZ26)-21&lt;=$K$38/2,INDIRECT(CONCATENATE("Teams!F",JA26)),""),"")</f>
        <v>FLA</v>
      </c>
      <c r="JA26" s="6">
        <f ca="1">IF(LEN(IX$20)&gt;0,   IF(ROW(JA26)-21&lt;=$K$38/2,INDIRECT(CONCATENATE("MatchOrdering!B",CHAR(96+IX$20-52),($K$38 + 1) - (ROW(JA26)-21) + 2)),""),"")</f>
        <v>18</v>
      </c>
      <c r="JB26" s="83"/>
      <c r="JC26" s="84"/>
      <c r="JD26" s="69" t="str">
        <f t="shared" ca="1" si="147"/>
        <v/>
      </c>
      <c r="JF26" s="69" t="str">
        <f ca="1">IF(LEN(JF$20)&gt;0,   IF(ROW(JF26)-21&lt;=$K$38/2,INDIRECT(CONCATENATE("Teams!F",CELL("contents",INDEX(MatchOrdering!$A$4:$CD$33,ROW(JF26)-21,MATCH(JF$20,MatchOrdering!$A$3:$CD$3,0))))),""),"")</f>
        <v>NJD</v>
      </c>
      <c r="JG26" s="73" t="str">
        <f t="shared" ca="1" si="148"/>
        <v>NJD vs BUF</v>
      </c>
      <c r="JH26" s="69" t="str">
        <f ca="1">IF(LEN(JF$20)&gt;0,   IF(ROW(JH26)-21&lt;=$K$38/2,INDIRECT(CONCATENATE("Teams!F",JI26)),""),"")</f>
        <v>BUF</v>
      </c>
      <c r="JI26" s="6">
        <f ca="1">IF(LEN(JF$20)&gt;0,   IF(ROW(JI26)-21&lt;=$K$38/2,INDIRECT(CONCATENATE("MatchOrdering!B",CHAR(96+JF$20-52),($K$38 + 1) - (ROW(JI26)-21) + 2)),""),"")</f>
        <v>16</v>
      </c>
      <c r="JJ26" s="83"/>
      <c r="JK26" s="84"/>
      <c r="JL26" s="69" t="str">
        <f t="shared" ca="1" si="149"/>
        <v/>
      </c>
      <c r="JN26" s="69" t="str">
        <f ca="1">IF(LEN(JN$20)&gt;0,   IF(ROW(JN26)-21&lt;=$K$38/2,INDIRECT(CONCATENATE("Teams!F",CELL("contents",INDEX(MatchOrdering!$A$4:$CD$33,ROW(JN26)-21,MATCH(JN$20,MatchOrdering!$A$3:$CD$3,0))))),""),"")</f>
        <v>CAR</v>
      </c>
      <c r="JO26" s="73" t="str">
        <f t="shared" ca="1" si="150"/>
        <v>CAR vs WIN</v>
      </c>
      <c r="JP26" s="69" t="str">
        <f ca="1">IF(LEN(JN$20)&gt;0,   IF(ROW(JP26)-21&lt;=$K$38/2,INDIRECT(CONCATENATE("Teams!F",JQ26)),""),"")</f>
        <v>WIN</v>
      </c>
      <c r="JQ26" s="6">
        <f ca="1">IF(LEN(JN$20)&gt;0,   IF(ROW(JQ26)-21&lt;=$K$38/2,INDIRECT(CONCATENATE("MatchOrdering!B",CHAR(96+JN$20-52),($K$38 + 1) - (ROW(JQ26)-21) + 2)),""),"")</f>
        <v>14</v>
      </c>
      <c r="JR26" s="83"/>
      <c r="JS26" s="84"/>
      <c r="JT26" s="69" t="str">
        <f t="shared" ca="1" si="151"/>
        <v/>
      </c>
      <c r="JV26" s="69" t="str">
        <f ca="1">IF(LEN(JV$20)&gt;0,   IF(ROW(JV26)-21&lt;=$K$38/2,INDIRECT(CONCATENATE("Teams!F",CELL("contents",INDEX(MatchOrdering!$A$4:$CD$33,ROW(JV26)-21,MATCH(JV$20,MatchOrdering!$A$3:$CD$3,0))))),""),"")</f>
        <v>TB</v>
      </c>
      <c r="JW26" s="73" t="str">
        <f t="shared" ca="1" si="152"/>
        <v>TB vs NAS</v>
      </c>
      <c r="JX26" s="69" t="str">
        <f ca="1">IF(LEN(JV$20)&gt;0,   IF(ROW(JX26)-21&lt;=$K$38/2,INDIRECT(CONCATENATE("Teams!F",JY26)),""),"")</f>
        <v>NAS</v>
      </c>
      <c r="JY26" s="6">
        <f ca="1">IF(LEN(JV$20)&gt;0,   IF(ROW(JY26)-21&lt;=$K$38/2,INDIRECT(CONCATENATE("MatchOrdering!B",CHAR(96+JV$20-52),($K$38 + 1) - (ROW(JY26)-21) + 2)),""),"")</f>
        <v>12</v>
      </c>
      <c r="JZ26" s="83"/>
      <c r="KA26" s="84"/>
      <c r="KB26" s="69" t="str">
        <f t="shared" ca="1" si="153"/>
        <v/>
      </c>
      <c r="KD26" s="69" t="str">
        <f ca="1">IF(LEN(KD$20)&gt;0,   IF(ROW(KD26)-21&lt;=$K$38/2,INDIRECT(CONCATENATE("Teams!F",CELL("contents",INDEX(MatchOrdering!$A$4:$CD$33,ROW(KD26)-21,MATCH(KD$20,MatchOrdering!$A$3:$CD$3,0))))),""),"")</f>
        <v>MON</v>
      </c>
      <c r="KE26" s="73" t="str">
        <f t="shared" ca="1" si="154"/>
        <v>MON vs DAL</v>
      </c>
      <c r="KF26" s="69" t="str">
        <f ca="1">IF(LEN(KD$20)&gt;0,   IF(ROW(KF26)-21&lt;=$K$38/2,INDIRECT(CONCATENATE("Teams!F",KG26)),""),"")</f>
        <v>DAL</v>
      </c>
      <c r="KG26" s="6">
        <f ca="1">IF(LEN(KD$20)&gt;0,   IF(ROW(KG26)-21&lt;=$K$38/2,INDIRECT(CONCATENATE("MatchOrdering!B",CHAR(96+KD$20-52),($K$38 + 1) - (ROW(KG26)-21) + 2)),""),"")</f>
        <v>10</v>
      </c>
      <c r="KH26" s="83"/>
      <c r="KI26" s="84"/>
      <c r="KJ26" s="69" t="str">
        <f t="shared" ca="1" si="155"/>
        <v/>
      </c>
      <c r="KL26" s="69" t="str">
        <f ca="1">IF(LEN(KL$20)&gt;0,   IF(ROW(KL26)-21&lt;=$K$38/2,INDIRECT(CONCATENATE("Teams!F",CELL("contents",INDEX(MatchOrdering!$A$4:$CD$33,ROW(KL26)-21,MATCH(KL$20,MatchOrdering!$A$3:$CD$3,0))))),""),"")</f>
        <v>DET</v>
      </c>
      <c r="KM26" s="73" t="str">
        <f t="shared" ca="1" si="156"/>
        <v>DET vs CHI</v>
      </c>
      <c r="KN26" s="69" t="str">
        <f ca="1">IF(LEN(KL$20)&gt;0,   IF(ROW(KN26)-21&lt;=$K$38/2,INDIRECT(CONCATENATE("Teams!F",KO26)),""),"")</f>
        <v>CHI</v>
      </c>
      <c r="KO26" s="6">
        <f ca="1">IF(LEN(KL$20)&gt;0,   IF(ROW(KO26)-21&lt;=$K$38/2,INDIRECT(CONCATENATE("MatchOrdering!B",CHAR(96+KL$20-52),($K$38 + 1) - (ROW(KO26)-21) + 2)),""),"")</f>
        <v>8</v>
      </c>
      <c r="KP26" s="83"/>
      <c r="KQ26" s="84"/>
      <c r="KR26" s="69" t="str">
        <f t="shared" ca="1" si="157"/>
        <v/>
      </c>
      <c r="KT26" s="69" t="str">
        <f ca="1">IF(LEN(KT$20)&gt;0,   IF(ROW(KT26)-21&lt;=$K$38/2,INDIRECT(CONCATENATE("Teams!F",CELL("contents",INDEX(MatchOrdering!$A$4:$CD$33,ROW(KT26)-21,MATCH(KT$20,MatchOrdering!$A$3:$CD$3,0))))),""),"")</f>
        <v>BOS</v>
      </c>
      <c r="KU26" s="73" t="str">
        <f t="shared" ca="1" si="158"/>
        <v>BOS vs SJS</v>
      </c>
      <c r="KV26" s="69" t="str">
        <f ca="1">IF(LEN(KT$20)&gt;0,   IF(ROW(KV26)-21&lt;=$K$38/2,INDIRECT(CONCATENATE("Teams!F",KW26)),""),"")</f>
        <v>SJS</v>
      </c>
      <c r="KW26" s="6">
        <f ca="1">IF(LEN(KT$20)&gt;0,   IF(ROW(KW26)-21&lt;=$K$38/2,INDIRECT(CONCATENATE("MatchOrdering!B",CHAR(96+KT$20-52),($K$38 + 1) - (ROW(KW26)-21) + 2)),""),"")</f>
        <v>6</v>
      </c>
      <c r="KX26" s="83"/>
      <c r="KY26" s="84"/>
      <c r="KZ26" s="69" t="str">
        <f t="shared" ca="1" si="159"/>
        <v/>
      </c>
      <c r="LB26" s="69" t="str">
        <f ca="1">IF(LEN(LB$20)&gt;0,   IF(ROW(LB26)-21&lt;=$K$38/2,INDIRECT(CONCATENATE("Teams!F",CELL("contents",INDEX(MatchOrdering!$A$4:$CD$33,ROW(LB26)-21,MATCH(LB$20,MatchOrdering!$A$3:$CD$3,0))))),""),"")</f>
        <v>STL</v>
      </c>
      <c r="LC26" s="73" t="str">
        <f t="shared" ca="1" si="160"/>
        <v>STL vs LAK</v>
      </c>
      <c r="LD26" s="69" t="str">
        <f ca="1">IF(LEN(LB$20)&gt;0,   IF(ROW(LD26)-21&lt;=$K$38/2,INDIRECT(CONCATENATE("Teams!F",LE26)),""),"")</f>
        <v>LAK</v>
      </c>
      <c r="LE26" s="6">
        <f ca="1">IF(LEN(LB$20)&gt;0,   IF(ROW(LE26)-21&lt;=$K$38/2,INDIRECT(CONCATENATE("MatchOrdering!C",CHAR(96+LB$20-78),($K$38 + 1) - (ROW(LE26)-21) + 2)),""),"")</f>
        <v>4</v>
      </c>
      <c r="LF26" s="83"/>
      <c r="LG26" s="84"/>
      <c r="LH26" s="69" t="str">
        <f t="shared" ca="1" si="161"/>
        <v/>
      </c>
      <c r="LJ26" s="69" t="str">
        <f ca="1">IF(LEN(LJ$20)&gt;0,   IF(ROW(LJ26)-21&lt;=$K$38/2,INDIRECT(CONCATENATE("Teams!F",CELL("contents",INDEX(MatchOrdering!$A$4:$CD$33,ROW(LJ26)-21,MATCH(LJ$20,MatchOrdering!$A$3:$CD$3,0))))),""),"")</f>
        <v>MIN</v>
      </c>
      <c r="LK26" s="73" t="str">
        <f t="shared" ca="1" si="162"/>
        <v>MIN vs CGY</v>
      </c>
      <c r="LL26" s="69" t="str">
        <f ca="1">IF(LEN(LJ$20)&gt;0,   IF(ROW(LL26)-21&lt;=$K$38/2,INDIRECT(CONCATENATE("Teams!F",LM26)),""),"")</f>
        <v>CGY</v>
      </c>
      <c r="LM26" s="6">
        <f ca="1">IF(LEN(LJ$20)&gt;0,   IF(ROW(LM26)-21&lt;=$K$38/2,INDIRECT(CONCATENATE("MatchOrdering!C",CHAR(96+LJ$20-78),($K$38 + 1) - (ROW(LM26)-21) + 2)),""),"")</f>
        <v>2</v>
      </c>
      <c r="LN26" s="83"/>
      <c r="LO26" s="84"/>
      <c r="LP26" s="69" t="str">
        <f t="shared" ca="1" si="163"/>
        <v/>
      </c>
    </row>
    <row r="27" spans="2:328" x14ac:dyDescent="0.25">
      <c r="B27" s="69" t="str">
        <f ca="1">IF(LEN(C$20)&gt;0,   IF(ROW(B27)-21&lt;=$K$38/2,INDIRECT(CONCATENATE("Teams!F",CELL("contents",INDEX(MatchOrdering!$A$4:$CD$33,ROW(B27)-21,MATCH(C$20,MatchOrdering!$A$3:$CD$3,0))))),""),"")</f>
        <v>ARI</v>
      </c>
      <c r="C27" s="73" t="str">
        <f t="shared" ca="1" si="82"/>
        <v>ARI vs CAR</v>
      </c>
      <c r="D27" s="69" t="str">
        <f ca="1">IF(LEN(C$20)&gt;0,   IF(ROW(D27)-21&lt;=$K$38/2,INDIRECT(CONCATENATE("Teams!F",E27)),""),"")</f>
        <v>CAR</v>
      </c>
      <c r="E27" s="6">
        <f ca="1">IF(LEN(C$20)&gt;0,   IF(ROW(E27)-21&lt;=$K$38/2,INDIRECT(CONCATENATE("MatchOrdering!",CHAR(96+C$20),($K$38 + 1) - (ROW(E27)-21) + 2)),""),"")</f>
        <v>23</v>
      </c>
      <c r="F27" s="83"/>
      <c r="G27" s="84"/>
      <c r="H27" s="69" t="str">
        <f t="shared" ca="1" si="83"/>
        <v/>
      </c>
      <c r="J27" s="69" t="str">
        <f ca="1">IF(LEN(J$20)&gt;0,   IF(ROW(J27)-21&lt;=$K$38/2,INDIRECT(CONCATENATE("Teams!F",CELL("contents",INDEX(MatchOrdering!$A$4:$CD$33,ROW(J27)-21,MATCH(J$20,MatchOrdering!$A$3:$CD$3,0))))),""),"")</f>
        <v>EDM</v>
      </c>
      <c r="K27" s="73" t="str">
        <f t="shared" ca="1" si="84"/>
        <v>EDM vs TB</v>
      </c>
      <c r="L27" s="69" t="str">
        <f ca="1">IF(LEN(J$20)&gt;0,   IF(ROW(L27)-21&lt;=$K$38/2,INDIRECT(CONCATENATE("Teams!F",M27)),""),"")</f>
        <v>TB</v>
      </c>
      <c r="M27" s="6">
        <f ca="1">IF(LEN(J$20)&gt;0,   IF(ROW(M27)-21&lt;=$K$38/2,INDIRECT(CONCATENATE("MatchOrdering!",CHAR(96+J$20),($K$38 + 1) - (ROW(M27)-21) + 2)),""),"")</f>
        <v>21</v>
      </c>
      <c r="N27" s="83"/>
      <c r="O27" s="84"/>
      <c r="P27" s="69" t="str">
        <f t="shared" ca="1" si="85"/>
        <v/>
      </c>
      <c r="R27" s="69" t="str">
        <f ca="1">IF(LEN(R$20)&gt;0,   IF(ROW(R27)-21&lt;=$K$38/2,INDIRECT(CONCATENATE("Teams!F",CELL("contents",INDEX(MatchOrdering!$A$4:$CD$33,ROW(R27)-21,MATCH(R$20,MatchOrdering!$A$3:$CD$3,0))))),""),"")</f>
        <v>WAS</v>
      </c>
      <c r="S27" s="73" t="str">
        <f t="shared" ca="1" si="86"/>
        <v>WAS vs MON</v>
      </c>
      <c r="T27" s="69" t="str">
        <f ca="1">IF(LEN(R$20)&gt;0,   IF(ROW(T27)-21&lt;=$K$38/2,INDIRECT(CONCATENATE("Teams!F",U27)),""),"")</f>
        <v>MON</v>
      </c>
      <c r="U27" s="6">
        <f ca="1">IF(LEN(R$20)&gt;0,   IF(ROW(U27)-21&lt;=$K$38/2,INDIRECT(CONCATENATE("MatchOrdering!",CHAR(96+R$20),($K$38 + 1) - (ROW(U27)-21) + 2)),""),"")</f>
        <v>19</v>
      </c>
      <c r="V27" s="83"/>
      <c r="W27" s="84"/>
      <c r="X27" s="69" t="str">
        <f t="shared" ca="1" si="87"/>
        <v/>
      </c>
      <c r="Z27" s="69" t="str">
        <f ca="1">IF(LEN(Z$20)&gt;0,   IF(ROW(Z27)-21&lt;=$K$38/2,INDIRECT(CONCATENATE("Teams!F",CELL("contents",INDEX(MatchOrdering!$A$4:$CD$33,ROW(Z27)-21,MATCH(Z$20,MatchOrdering!$A$3:$CD$3,0))))),""),"")</f>
        <v>PHI</v>
      </c>
      <c r="AA27" s="73" t="str">
        <f t="shared" ca="1" si="88"/>
        <v>PHI vs DET</v>
      </c>
      <c r="AB27" s="69" t="str">
        <f ca="1">IF(LEN(Z$20)&gt;0,   IF(ROW(AB27)-21&lt;=$K$38/2,INDIRECT(CONCATENATE("Teams!F",AC27)),""),"")</f>
        <v>DET</v>
      </c>
      <c r="AC27" s="6">
        <f ca="1">IF(LEN(Z$20)&gt;0,   IF(ROW(AC27)-21&lt;=$K$38/2,INDIRECT(CONCATENATE("MatchOrdering!",CHAR(96+Z$20),($K$38 + 1) - (ROW(AC27)-21) + 2)),""),"")</f>
        <v>17</v>
      </c>
      <c r="AD27" s="83"/>
      <c r="AE27" s="84"/>
      <c r="AF27" s="69" t="str">
        <f t="shared" ca="1" si="89"/>
        <v/>
      </c>
      <c r="AH27" s="69" t="str">
        <f ca="1">IF(LEN(AH$20)&gt;0,   IF(ROW(AH27)-21&lt;=$K$38/2,INDIRECT(CONCATENATE("Teams!F",CELL("contents",INDEX(MatchOrdering!$A$4:$CD$33,ROW(AH27)-21,MATCH(AH$20,MatchOrdering!$A$3:$CD$3,0))))),""),"")</f>
        <v>NYI</v>
      </c>
      <c r="AI27" s="73" t="str">
        <f t="shared" ca="1" si="90"/>
        <v>NYI vs BOS</v>
      </c>
      <c r="AJ27" s="69" t="str">
        <f ca="1">IF(LEN(AH$20)&gt;0,   IF(ROW(AJ27)-21&lt;=$K$38/2,INDIRECT(CONCATENATE("Teams!F",AK27)),""),"")</f>
        <v>BOS</v>
      </c>
      <c r="AK27" s="6">
        <f ca="1">IF(LEN(AH$20)&gt;0,   IF(ROW(AK27)-21&lt;=$K$38/2,INDIRECT(CONCATENATE("MatchOrdering!",CHAR(96+AH$20),($K$38 + 1) - (ROW(AK27)-21) + 2)),""),"")</f>
        <v>15</v>
      </c>
      <c r="AL27" s="83"/>
      <c r="AM27" s="84"/>
      <c r="AN27" s="69" t="str">
        <f t="shared" ca="1" si="91"/>
        <v/>
      </c>
      <c r="AP27" s="69" t="str">
        <f ca="1">IF(LEN(AP$20)&gt;0,   IF(ROW(AP27)-21&lt;=$K$38/2,INDIRECT(CONCATENATE("Teams!F",CELL("contents",INDEX(MatchOrdering!$A$4:$CD$33,ROW(AP27)-21,MATCH(AP$20,MatchOrdering!$A$3:$CD$3,0))))),""),"")</f>
        <v>CBJ</v>
      </c>
      <c r="AQ27" s="73" t="str">
        <f t="shared" ca="1" si="92"/>
        <v>CBJ vs STL</v>
      </c>
      <c r="AR27" s="69" t="str">
        <f ca="1">IF(LEN(AP$20)&gt;0,   IF(ROW(AR27)-21&lt;=$K$38/2,INDIRECT(CONCATENATE("Teams!F",AS27)),""),"")</f>
        <v>STL</v>
      </c>
      <c r="AS27" s="6">
        <f ca="1">IF(LEN(AP$20)&gt;0,   IF(ROW(AS27)-21&lt;=$K$38/2,INDIRECT(CONCATENATE("MatchOrdering!",CHAR(96+AP$20),($K$38 + 1) - (ROW(AS27)-21) + 2)),""),"")</f>
        <v>13</v>
      </c>
      <c r="AT27" s="83"/>
      <c r="AU27" s="84"/>
      <c r="AV27" s="69" t="str">
        <f t="shared" ca="1" si="93"/>
        <v/>
      </c>
      <c r="AX27" s="69" t="str">
        <f ca="1">IF(LEN(AX$20)&gt;0,   IF(ROW(AX27)-21&lt;=$K$38/2,INDIRECT(CONCATENATE("Teams!F",CELL("contents",INDEX(MatchOrdering!$A$4:$CD$33,ROW(AX27)-21,MATCH(AX$20,MatchOrdering!$A$3:$CD$3,0))))),""),"")</f>
        <v>TOR</v>
      </c>
      <c r="AY27" s="73" t="str">
        <f t="shared" ca="1" si="94"/>
        <v>TOR vs MIN</v>
      </c>
      <c r="AZ27" s="69" t="str">
        <f ca="1">IF(LEN(AX$20)&gt;0,   IF(ROW(AZ27)-21&lt;=$K$38/2,INDIRECT(CONCATENATE("Teams!F",BA27)),""),"")</f>
        <v>MIN</v>
      </c>
      <c r="BA27" s="6">
        <f ca="1">IF(LEN(AX$20)&gt;0,   IF(ROW(BA27)-21&lt;=$K$38/2,INDIRECT(CONCATENATE("MatchOrdering!",CHAR(96+AX$20),($K$38 + 1) - (ROW(BA27)-21) + 2)),""),"")</f>
        <v>11</v>
      </c>
      <c r="BB27" s="83"/>
      <c r="BC27" s="84"/>
      <c r="BD27" s="69" t="str">
        <f t="shared" ca="1" si="95"/>
        <v/>
      </c>
      <c r="BF27" s="69" t="str">
        <f ca="1">IF(LEN(BF$20)&gt;0,   IF(ROW(BF27)-21&lt;=$K$38/2,INDIRECT(CONCATENATE("Teams!F",CELL("contents",INDEX(MatchOrdering!$A$4:$CD$33,ROW(BF27)-21,MATCH(BF$20,MatchOrdering!$A$3:$CD$3,0))))),""),"")</f>
        <v>OTT</v>
      </c>
      <c r="BG27" s="73" t="str">
        <f t="shared" ca="1" si="96"/>
        <v>OTT vs COL</v>
      </c>
      <c r="BH27" s="69" t="str">
        <f ca="1">IF(LEN(BF$20)&gt;0,   IF(ROW(BH27)-21&lt;=$K$38/2,INDIRECT(CONCATENATE("Teams!F",BI27)),""),"")</f>
        <v>COL</v>
      </c>
      <c r="BI27" s="6">
        <f ca="1">IF(LEN(BF$20)&gt;0,   IF(ROW(BI27)-21&lt;=$K$38/2,INDIRECT(CONCATENATE("MatchOrdering!",CHAR(96+BF$20),($K$38 + 1) - (ROW(BI27)-21) + 2)),""),"")</f>
        <v>9</v>
      </c>
      <c r="BJ27" s="83"/>
      <c r="BK27" s="84"/>
      <c r="BL27" s="69" t="str">
        <f t="shared" ca="1" si="97"/>
        <v/>
      </c>
      <c r="BN27" s="69" t="str">
        <f ca="1">IF(LEN(BN$20)&gt;0,   IF(ROW(BN27)-21&lt;=$K$38/2,INDIRECT(CONCATENATE("Teams!F",CELL("contents",INDEX(MatchOrdering!$A$4:$CD$33,ROW(BN27)-21,MATCH(BN$20,MatchOrdering!$A$3:$CD$3,0))))),""),"")</f>
        <v>FLA</v>
      </c>
      <c r="BO27" s="73" t="str">
        <f t="shared" ca="1" si="98"/>
        <v>FLA vs VAN</v>
      </c>
      <c r="BP27" s="69" t="str">
        <f ca="1">IF(LEN(BN$20)&gt;0,   IF(ROW(BP27)-21&lt;=$K$38/2,INDIRECT(CONCATENATE("Teams!F",BQ27)),""),"")</f>
        <v>VAN</v>
      </c>
      <c r="BQ27" s="6">
        <f ca="1">IF(LEN(BN$20)&gt;0,   IF(ROW(BQ27)-21&lt;=$K$38/2,INDIRECT(CONCATENATE("MatchOrdering!",CHAR(96+BN$20),($K$38 + 1) - (ROW(BQ27)-21) + 2)),""),"")</f>
        <v>7</v>
      </c>
      <c r="BR27" s="83"/>
      <c r="BS27" s="84"/>
      <c r="BT27" s="69" t="str">
        <f t="shared" ca="1" si="99"/>
        <v/>
      </c>
      <c r="BV27" s="69" t="str">
        <f ca="1">IF(LEN(BV$20)&gt;0,   IF(ROW(BV27)-21&lt;=$K$38/2,INDIRECT(CONCATENATE("Teams!F",CELL("contents",INDEX(MatchOrdering!$A$4:$CD$33,ROW(BV27)-21,MATCH(BV$20,MatchOrdering!$A$3:$CD$3,0))))),""),"")</f>
        <v>BUF</v>
      </c>
      <c r="BW27" s="73" t="str">
        <f t="shared" ca="1" si="100"/>
        <v>BUF vs ARI</v>
      </c>
      <c r="BX27" s="69" t="str">
        <f ca="1">IF(LEN(BV$20)&gt;0,   IF(ROW(BX27)-21&lt;=$K$38/2,INDIRECT(CONCATENATE("Teams!F",BY27)),""),"")</f>
        <v>ARI</v>
      </c>
      <c r="BY27" s="6">
        <f ca="1">IF(LEN(BV$20)&gt;0,   IF(ROW(BY27)-21&lt;=$K$38/2,INDIRECT(CONCATENATE("MatchOrdering!",CHAR(96+BV$20),($K$38 + 1) - (ROW(BY27)-21) + 2)),""),"")</f>
        <v>5</v>
      </c>
      <c r="BZ27" s="83"/>
      <c r="CA27" s="84"/>
      <c r="CB27" s="69" t="str">
        <f t="shared" ca="1" si="101"/>
        <v/>
      </c>
      <c r="CD27" s="69" t="str">
        <f ca="1">IF(LEN(CD$20)&gt;0,   IF(ROW(CD27)-21&lt;=$K$38/2,INDIRECT(CONCATENATE("Teams!F",CELL("contents",INDEX(MatchOrdering!$A$4:$CD$33,ROW(CD27)-21,MATCH(CD$20,MatchOrdering!$A$3:$CD$3,0))))),""),"")</f>
        <v>WIN</v>
      </c>
      <c r="CE27" s="73" t="str">
        <f t="shared" ca="1" si="102"/>
        <v>WIN vs EDM</v>
      </c>
      <c r="CF27" s="69" t="str">
        <f ca="1">IF(LEN(CD$20)&gt;0,   IF(ROW(CF27)-21&lt;=$K$38/2,INDIRECT(CONCATENATE("Teams!F",CG27)),""),"")</f>
        <v>EDM</v>
      </c>
      <c r="CG27" s="6">
        <f ca="1">IF(LEN(CD$20)&gt;0,   IF(ROW(CG27)-21&lt;=$K$38/2,INDIRECT(CONCATENATE("MatchOrdering!",CHAR(96+CD$20),($K$38 + 1) - (ROW(CG27)-21) + 2)),""),"")</f>
        <v>3</v>
      </c>
      <c r="CH27" s="83"/>
      <c r="CI27" s="84"/>
      <c r="CJ27" s="69" t="str">
        <f t="shared" ca="1" si="103"/>
        <v/>
      </c>
      <c r="CL27" s="69" t="str">
        <f ca="1">IF(LEN(CL$20)&gt;0,   IF(ROW(CL27)-21&lt;=$K$38/2,INDIRECT(CONCATENATE("Teams!F",CELL("contents",INDEX(MatchOrdering!$A$4:$CD$33,ROW(CL27)-21,MATCH(CL$20,MatchOrdering!$A$3:$CD$3,0))))),""),"")</f>
        <v>NAS</v>
      </c>
      <c r="CM27" s="73" t="str">
        <f t="shared" ca="1" si="104"/>
        <v>NAS vs WAS</v>
      </c>
      <c r="CN27" s="69" t="str">
        <f ca="1">IF(LEN(CL$20)&gt;0,   IF(ROW(CN27)-21&lt;=$K$38/2,INDIRECT(CONCATENATE("Teams!F",CO27)),""),"")</f>
        <v>WAS</v>
      </c>
      <c r="CO27" s="6">
        <f ca="1">IF(LEN(CL$20)&gt;0,   IF(ROW(CO27)-21&lt;=$K$38/2,INDIRECT(CONCATENATE("MatchOrdering!",CHAR(96+CL$20),($K$38 + 1) - (ROW(CO27)-21) + 2)),""),"")</f>
        <v>30</v>
      </c>
      <c r="CP27" s="83"/>
      <c r="CQ27" s="84"/>
      <c r="CR27" s="69" t="str">
        <f t="shared" ca="1" si="105"/>
        <v/>
      </c>
      <c r="CT27" s="69" t="str">
        <f ca="1">IF(LEN(CT$20)&gt;0,   IF(ROW(CT27)-21&lt;=$K$38/2,INDIRECT(CONCATENATE("Teams!F",CELL("contents",INDEX(MatchOrdering!$A$4:$CD$33,ROW(CT27)-21,MATCH(CT$20,MatchOrdering!$A$3:$CD$3,0))))),""),"")</f>
        <v>DAL</v>
      </c>
      <c r="CU27" s="73" t="str">
        <f t="shared" ca="1" si="106"/>
        <v>DAL vs PHI</v>
      </c>
      <c r="CV27" s="69" t="str">
        <f ca="1">IF(LEN(CT$20)&gt;0,   IF(ROW(CV27)-21&lt;=$K$38/2,INDIRECT(CONCATENATE("Teams!F",CW27)),""),"")</f>
        <v>PHI</v>
      </c>
      <c r="CW27" s="6">
        <f ca="1">IF(LEN(CT$20)&gt;0,   IF(ROW(CW27)-21&lt;=$K$38/2,INDIRECT(CONCATENATE("MatchOrdering!",CHAR(96+CT$20),($K$38 + 1) - (ROW(CW27)-21) + 2)),""),"")</f>
        <v>28</v>
      </c>
      <c r="CX27" s="83"/>
      <c r="CY27" s="84"/>
      <c r="CZ27" s="69" t="str">
        <f t="shared" ca="1" si="107"/>
        <v/>
      </c>
      <c r="DB27" s="69" t="str">
        <f ca="1">IF(LEN(DB$20)&gt;0,   IF(ROW(DB27)-21&lt;=$K$38/2,INDIRECT(CONCATENATE("Teams!F",CELL("contents",INDEX(MatchOrdering!$A$4:$CD$33,ROW(DB27)-21,MATCH(DB$20,MatchOrdering!$A$3:$CD$3,0))))),""),"")</f>
        <v>CHI</v>
      </c>
      <c r="DC27" s="73" t="str">
        <f t="shared" ca="1" si="108"/>
        <v>CHI vs NYI</v>
      </c>
      <c r="DD27" s="69" t="str">
        <f ca="1">IF(LEN(DB$20)&gt;0,   IF(ROW(DD27)-21&lt;=$K$38/2,INDIRECT(CONCATENATE("Teams!F",DE27)),""),"")</f>
        <v>NYI</v>
      </c>
      <c r="DE27" s="6">
        <f ca="1">IF(LEN(DB$20)&gt;0,   IF(ROW(DE27)-21&lt;=$K$38/2,INDIRECT(CONCATENATE("MatchOrdering!A",CHAR(96+DB$20-26),($K$38 + 1) - (ROW(DE27)-21) + 2)),""),"")</f>
        <v>26</v>
      </c>
      <c r="DF27" s="83"/>
      <c r="DG27" s="84"/>
      <c r="DH27" s="69" t="str">
        <f t="shared" ca="1" si="109"/>
        <v/>
      </c>
      <c r="DJ27" s="69" t="str">
        <f ca="1">IF(LEN(DJ$20)&gt;0,   IF(ROW(DJ27)-21&lt;=$K$38/2,INDIRECT(CONCATENATE("Teams!F",CELL("contents",INDEX(MatchOrdering!$A$4:$CD$33,ROW(DJ27)-21,MATCH(DJ$20,MatchOrdering!$A$3:$CD$3,0))))),""),"")</f>
        <v>SJS</v>
      </c>
      <c r="DK27" s="73" t="str">
        <f t="shared" ca="1" si="110"/>
        <v>SJS vs CBJ</v>
      </c>
      <c r="DL27" s="69" t="str">
        <f ca="1">IF(LEN(DJ$20)&gt;0,   IF(ROW(DL27)-21&lt;=$K$38/2,INDIRECT(CONCATENATE("Teams!F",DM27)),""),"")</f>
        <v>CBJ</v>
      </c>
      <c r="DM27" s="6">
        <f ca="1">IF(LEN(DJ$20)&gt;0,   IF(ROW(DM27)-21&lt;=$K$38/2,INDIRECT(CONCATENATE("MatchOrdering!A",CHAR(96+DJ$20-26),($K$38 + 1) - (ROW(DM27)-21) + 2)),""),"")</f>
        <v>24</v>
      </c>
      <c r="DN27" s="83"/>
      <c r="DO27" s="84"/>
      <c r="DP27" s="69" t="str">
        <f t="shared" ca="1" si="111"/>
        <v/>
      </c>
      <c r="DR27" s="69" t="str">
        <f ca="1">IF(LEN(DR$20)&gt;0,   IF(ROW(DR27)-21&lt;=$K$38/2,INDIRECT(CONCATENATE("Teams!F",CELL("contents",INDEX(MatchOrdering!$A$4:$CD$33,ROW(DR27)-21,MATCH(DR$20,MatchOrdering!$A$3:$CD$3,0))))),""),"")</f>
        <v>LAK</v>
      </c>
      <c r="DS27" s="73" t="str">
        <f t="shared" ca="1" si="112"/>
        <v>LAK vs TOR</v>
      </c>
      <c r="DT27" s="69" t="str">
        <f ca="1">IF(LEN(DR$20)&gt;0,   IF(ROW(DT27)-21&lt;=$K$38/2,INDIRECT(CONCATENATE("Teams!F",DU27)),""),"")</f>
        <v>TOR</v>
      </c>
      <c r="DU27" s="6">
        <f ca="1">IF(LEN(DR$20)&gt;0,   IF(ROW(DU27)-21&lt;=$K$38/2,INDIRECT(CONCATENATE("MatchOrdering!A",CHAR(96+DR$20-26),($K$38 + 1) - (ROW(DU27)-21) + 2)),""),"")</f>
        <v>22</v>
      </c>
      <c r="DV27" s="83"/>
      <c r="DW27" s="84"/>
      <c r="DX27" s="69" t="str">
        <f t="shared" ca="1" si="113"/>
        <v/>
      </c>
      <c r="DZ27" s="69" t="str">
        <f ca="1">IF(LEN(DZ$20)&gt;0,   IF(ROW(DZ27)-21&lt;=$K$38/2,INDIRECT(CONCATENATE("Teams!F",CELL("contents",INDEX(MatchOrdering!$A$4:$CD$33,ROW(DZ27)-21,MATCH(DZ$20,MatchOrdering!$A$3:$CD$3,0))))),""),"")</f>
        <v>CGY</v>
      </c>
      <c r="EA27" s="73" t="str">
        <f t="shared" ca="1" si="114"/>
        <v>CGY vs OTT</v>
      </c>
      <c r="EB27" s="69" t="str">
        <f ca="1">IF(LEN(DZ$20)&gt;0,   IF(ROW(EB27)-21&lt;=$K$38/2,INDIRECT(CONCATENATE("Teams!F",EC27)),""),"")</f>
        <v>OTT</v>
      </c>
      <c r="EC27" s="6">
        <f ca="1">IF(LEN(DZ$20)&gt;0,   IF(ROW(EC27)-21&lt;=$K$38/2,INDIRECT(CONCATENATE("MatchOrdering!A",CHAR(96+DZ$20-26),($K$38 + 1) - (ROW(EC27)-21) + 2)),""),"")</f>
        <v>20</v>
      </c>
      <c r="ED27" s="83"/>
      <c r="EE27" s="84"/>
      <c r="EF27" s="69" t="str">
        <f t="shared" ca="1" si="115"/>
        <v/>
      </c>
      <c r="EH27" s="69" t="str">
        <f ca="1">IF(LEN(EH$20)&gt;0,   IF(ROW(EH27)-21&lt;=$K$38/2,INDIRECT(CONCATENATE("Teams!F",CELL("contents",INDEX(MatchOrdering!$A$4:$CD$33,ROW(EH27)-21,MATCH(EH$20,MatchOrdering!$A$3:$CD$3,0))))),""),"")</f>
        <v>PIT</v>
      </c>
      <c r="EI27" s="73" t="str">
        <f t="shared" ca="1" si="116"/>
        <v>PIT vs FLA</v>
      </c>
      <c r="EJ27" s="69" t="str">
        <f ca="1">IF(LEN(EH$20)&gt;0,   IF(ROW(EJ27)-21&lt;=$K$38/2,INDIRECT(CONCATENATE("Teams!F",EK27)),""),"")</f>
        <v>FLA</v>
      </c>
      <c r="EK27" s="6">
        <f ca="1">IF(LEN(EH$20)&gt;0,   IF(ROW(EK27)-21&lt;=$K$38/2,INDIRECT(CONCATENATE("MatchOrdering!A",CHAR(96+EH$20-26),($K$38 + 1) - (ROW(EK27)-21) + 2)),""),"")</f>
        <v>18</v>
      </c>
      <c r="EL27" s="83"/>
      <c r="EM27" s="84"/>
      <c r="EN27" s="69" t="str">
        <f t="shared" ca="1" si="117"/>
        <v/>
      </c>
      <c r="EP27" s="69" t="str">
        <f ca="1">IF(LEN(EP$20)&gt;0,   IF(ROW(EP27)-21&lt;=$K$38/2,INDIRECT(CONCATENATE("Teams!F",CELL("contents",INDEX(MatchOrdering!$A$4:$CD$33,ROW(EP27)-21,MATCH(EP$20,MatchOrdering!$A$3:$CD$3,0))))),""),"")</f>
        <v>NYR</v>
      </c>
      <c r="EQ27" s="73" t="str">
        <f t="shared" ca="1" si="118"/>
        <v>NYR vs BUF</v>
      </c>
      <c r="ER27" s="69" t="str">
        <f ca="1">IF(LEN(EP$20)&gt;0,   IF(ROW(ER27)-21&lt;=$K$38/2,INDIRECT(CONCATENATE("Teams!F",ES27)),""),"")</f>
        <v>BUF</v>
      </c>
      <c r="ES27" s="6">
        <f ca="1">IF(LEN(EP$20)&gt;0,   IF(ROW(ES27)-21&lt;=$K$38/2,INDIRECT(CONCATENATE("MatchOrdering!A",CHAR(96+EP$20-26),($K$38 + 1) - (ROW(ES27)-21) + 2)),""),"")</f>
        <v>16</v>
      </c>
      <c r="ET27" s="83"/>
      <c r="EU27" s="84"/>
      <c r="EV27" s="69" t="str">
        <f t="shared" ca="1" si="119"/>
        <v/>
      </c>
      <c r="EX27" s="69" t="str">
        <f ca="1">IF(LEN(EX$20)&gt;0,   IF(ROW(EX27)-21&lt;=$K$38/2,INDIRECT(CONCATENATE("Teams!F",CELL("contents",INDEX(MatchOrdering!$A$4:$CD$33,ROW(EX27)-21,MATCH(EX$20,MatchOrdering!$A$3:$CD$3,0))))),""),"")</f>
        <v>NJD</v>
      </c>
      <c r="EY27" s="73" t="str">
        <f t="shared" ca="1" si="120"/>
        <v>NJD vs WIN</v>
      </c>
      <c r="EZ27" s="69" t="str">
        <f ca="1">IF(LEN(EX$20)&gt;0,   IF(ROW(EZ27)-21&lt;=$K$38/2,INDIRECT(CONCATENATE("Teams!F",FA27)),""),"")</f>
        <v>WIN</v>
      </c>
      <c r="FA27" s="6">
        <f ca="1">IF(LEN(EX$20)&gt;0,   IF(ROW(FA27)-21&lt;=$K$38/2,INDIRECT(CONCATENATE("MatchOrdering!A",CHAR(96+EX$20-26),($K$38 + 1) - (ROW(FA27)-21) + 2)),""),"")</f>
        <v>14</v>
      </c>
      <c r="FB27" s="83"/>
      <c r="FC27" s="84"/>
      <c r="FD27" s="69" t="str">
        <f t="shared" ca="1" si="121"/>
        <v/>
      </c>
      <c r="FF27" s="69" t="str">
        <f ca="1">IF(LEN(FF$20)&gt;0,   IF(ROW(FF27)-21&lt;=$K$38/2,INDIRECT(CONCATENATE("Teams!F",CELL("contents",INDEX(MatchOrdering!$A$4:$CD$33,ROW(FF27)-21,MATCH(FF$20,MatchOrdering!$A$3:$CD$3,0))))),""),"")</f>
        <v>CAR</v>
      </c>
      <c r="FG27" s="73" t="str">
        <f t="shared" ca="1" si="122"/>
        <v>CAR vs NAS</v>
      </c>
      <c r="FH27" s="69" t="str">
        <f ca="1">IF(LEN(FF$20)&gt;0,   IF(ROW(FH27)-21&lt;=$K$38/2,INDIRECT(CONCATENATE("Teams!F",FI27)),""),"")</f>
        <v>NAS</v>
      </c>
      <c r="FI27" s="6">
        <f ca="1">IF(LEN(FF$20)&gt;0,   IF(ROW(FI27)-21&lt;=$K$38/2,INDIRECT(CONCATENATE("MatchOrdering!A",CHAR(96+FF$20-26),($K$38 + 1) - (ROW(FI27)-21) + 2)),""),"")</f>
        <v>12</v>
      </c>
      <c r="FJ27" s="83"/>
      <c r="FK27" s="84"/>
      <c r="FL27" s="69" t="str">
        <f t="shared" ca="1" si="123"/>
        <v/>
      </c>
      <c r="FN27" s="69" t="str">
        <f ca="1">IF(LEN(FN$20)&gt;0,   IF(ROW(FN27)-21&lt;=$K$38/2,INDIRECT(CONCATENATE("Teams!F",CELL("contents",INDEX(MatchOrdering!$A$4:$CD$33,ROW(FN27)-21,MATCH(FN$20,MatchOrdering!$A$3:$CD$3,0))))),""),"")</f>
        <v>TB</v>
      </c>
      <c r="FO27" s="73" t="str">
        <f t="shared" ca="1" si="124"/>
        <v>TB vs DAL</v>
      </c>
      <c r="FP27" s="69" t="str">
        <f ca="1">IF(LEN(FN$20)&gt;0,   IF(ROW(FP27)-21&lt;=$K$38/2,INDIRECT(CONCATENATE("Teams!F",FQ27)),""),"")</f>
        <v>DAL</v>
      </c>
      <c r="FQ27" s="6">
        <f ca="1">IF(LEN(FN$20)&gt;0,   IF(ROW(FQ27)-21&lt;=$K$38/2,INDIRECT(CONCATENATE("MatchOrdering!A",CHAR(96+FN$20-26),($K$38 + 1) - (ROW(FQ27)-21) + 2)),""),"")</f>
        <v>10</v>
      </c>
      <c r="FR27" s="83"/>
      <c r="FS27" s="84"/>
      <c r="FT27" s="69" t="str">
        <f t="shared" ca="1" si="125"/>
        <v/>
      </c>
      <c r="FV27" s="69" t="str">
        <f ca="1">IF(LEN(FV$20)&gt;0,   IF(ROW(FV27)-21&lt;=$K$38/2,INDIRECT(CONCATENATE("Teams!F",CELL("contents",INDEX(MatchOrdering!$A$4:$CD$33,ROW(FV27)-21,MATCH(FV$20,MatchOrdering!$A$3:$CD$3,0))))),""),"")</f>
        <v>MON</v>
      </c>
      <c r="FW27" s="73" t="str">
        <f t="shared" ca="1" si="126"/>
        <v>MON vs CHI</v>
      </c>
      <c r="FX27" s="69" t="str">
        <f ca="1">IF(LEN(FV$20)&gt;0,   IF(ROW(FX27)-21&lt;=$K$38/2,INDIRECT(CONCATENATE("Teams!F",FY27)),""),"")</f>
        <v>CHI</v>
      </c>
      <c r="FY27" s="6">
        <f ca="1">IF(LEN(FV$20)&gt;0,   IF(ROW(FY27)-21&lt;=$K$38/2,INDIRECT(CONCATENATE("MatchOrdering!A",CHAR(96+FV$20-26),($K$38 + 1) - (ROW(FY27)-21) + 2)),""),"")</f>
        <v>8</v>
      </c>
      <c r="FZ27" s="83"/>
      <c r="GA27" s="84"/>
      <c r="GB27" s="69" t="str">
        <f t="shared" ca="1" si="127"/>
        <v/>
      </c>
      <c r="GD27" s="69" t="str">
        <f ca="1">IF(LEN(GD$20)&gt;0,   IF(ROW(GD27)-21&lt;=$K$38/2,INDIRECT(CONCATENATE("Teams!F",CELL("contents",INDEX(MatchOrdering!$A$4:$CD$33,ROW(GD27)-21,MATCH(GD$20,MatchOrdering!$A$3:$CD$3,0))))),""),"")</f>
        <v>DET</v>
      </c>
      <c r="GE27" s="73" t="str">
        <f t="shared" ca="1" si="128"/>
        <v>DET vs SJS</v>
      </c>
      <c r="GF27" s="69" t="str">
        <f ca="1">IF(LEN(GD$20)&gt;0,   IF(ROW(GF27)-21&lt;=$K$38/2,INDIRECT(CONCATENATE("Teams!F",GG27)),""),"")</f>
        <v>SJS</v>
      </c>
      <c r="GG27" s="6">
        <f ca="1">IF(LEN(GD$20)&gt;0,   IF(ROW(GG27)-21&lt;=$K$38/2,INDIRECT(CONCATENATE("MatchOrdering!A",CHAR(96+GD$20-26),($K$38 + 1) - (ROW(GG27)-21) + 2)),""),"")</f>
        <v>6</v>
      </c>
      <c r="GH27" s="83"/>
      <c r="GI27" s="84"/>
      <c r="GJ27" s="69" t="str">
        <f t="shared" ca="1" si="129"/>
        <v/>
      </c>
      <c r="GL27" s="69" t="str">
        <f ca="1">IF(LEN(GL$20)&gt;0,   IF(ROW(GL27)-21&lt;=$K$38/2,INDIRECT(CONCATENATE("Teams!F",CELL("contents",INDEX(MatchOrdering!$A$4:$CD$33,ROW(GL27)-21,MATCH(GL$20,MatchOrdering!$A$3:$CD$3,0))))),""),"")</f>
        <v>BOS</v>
      </c>
      <c r="GM27" s="73" t="str">
        <f t="shared" ca="1" si="130"/>
        <v>BOS vs LAK</v>
      </c>
      <c r="GN27" s="69" t="str">
        <f ca="1">IF(LEN(GL$20)&gt;0,   IF(ROW(GN27)-21&lt;=$K$38/2,INDIRECT(CONCATENATE("Teams!F",GO27)),""),"")</f>
        <v>LAK</v>
      </c>
      <c r="GO27" s="6">
        <f ca="1">IF(LEN(GL$20)&gt;0,   IF(ROW(GO27)-21&lt;=$K$38/2,INDIRECT(CONCATENATE("MatchOrdering!A",CHAR(96+GL$20-26),($K$38 + 1) - (ROW(GO27)-21) + 2)),""),"")</f>
        <v>4</v>
      </c>
      <c r="GP27" s="83"/>
      <c r="GQ27" s="84"/>
      <c r="GR27" s="69" t="str">
        <f t="shared" ca="1" si="131"/>
        <v/>
      </c>
      <c r="GT27" s="69" t="str">
        <f ca="1">IF(LEN(GT$20)&gt;0,   IF(ROW(GT27)-21&lt;=$K$38/2,INDIRECT(CONCATENATE("Teams!F",CELL("contents",INDEX(MatchOrdering!$A$4:$CD$33,ROW(GT27)-21,MATCH(GT$20,MatchOrdering!$A$3:$CD$3,0))))),""),"")</f>
        <v>STL</v>
      </c>
      <c r="GU27" s="73" t="str">
        <f t="shared" ca="1" si="132"/>
        <v>STL vs CGY</v>
      </c>
      <c r="GV27" s="69" t="str">
        <f ca="1">IF(LEN(GT$20)&gt;0,   IF(ROW(GV27)-21&lt;=$K$38/2,INDIRECT(CONCATENATE("Teams!F",GW27)),""),"")</f>
        <v>CGY</v>
      </c>
      <c r="GW27" s="6">
        <f ca="1">IF(LEN(GT$20)&gt;0,   IF(ROW(GW27)-21&lt;=$K$38/2,INDIRECT(CONCATENATE("MatchOrdering!A",CHAR(96+GT$20-26),($K$38 + 1) - (ROW(GW27)-21) + 2)),""),"")</f>
        <v>2</v>
      </c>
      <c r="GX27" s="83"/>
      <c r="GY27" s="84"/>
      <c r="GZ27" s="69" t="str">
        <f t="shared" ca="1" si="133"/>
        <v/>
      </c>
      <c r="HB27" s="69" t="str">
        <f ca="1">IF(LEN(HB$20)&gt;0,   IF(ROW(HB27)-21&lt;=$K$38/2,INDIRECT(CONCATENATE("Teams!F",CELL("contents",INDEX(MatchOrdering!$A$4:$CD$33,ROW(HB27)-21,MATCH(HB$20,MatchOrdering!$A$3:$CD$3,0))))),""),"")</f>
        <v>MIN</v>
      </c>
      <c r="HC27" s="73" t="str">
        <f t="shared" ca="1" si="134"/>
        <v>MIN vs PIT</v>
      </c>
      <c r="HD27" s="69" t="str">
        <f ca="1">IF(LEN(HB$20)&gt;0,   IF(ROW(HD27)-21&lt;=$K$38/2,INDIRECT(CONCATENATE("Teams!F",HE27)),""),"")</f>
        <v>PIT</v>
      </c>
      <c r="HE27" s="6">
        <f ca="1">IF(LEN(HB$20)&gt;0,   IF(ROW(HE27)-21&lt;=$K$38/2,INDIRECT(CONCATENATE("MatchOrdering!B",CHAR(96+HB$20-52),($K$38 + 1) - (ROW(HE27)-21) + 2)),""),"")</f>
        <v>29</v>
      </c>
      <c r="HF27" s="83"/>
      <c r="HG27" s="84"/>
      <c r="HH27" s="69" t="str">
        <f t="shared" ca="1" si="135"/>
        <v/>
      </c>
      <c r="HJ27" s="69" t="str">
        <f ca="1">IF(LEN(HJ$20)&gt;0,   IF(ROW(HJ27)-21&lt;=$K$38/2,INDIRECT(CONCATENATE("Teams!F",CELL("contents",INDEX(MatchOrdering!$A$4:$CD$33,ROW(HJ27)-21,MATCH(HJ$20,MatchOrdering!$A$3:$CD$3,0))))),""),"")</f>
        <v>COL</v>
      </c>
      <c r="HK27" s="73" t="str">
        <f t="shared" ca="1" si="136"/>
        <v>COL vs NYR</v>
      </c>
      <c r="HL27" s="69" t="str">
        <f ca="1">IF(LEN(HJ$20)&gt;0,   IF(ROW(HL27)-21&lt;=$K$38/2,INDIRECT(CONCATENATE("Teams!F",HM27)),""),"")</f>
        <v>NYR</v>
      </c>
      <c r="HM27" s="6">
        <f ca="1">IF(LEN(HJ$20)&gt;0,   IF(ROW(HM27)-21&lt;=$K$38/2,INDIRECT(CONCATENATE("MatchOrdering!B",CHAR(96+HJ$20-52),($K$38 + 1) - (ROW(HM27)-21) + 2)),""),"")</f>
        <v>27</v>
      </c>
      <c r="HN27" s="83"/>
      <c r="HO27" s="84"/>
      <c r="HP27" s="69" t="str">
        <f t="shared" ca="1" si="137"/>
        <v/>
      </c>
      <c r="HR27" s="69" t="str">
        <f ca="1">IF(LEN(HR$20)&gt;0,   IF(ROW(HR27)-21&lt;=$K$38/2,INDIRECT(CONCATENATE("Teams!F",CELL("contents",INDEX(MatchOrdering!$A$4:$CD$33,ROW(HR27)-21,MATCH(HR$20,MatchOrdering!$A$3:$CD$3,0))))),""),"")</f>
        <v>VAN</v>
      </c>
      <c r="HS27" s="73" t="str">
        <f t="shared" ca="1" si="138"/>
        <v>VAN vs NJD</v>
      </c>
      <c r="HT27" s="69" t="str">
        <f ca="1">IF(LEN(HR$20)&gt;0,   IF(ROW(HT27)-21&lt;=$K$38/2,INDIRECT(CONCATENATE("Teams!F",HU27)),""),"")</f>
        <v>NJD</v>
      </c>
      <c r="HU27" s="6">
        <f ca="1">IF(LEN(HR$20)&gt;0,   IF(ROW(HU27)-21&lt;=$K$38/2,INDIRECT(CONCATENATE("MatchOrdering!B",CHAR(96+HR$20-52),($K$38 + 1) - (ROW(HU27)-21) + 2)),""),"")</f>
        <v>25</v>
      </c>
      <c r="HV27" s="83"/>
      <c r="HW27" s="84"/>
      <c r="HX27" s="69" t="str">
        <f t="shared" ca="1" si="139"/>
        <v/>
      </c>
      <c r="HZ27" s="69" t="str">
        <f ca="1">IF(LEN(HZ$20)&gt;0,   IF(ROW(HZ27)-21&lt;=$K$38/2,INDIRECT(CONCATENATE("Teams!F",CELL("contents",INDEX(MatchOrdering!$A$4:$CD$33,ROW(HZ27)-21,MATCH(HZ$20,MatchOrdering!$A$3:$CD$3,0))))),""),"")</f>
        <v>ARI</v>
      </c>
      <c r="IA27" s="73" t="str">
        <f t="shared" ca="1" si="140"/>
        <v>ARI vs CAR</v>
      </c>
      <c r="IB27" s="69" t="str">
        <f ca="1">IF(LEN(HZ$20)&gt;0,   IF(ROW(IB27)-21&lt;=$K$38/2,INDIRECT(CONCATENATE("Teams!F",IC27)),""),"")</f>
        <v>CAR</v>
      </c>
      <c r="IC27" s="6">
        <f ca="1">IF(LEN(HZ$20)&gt;0,   IF(ROW(IC27)-21&lt;=$K$38/2,INDIRECT(CONCATENATE("MatchOrdering!B",CHAR(96+HZ$20-52),($K$38 + 1) - (ROW(IC27)-21) + 2)),""),"")</f>
        <v>23</v>
      </c>
      <c r="ID27" s="83"/>
      <c r="IE27" s="84"/>
      <c r="IF27" s="69" t="str">
        <f t="shared" ca="1" si="141"/>
        <v/>
      </c>
      <c r="IH27" s="69" t="str">
        <f ca="1">IF(LEN(IH$20)&gt;0,   IF(ROW(IH27)-21&lt;=$K$38/2,INDIRECT(CONCATENATE("Teams!F",CELL("contents",INDEX(MatchOrdering!$A$4:$CD$33,ROW(IH27)-21,MATCH(IH$20,MatchOrdering!$A$3:$CD$3,0))))),""),"")</f>
        <v>EDM</v>
      </c>
      <c r="II27" s="73" t="str">
        <f t="shared" ca="1" si="142"/>
        <v>EDM vs TB</v>
      </c>
      <c r="IJ27" s="69" t="str">
        <f ca="1">IF(LEN(IH$20)&gt;0,   IF(ROW(IJ27)-21&lt;=$K$38/2,INDIRECT(CONCATENATE("Teams!F",IK27)),""),"")</f>
        <v>TB</v>
      </c>
      <c r="IK27" s="6">
        <f ca="1">IF(LEN(IH$20)&gt;0,   IF(ROW(IK27)-21&lt;=$K$38/2,INDIRECT(CONCATENATE("MatchOrdering!B",CHAR(96+IH$20-52),($K$38 + 1) - (ROW(IK27)-21) + 2)),""),"")</f>
        <v>21</v>
      </c>
      <c r="IL27" s="83"/>
      <c r="IM27" s="84"/>
      <c r="IN27" s="69" t="str">
        <f t="shared" ca="1" si="143"/>
        <v/>
      </c>
      <c r="IP27" s="69" t="str">
        <f ca="1">IF(LEN(IP$20)&gt;0,   IF(ROW(IP27)-21&lt;=$K$38/2,INDIRECT(CONCATENATE("Teams!F",CELL("contents",INDEX(MatchOrdering!$A$4:$CD$33,ROW(IP27)-21,MATCH(IP$20,MatchOrdering!$A$3:$CD$3,0))))),""),"")</f>
        <v>WAS</v>
      </c>
      <c r="IQ27" s="73" t="str">
        <f t="shared" ca="1" si="144"/>
        <v>WAS vs MON</v>
      </c>
      <c r="IR27" s="69" t="str">
        <f ca="1">IF(LEN(IP$20)&gt;0,   IF(ROW(IR27)-21&lt;=$K$38/2,INDIRECT(CONCATENATE("Teams!F",IS27)),""),"")</f>
        <v>MON</v>
      </c>
      <c r="IS27" s="6">
        <f ca="1">IF(LEN(IP$20)&gt;0,   IF(ROW(IS27)-21&lt;=$K$38/2,INDIRECT(CONCATENATE("MatchOrdering!B",CHAR(96+IP$20-52),($K$38 + 1) - (ROW(IS27)-21) + 2)),""),"")</f>
        <v>19</v>
      </c>
      <c r="IT27" s="83"/>
      <c r="IU27" s="84"/>
      <c r="IV27" s="69" t="str">
        <f t="shared" ca="1" si="145"/>
        <v/>
      </c>
      <c r="IX27" s="69" t="str">
        <f ca="1">IF(LEN(IX$20)&gt;0,   IF(ROW(IX27)-21&lt;=$K$38/2,INDIRECT(CONCATENATE("Teams!F",CELL("contents",INDEX(MatchOrdering!$A$4:$CD$33,ROW(IX27)-21,MATCH(IX$20,MatchOrdering!$A$3:$CD$3,0))))),""),"")</f>
        <v>PHI</v>
      </c>
      <c r="IY27" s="73" t="str">
        <f t="shared" ca="1" si="146"/>
        <v>PHI vs DET</v>
      </c>
      <c r="IZ27" s="69" t="str">
        <f ca="1">IF(LEN(IX$20)&gt;0,   IF(ROW(IZ27)-21&lt;=$K$38/2,INDIRECT(CONCATENATE("Teams!F",JA27)),""),"")</f>
        <v>DET</v>
      </c>
      <c r="JA27" s="6">
        <f ca="1">IF(LEN(IX$20)&gt;0,   IF(ROW(JA27)-21&lt;=$K$38/2,INDIRECT(CONCATENATE("MatchOrdering!B",CHAR(96+IX$20-52),($K$38 + 1) - (ROW(JA27)-21) + 2)),""),"")</f>
        <v>17</v>
      </c>
      <c r="JB27" s="83"/>
      <c r="JC27" s="84"/>
      <c r="JD27" s="69" t="str">
        <f t="shared" ca="1" si="147"/>
        <v/>
      </c>
      <c r="JF27" s="69" t="str">
        <f ca="1">IF(LEN(JF$20)&gt;0,   IF(ROW(JF27)-21&lt;=$K$38/2,INDIRECT(CONCATENATE("Teams!F",CELL("contents",INDEX(MatchOrdering!$A$4:$CD$33,ROW(JF27)-21,MATCH(JF$20,MatchOrdering!$A$3:$CD$3,0))))),""),"")</f>
        <v>NYI</v>
      </c>
      <c r="JG27" s="73" t="str">
        <f t="shared" ca="1" si="148"/>
        <v>NYI vs BOS</v>
      </c>
      <c r="JH27" s="69" t="str">
        <f ca="1">IF(LEN(JF$20)&gt;0,   IF(ROW(JH27)-21&lt;=$K$38/2,INDIRECT(CONCATENATE("Teams!F",JI27)),""),"")</f>
        <v>BOS</v>
      </c>
      <c r="JI27" s="6">
        <f ca="1">IF(LEN(JF$20)&gt;0,   IF(ROW(JI27)-21&lt;=$K$38/2,INDIRECT(CONCATENATE("MatchOrdering!B",CHAR(96+JF$20-52),($K$38 + 1) - (ROW(JI27)-21) + 2)),""),"")</f>
        <v>15</v>
      </c>
      <c r="JJ27" s="83"/>
      <c r="JK27" s="84"/>
      <c r="JL27" s="69" t="str">
        <f t="shared" ca="1" si="149"/>
        <v/>
      </c>
      <c r="JN27" s="69" t="str">
        <f ca="1">IF(LEN(JN$20)&gt;0,   IF(ROW(JN27)-21&lt;=$K$38/2,INDIRECT(CONCATENATE("Teams!F",CELL("contents",INDEX(MatchOrdering!$A$4:$CD$33,ROW(JN27)-21,MATCH(JN$20,MatchOrdering!$A$3:$CD$3,0))))),""),"")</f>
        <v>CBJ</v>
      </c>
      <c r="JO27" s="73" t="str">
        <f t="shared" ca="1" si="150"/>
        <v>CBJ vs STL</v>
      </c>
      <c r="JP27" s="69" t="str">
        <f ca="1">IF(LEN(JN$20)&gt;0,   IF(ROW(JP27)-21&lt;=$K$38/2,INDIRECT(CONCATENATE("Teams!F",JQ27)),""),"")</f>
        <v>STL</v>
      </c>
      <c r="JQ27" s="6">
        <f ca="1">IF(LEN(JN$20)&gt;0,   IF(ROW(JQ27)-21&lt;=$K$38/2,INDIRECT(CONCATENATE("MatchOrdering!B",CHAR(96+JN$20-52),($K$38 + 1) - (ROW(JQ27)-21) + 2)),""),"")</f>
        <v>13</v>
      </c>
      <c r="JR27" s="83"/>
      <c r="JS27" s="84"/>
      <c r="JT27" s="69" t="str">
        <f t="shared" ca="1" si="151"/>
        <v/>
      </c>
      <c r="JV27" s="69" t="str">
        <f ca="1">IF(LEN(JV$20)&gt;0,   IF(ROW(JV27)-21&lt;=$K$38/2,INDIRECT(CONCATENATE("Teams!F",CELL("contents",INDEX(MatchOrdering!$A$4:$CD$33,ROW(JV27)-21,MATCH(JV$20,MatchOrdering!$A$3:$CD$3,0))))),""),"")</f>
        <v>TOR</v>
      </c>
      <c r="JW27" s="73" t="str">
        <f t="shared" ca="1" si="152"/>
        <v>TOR vs MIN</v>
      </c>
      <c r="JX27" s="69" t="str">
        <f ca="1">IF(LEN(JV$20)&gt;0,   IF(ROW(JX27)-21&lt;=$K$38/2,INDIRECT(CONCATENATE("Teams!F",JY27)),""),"")</f>
        <v>MIN</v>
      </c>
      <c r="JY27" s="6">
        <f ca="1">IF(LEN(JV$20)&gt;0,   IF(ROW(JY27)-21&lt;=$K$38/2,INDIRECT(CONCATENATE("MatchOrdering!B",CHAR(96+JV$20-52),($K$38 + 1) - (ROW(JY27)-21) + 2)),""),"")</f>
        <v>11</v>
      </c>
      <c r="JZ27" s="83"/>
      <c r="KA27" s="84"/>
      <c r="KB27" s="69" t="str">
        <f t="shared" ca="1" si="153"/>
        <v/>
      </c>
      <c r="KD27" s="69" t="str">
        <f ca="1">IF(LEN(KD$20)&gt;0,   IF(ROW(KD27)-21&lt;=$K$38/2,INDIRECT(CONCATENATE("Teams!F",CELL("contents",INDEX(MatchOrdering!$A$4:$CD$33,ROW(KD27)-21,MATCH(KD$20,MatchOrdering!$A$3:$CD$3,0))))),""),"")</f>
        <v>OTT</v>
      </c>
      <c r="KE27" s="73" t="str">
        <f t="shared" ca="1" si="154"/>
        <v>OTT vs COL</v>
      </c>
      <c r="KF27" s="69" t="str">
        <f ca="1">IF(LEN(KD$20)&gt;0,   IF(ROW(KF27)-21&lt;=$K$38/2,INDIRECT(CONCATENATE("Teams!F",KG27)),""),"")</f>
        <v>COL</v>
      </c>
      <c r="KG27" s="6">
        <f ca="1">IF(LEN(KD$20)&gt;0,   IF(ROW(KG27)-21&lt;=$K$38/2,INDIRECT(CONCATENATE("MatchOrdering!B",CHAR(96+KD$20-52),($K$38 + 1) - (ROW(KG27)-21) + 2)),""),"")</f>
        <v>9</v>
      </c>
      <c r="KH27" s="83"/>
      <c r="KI27" s="84"/>
      <c r="KJ27" s="69" t="str">
        <f t="shared" ca="1" si="155"/>
        <v/>
      </c>
      <c r="KL27" s="69" t="str">
        <f ca="1">IF(LEN(KL$20)&gt;0,   IF(ROW(KL27)-21&lt;=$K$38/2,INDIRECT(CONCATENATE("Teams!F",CELL("contents",INDEX(MatchOrdering!$A$4:$CD$33,ROW(KL27)-21,MATCH(KL$20,MatchOrdering!$A$3:$CD$3,0))))),""),"")</f>
        <v>FLA</v>
      </c>
      <c r="KM27" s="73" t="str">
        <f t="shared" ca="1" si="156"/>
        <v>FLA vs VAN</v>
      </c>
      <c r="KN27" s="69" t="str">
        <f ca="1">IF(LEN(KL$20)&gt;0,   IF(ROW(KN27)-21&lt;=$K$38/2,INDIRECT(CONCATENATE("Teams!F",KO27)),""),"")</f>
        <v>VAN</v>
      </c>
      <c r="KO27" s="6">
        <f ca="1">IF(LEN(KL$20)&gt;0,   IF(ROW(KO27)-21&lt;=$K$38/2,INDIRECT(CONCATENATE("MatchOrdering!B",CHAR(96+KL$20-52),($K$38 + 1) - (ROW(KO27)-21) + 2)),""),"")</f>
        <v>7</v>
      </c>
      <c r="KP27" s="83"/>
      <c r="KQ27" s="84"/>
      <c r="KR27" s="69" t="str">
        <f t="shared" ca="1" si="157"/>
        <v/>
      </c>
      <c r="KT27" s="69" t="str">
        <f ca="1">IF(LEN(KT$20)&gt;0,   IF(ROW(KT27)-21&lt;=$K$38/2,INDIRECT(CONCATENATE("Teams!F",CELL("contents",INDEX(MatchOrdering!$A$4:$CD$33,ROW(KT27)-21,MATCH(KT$20,MatchOrdering!$A$3:$CD$3,0))))),""),"")</f>
        <v>BUF</v>
      </c>
      <c r="KU27" s="73" t="str">
        <f t="shared" ca="1" si="158"/>
        <v>BUF vs ARI</v>
      </c>
      <c r="KV27" s="69" t="str">
        <f ca="1">IF(LEN(KT$20)&gt;0,   IF(ROW(KV27)-21&lt;=$K$38/2,INDIRECT(CONCATENATE("Teams!F",KW27)),""),"")</f>
        <v>ARI</v>
      </c>
      <c r="KW27" s="6">
        <f ca="1">IF(LEN(KT$20)&gt;0,   IF(ROW(KW27)-21&lt;=$K$38/2,INDIRECT(CONCATENATE("MatchOrdering!B",CHAR(96+KT$20-52),($K$38 + 1) - (ROW(KW27)-21) + 2)),""),"")</f>
        <v>5</v>
      </c>
      <c r="KX27" s="83"/>
      <c r="KY27" s="84"/>
      <c r="KZ27" s="69" t="str">
        <f t="shared" ca="1" si="159"/>
        <v/>
      </c>
      <c r="LB27" s="69" t="str">
        <f ca="1">IF(LEN(LB$20)&gt;0,   IF(ROW(LB27)-21&lt;=$K$38/2,INDIRECT(CONCATENATE("Teams!F",CELL("contents",INDEX(MatchOrdering!$A$4:$CD$33,ROW(LB27)-21,MATCH(LB$20,MatchOrdering!$A$3:$CD$3,0))))),""),"")</f>
        <v>WIN</v>
      </c>
      <c r="LC27" s="73" t="str">
        <f t="shared" ca="1" si="160"/>
        <v>WIN vs EDM</v>
      </c>
      <c r="LD27" s="69" t="str">
        <f ca="1">IF(LEN(LB$20)&gt;0,   IF(ROW(LD27)-21&lt;=$K$38/2,INDIRECT(CONCATENATE("Teams!F",LE27)),""),"")</f>
        <v>EDM</v>
      </c>
      <c r="LE27" s="6">
        <f ca="1">IF(LEN(LB$20)&gt;0,   IF(ROW(LE27)-21&lt;=$K$38/2,INDIRECT(CONCATENATE("MatchOrdering!C",CHAR(96+LB$20-78),($K$38 + 1) - (ROW(LE27)-21) + 2)),""),"")</f>
        <v>3</v>
      </c>
      <c r="LF27" s="83"/>
      <c r="LG27" s="84"/>
      <c r="LH27" s="69" t="str">
        <f t="shared" ca="1" si="161"/>
        <v/>
      </c>
      <c r="LJ27" s="69" t="str">
        <f ca="1">IF(LEN(LJ$20)&gt;0,   IF(ROW(LJ27)-21&lt;=$K$38/2,INDIRECT(CONCATENATE("Teams!F",CELL("contents",INDEX(MatchOrdering!$A$4:$CD$33,ROW(LJ27)-21,MATCH(LJ$20,MatchOrdering!$A$3:$CD$3,0))))),""),"")</f>
        <v>NAS</v>
      </c>
      <c r="LK27" s="73" t="str">
        <f t="shared" ca="1" si="162"/>
        <v>NAS vs WAS</v>
      </c>
      <c r="LL27" s="69" t="str">
        <f ca="1">IF(LEN(LJ$20)&gt;0,   IF(ROW(LL27)-21&lt;=$K$38/2,INDIRECT(CONCATENATE("Teams!F",LM27)),""),"")</f>
        <v>WAS</v>
      </c>
      <c r="LM27" s="6">
        <f ca="1">IF(LEN(LJ$20)&gt;0,   IF(ROW(LM27)-21&lt;=$K$38/2,INDIRECT(CONCATENATE("MatchOrdering!C",CHAR(96+LJ$20-78),($K$38 + 1) - (ROW(LM27)-21) + 2)),""),"")</f>
        <v>30</v>
      </c>
      <c r="LN27" s="83"/>
      <c r="LO27" s="84"/>
      <c r="LP27" s="69" t="str">
        <f t="shared" ca="1" si="163"/>
        <v/>
      </c>
    </row>
    <row r="28" spans="2:328" x14ac:dyDescent="0.25">
      <c r="B28" s="69" t="str">
        <f ca="1">IF(LEN(C$20)&gt;0,   IF(ROW(B28)-21&lt;=$K$38/2,INDIRECT(CONCATENATE("Teams!F",CELL("contents",INDEX(MatchOrdering!$A$4:$CD$33,ROW(B28)-21,MATCH(C$20,MatchOrdering!$A$3:$CD$3,0))))),""),"")</f>
        <v>SJS</v>
      </c>
      <c r="C28" s="73" t="str">
        <f t="shared" ca="1" si="82"/>
        <v>SJS vs TOR</v>
      </c>
      <c r="D28" s="69" t="str">
        <f ca="1">IF(LEN(C$20)&gt;0,   IF(ROW(D28)-21&lt;=$K$38/2,INDIRECT(CONCATENATE("Teams!F",E28)),""),"")</f>
        <v>TOR</v>
      </c>
      <c r="E28" s="6">
        <f ca="1">IF(LEN(C$20)&gt;0,   IF(ROW(E28)-21&lt;=$K$38/2,INDIRECT(CONCATENATE("MatchOrdering!",CHAR(96+C$20),($K$38 + 1) - (ROW(E28)-21) + 2)),""),"")</f>
        <v>22</v>
      </c>
      <c r="F28" s="83"/>
      <c r="G28" s="84"/>
      <c r="H28" s="69" t="str">
        <f t="shared" ca="1" si="83"/>
        <v/>
      </c>
      <c r="J28" s="69" t="str">
        <f ca="1">IF(LEN(J$20)&gt;0,   IF(ROW(J28)-21&lt;=$K$38/2,INDIRECT(CONCATENATE("Teams!F",CELL("contents",INDEX(MatchOrdering!$A$4:$CD$33,ROW(J28)-21,MATCH(J$20,MatchOrdering!$A$3:$CD$3,0))))),""),"")</f>
        <v>LAK</v>
      </c>
      <c r="K28" s="73" t="str">
        <f t="shared" ca="1" si="84"/>
        <v>LAK vs OTT</v>
      </c>
      <c r="L28" s="69" t="str">
        <f ca="1">IF(LEN(J$20)&gt;0,   IF(ROW(L28)-21&lt;=$K$38/2,INDIRECT(CONCATENATE("Teams!F",M28)),""),"")</f>
        <v>OTT</v>
      </c>
      <c r="M28" s="6">
        <f ca="1">IF(LEN(J$20)&gt;0,   IF(ROW(M28)-21&lt;=$K$38/2,INDIRECT(CONCATENATE("MatchOrdering!",CHAR(96+J$20),($K$38 + 1) - (ROW(M28)-21) + 2)),""),"")</f>
        <v>20</v>
      </c>
      <c r="N28" s="83"/>
      <c r="O28" s="84"/>
      <c r="P28" s="69" t="str">
        <f t="shared" ca="1" si="85"/>
        <v/>
      </c>
      <c r="R28" s="69" t="str">
        <f ca="1">IF(LEN(R$20)&gt;0,   IF(ROW(R28)-21&lt;=$K$38/2,INDIRECT(CONCATENATE("Teams!F",CELL("contents",INDEX(MatchOrdering!$A$4:$CD$33,ROW(R28)-21,MATCH(R$20,MatchOrdering!$A$3:$CD$3,0))))),""),"")</f>
        <v>CGY</v>
      </c>
      <c r="S28" s="73" t="str">
        <f t="shared" ca="1" si="86"/>
        <v>CGY vs FLA</v>
      </c>
      <c r="T28" s="69" t="str">
        <f ca="1">IF(LEN(R$20)&gt;0,   IF(ROW(T28)-21&lt;=$K$38/2,INDIRECT(CONCATENATE("Teams!F",U28)),""),"")</f>
        <v>FLA</v>
      </c>
      <c r="U28" s="6">
        <f ca="1">IF(LEN(R$20)&gt;0,   IF(ROW(U28)-21&lt;=$K$38/2,INDIRECT(CONCATENATE("MatchOrdering!",CHAR(96+R$20),($K$38 + 1) - (ROW(U28)-21) + 2)),""),"")</f>
        <v>18</v>
      </c>
      <c r="V28" s="83"/>
      <c r="W28" s="84"/>
      <c r="X28" s="69" t="str">
        <f t="shared" ca="1" si="87"/>
        <v/>
      </c>
      <c r="Z28" s="69" t="str">
        <f ca="1">IF(LEN(Z$20)&gt;0,   IF(ROW(Z28)-21&lt;=$K$38/2,INDIRECT(CONCATENATE("Teams!F",CELL("contents",INDEX(MatchOrdering!$A$4:$CD$33,ROW(Z28)-21,MATCH(Z$20,MatchOrdering!$A$3:$CD$3,0))))),""),"")</f>
        <v>PIT</v>
      </c>
      <c r="AA28" s="73" t="str">
        <f t="shared" ca="1" si="88"/>
        <v>PIT vs BUF</v>
      </c>
      <c r="AB28" s="69" t="str">
        <f ca="1">IF(LEN(Z$20)&gt;0,   IF(ROW(AB28)-21&lt;=$K$38/2,INDIRECT(CONCATENATE("Teams!F",AC28)),""),"")</f>
        <v>BUF</v>
      </c>
      <c r="AC28" s="6">
        <f ca="1">IF(LEN(Z$20)&gt;0,   IF(ROW(AC28)-21&lt;=$K$38/2,INDIRECT(CONCATENATE("MatchOrdering!",CHAR(96+Z$20),($K$38 + 1) - (ROW(AC28)-21) + 2)),""),"")</f>
        <v>16</v>
      </c>
      <c r="AD28" s="83"/>
      <c r="AE28" s="84"/>
      <c r="AF28" s="69" t="str">
        <f t="shared" ca="1" si="89"/>
        <v/>
      </c>
      <c r="AH28" s="69" t="str">
        <f ca="1">IF(LEN(AH$20)&gt;0,   IF(ROW(AH28)-21&lt;=$K$38/2,INDIRECT(CONCATENATE("Teams!F",CELL("contents",INDEX(MatchOrdering!$A$4:$CD$33,ROW(AH28)-21,MATCH(AH$20,MatchOrdering!$A$3:$CD$3,0))))),""),"")</f>
        <v>NYR</v>
      </c>
      <c r="AI28" s="73" t="str">
        <f t="shared" ca="1" si="90"/>
        <v>NYR vs WIN</v>
      </c>
      <c r="AJ28" s="69" t="str">
        <f ca="1">IF(LEN(AH$20)&gt;0,   IF(ROW(AJ28)-21&lt;=$K$38/2,INDIRECT(CONCATENATE("Teams!F",AK28)),""),"")</f>
        <v>WIN</v>
      </c>
      <c r="AK28" s="6">
        <f ca="1">IF(LEN(AH$20)&gt;0,   IF(ROW(AK28)-21&lt;=$K$38/2,INDIRECT(CONCATENATE("MatchOrdering!",CHAR(96+AH$20),($K$38 + 1) - (ROW(AK28)-21) + 2)),""),"")</f>
        <v>14</v>
      </c>
      <c r="AL28" s="83"/>
      <c r="AM28" s="84"/>
      <c r="AN28" s="69" t="str">
        <f t="shared" ca="1" si="91"/>
        <v/>
      </c>
      <c r="AP28" s="69" t="str">
        <f ca="1">IF(LEN(AP$20)&gt;0,   IF(ROW(AP28)-21&lt;=$K$38/2,INDIRECT(CONCATENATE("Teams!F",CELL("contents",INDEX(MatchOrdering!$A$4:$CD$33,ROW(AP28)-21,MATCH(AP$20,MatchOrdering!$A$3:$CD$3,0))))),""),"")</f>
        <v>NJD</v>
      </c>
      <c r="AQ28" s="73" t="str">
        <f t="shared" ca="1" si="92"/>
        <v>NJD vs NAS</v>
      </c>
      <c r="AR28" s="69" t="str">
        <f ca="1">IF(LEN(AP$20)&gt;0,   IF(ROW(AR28)-21&lt;=$K$38/2,INDIRECT(CONCATENATE("Teams!F",AS28)),""),"")</f>
        <v>NAS</v>
      </c>
      <c r="AS28" s="6">
        <f ca="1">IF(LEN(AP$20)&gt;0,   IF(ROW(AS28)-21&lt;=$K$38/2,INDIRECT(CONCATENATE("MatchOrdering!",CHAR(96+AP$20),($K$38 + 1) - (ROW(AS28)-21) + 2)),""),"")</f>
        <v>12</v>
      </c>
      <c r="AT28" s="83"/>
      <c r="AU28" s="84"/>
      <c r="AV28" s="69" t="str">
        <f t="shared" ca="1" si="93"/>
        <v/>
      </c>
      <c r="AX28" s="69" t="str">
        <f ca="1">IF(LEN(AX$20)&gt;0,   IF(ROW(AX28)-21&lt;=$K$38/2,INDIRECT(CONCATENATE("Teams!F",CELL("contents",INDEX(MatchOrdering!$A$4:$CD$33,ROW(AX28)-21,MATCH(AX$20,MatchOrdering!$A$3:$CD$3,0))))),""),"")</f>
        <v>CAR</v>
      </c>
      <c r="AY28" s="73" t="str">
        <f t="shared" ca="1" si="94"/>
        <v>CAR vs DAL</v>
      </c>
      <c r="AZ28" s="69" t="str">
        <f ca="1">IF(LEN(AX$20)&gt;0,   IF(ROW(AZ28)-21&lt;=$K$38/2,INDIRECT(CONCATENATE("Teams!F",BA28)),""),"")</f>
        <v>DAL</v>
      </c>
      <c r="BA28" s="6">
        <f ca="1">IF(LEN(AX$20)&gt;0,   IF(ROW(BA28)-21&lt;=$K$38/2,INDIRECT(CONCATENATE("MatchOrdering!",CHAR(96+AX$20),($K$38 + 1) - (ROW(BA28)-21) + 2)),""),"")</f>
        <v>10</v>
      </c>
      <c r="BB28" s="83"/>
      <c r="BC28" s="84"/>
      <c r="BD28" s="69" t="str">
        <f t="shared" ca="1" si="95"/>
        <v/>
      </c>
      <c r="BF28" s="69" t="str">
        <f ca="1">IF(LEN(BF$20)&gt;0,   IF(ROW(BF28)-21&lt;=$K$38/2,INDIRECT(CONCATENATE("Teams!F",CELL("contents",INDEX(MatchOrdering!$A$4:$CD$33,ROW(BF28)-21,MATCH(BF$20,MatchOrdering!$A$3:$CD$3,0))))),""),"")</f>
        <v>TB</v>
      </c>
      <c r="BG28" s="73" t="str">
        <f t="shared" ca="1" si="96"/>
        <v>TB vs CHI</v>
      </c>
      <c r="BH28" s="69" t="str">
        <f ca="1">IF(LEN(BF$20)&gt;0,   IF(ROW(BH28)-21&lt;=$K$38/2,INDIRECT(CONCATENATE("Teams!F",BI28)),""),"")</f>
        <v>CHI</v>
      </c>
      <c r="BI28" s="6">
        <f ca="1">IF(LEN(BF$20)&gt;0,   IF(ROW(BI28)-21&lt;=$K$38/2,INDIRECT(CONCATENATE("MatchOrdering!",CHAR(96+BF$20),($K$38 + 1) - (ROW(BI28)-21) + 2)),""),"")</f>
        <v>8</v>
      </c>
      <c r="BJ28" s="83"/>
      <c r="BK28" s="84"/>
      <c r="BL28" s="69" t="str">
        <f t="shared" ca="1" si="97"/>
        <v/>
      </c>
      <c r="BN28" s="69" t="str">
        <f ca="1">IF(LEN(BN$20)&gt;0,   IF(ROW(BN28)-21&lt;=$K$38/2,INDIRECT(CONCATENATE("Teams!F",CELL("contents",INDEX(MatchOrdering!$A$4:$CD$33,ROW(BN28)-21,MATCH(BN$20,MatchOrdering!$A$3:$CD$3,0))))),""),"")</f>
        <v>MON</v>
      </c>
      <c r="BO28" s="73" t="str">
        <f t="shared" ca="1" si="98"/>
        <v>MON vs SJS</v>
      </c>
      <c r="BP28" s="69" t="str">
        <f ca="1">IF(LEN(BN$20)&gt;0,   IF(ROW(BP28)-21&lt;=$K$38/2,INDIRECT(CONCATENATE("Teams!F",BQ28)),""),"")</f>
        <v>SJS</v>
      </c>
      <c r="BQ28" s="6">
        <f ca="1">IF(LEN(BN$20)&gt;0,   IF(ROW(BQ28)-21&lt;=$K$38/2,INDIRECT(CONCATENATE("MatchOrdering!",CHAR(96+BN$20),($K$38 + 1) - (ROW(BQ28)-21) + 2)),""),"")</f>
        <v>6</v>
      </c>
      <c r="BR28" s="83"/>
      <c r="BS28" s="84"/>
      <c r="BT28" s="69" t="str">
        <f t="shared" ca="1" si="99"/>
        <v/>
      </c>
      <c r="BV28" s="69" t="str">
        <f ca="1">IF(LEN(BV$20)&gt;0,   IF(ROW(BV28)-21&lt;=$K$38/2,INDIRECT(CONCATENATE("Teams!F",CELL("contents",INDEX(MatchOrdering!$A$4:$CD$33,ROW(BV28)-21,MATCH(BV$20,MatchOrdering!$A$3:$CD$3,0))))),""),"")</f>
        <v>DET</v>
      </c>
      <c r="BW28" s="73" t="str">
        <f t="shared" ca="1" si="100"/>
        <v>DET vs LAK</v>
      </c>
      <c r="BX28" s="69" t="str">
        <f ca="1">IF(LEN(BV$20)&gt;0,   IF(ROW(BX28)-21&lt;=$K$38/2,INDIRECT(CONCATENATE("Teams!F",BY28)),""),"")</f>
        <v>LAK</v>
      </c>
      <c r="BY28" s="6">
        <f ca="1">IF(LEN(BV$20)&gt;0,   IF(ROW(BY28)-21&lt;=$K$38/2,INDIRECT(CONCATENATE("MatchOrdering!",CHAR(96+BV$20),($K$38 + 1) - (ROW(BY28)-21) + 2)),""),"")</f>
        <v>4</v>
      </c>
      <c r="BZ28" s="83"/>
      <c r="CA28" s="84"/>
      <c r="CB28" s="69" t="str">
        <f t="shared" ca="1" si="101"/>
        <v/>
      </c>
      <c r="CD28" s="69" t="str">
        <f ca="1">IF(LEN(CD$20)&gt;0,   IF(ROW(CD28)-21&lt;=$K$38/2,INDIRECT(CONCATENATE("Teams!F",CELL("contents",INDEX(MatchOrdering!$A$4:$CD$33,ROW(CD28)-21,MATCH(CD$20,MatchOrdering!$A$3:$CD$3,0))))),""),"")</f>
        <v>BOS</v>
      </c>
      <c r="CE28" s="73" t="str">
        <f t="shared" ca="1" si="102"/>
        <v>BOS vs CGY</v>
      </c>
      <c r="CF28" s="69" t="str">
        <f ca="1">IF(LEN(CD$20)&gt;0,   IF(ROW(CF28)-21&lt;=$K$38/2,INDIRECT(CONCATENATE("Teams!F",CG28)),""),"")</f>
        <v>CGY</v>
      </c>
      <c r="CG28" s="6">
        <f ca="1">IF(LEN(CD$20)&gt;0,   IF(ROW(CG28)-21&lt;=$K$38/2,INDIRECT(CONCATENATE("MatchOrdering!",CHAR(96+CD$20),($K$38 + 1) - (ROW(CG28)-21) + 2)),""),"")</f>
        <v>2</v>
      </c>
      <c r="CH28" s="83"/>
      <c r="CI28" s="84"/>
      <c r="CJ28" s="69" t="str">
        <f t="shared" ca="1" si="103"/>
        <v/>
      </c>
      <c r="CL28" s="69" t="str">
        <f ca="1">IF(LEN(CL$20)&gt;0,   IF(ROW(CL28)-21&lt;=$K$38/2,INDIRECT(CONCATENATE("Teams!F",CELL("contents",INDEX(MatchOrdering!$A$4:$CD$33,ROW(CL28)-21,MATCH(CL$20,MatchOrdering!$A$3:$CD$3,0))))),""),"")</f>
        <v>STL</v>
      </c>
      <c r="CM28" s="73" t="str">
        <f t="shared" ca="1" si="104"/>
        <v>STL vs PIT</v>
      </c>
      <c r="CN28" s="69" t="str">
        <f ca="1">IF(LEN(CL$20)&gt;0,   IF(ROW(CN28)-21&lt;=$K$38/2,INDIRECT(CONCATENATE("Teams!F",CO28)),""),"")</f>
        <v>PIT</v>
      </c>
      <c r="CO28" s="6">
        <f ca="1">IF(LEN(CL$20)&gt;0,   IF(ROW(CO28)-21&lt;=$K$38/2,INDIRECT(CONCATENATE("MatchOrdering!",CHAR(96+CL$20),($K$38 + 1) - (ROW(CO28)-21) + 2)),""),"")</f>
        <v>29</v>
      </c>
      <c r="CP28" s="83"/>
      <c r="CQ28" s="84"/>
      <c r="CR28" s="69" t="str">
        <f t="shared" ca="1" si="105"/>
        <v/>
      </c>
      <c r="CT28" s="69" t="str">
        <f ca="1">IF(LEN(CT$20)&gt;0,   IF(ROW(CT28)-21&lt;=$K$38/2,INDIRECT(CONCATENATE("Teams!F",CELL("contents",INDEX(MatchOrdering!$A$4:$CD$33,ROW(CT28)-21,MATCH(CT$20,MatchOrdering!$A$3:$CD$3,0))))),""),"")</f>
        <v>MIN</v>
      </c>
      <c r="CU28" s="73" t="str">
        <f t="shared" ca="1" si="106"/>
        <v>MIN vs NYR</v>
      </c>
      <c r="CV28" s="69" t="str">
        <f ca="1">IF(LEN(CT$20)&gt;0,   IF(ROW(CV28)-21&lt;=$K$38/2,INDIRECT(CONCATENATE("Teams!F",CW28)),""),"")</f>
        <v>NYR</v>
      </c>
      <c r="CW28" s="6">
        <f ca="1">IF(LEN(CT$20)&gt;0,   IF(ROW(CW28)-21&lt;=$K$38/2,INDIRECT(CONCATENATE("MatchOrdering!",CHAR(96+CT$20),($K$38 + 1) - (ROW(CW28)-21) + 2)),""),"")</f>
        <v>27</v>
      </c>
      <c r="CX28" s="83"/>
      <c r="CY28" s="84"/>
      <c r="CZ28" s="69" t="str">
        <f t="shared" ca="1" si="107"/>
        <v/>
      </c>
      <c r="DB28" s="69" t="str">
        <f ca="1">IF(LEN(DB$20)&gt;0,   IF(ROW(DB28)-21&lt;=$K$38/2,INDIRECT(CONCATENATE("Teams!F",CELL("contents",INDEX(MatchOrdering!$A$4:$CD$33,ROW(DB28)-21,MATCH(DB$20,MatchOrdering!$A$3:$CD$3,0))))),""),"")</f>
        <v>COL</v>
      </c>
      <c r="DC28" s="73" t="str">
        <f t="shared" ca="1" si="108"/>
        <v>COL vs NJD</v>
      </c>
      <c r="DD28" s="69" t="str">
        <f ca="1">IF(LEN(DB$20)&gt;0,   IF(ROW(DD28)-21&lt;=$K$38/2,INDIRECT(CONCATENATE("Teams!F",DE28)),""),"")</f>
        <v>NJD</v>
      </c>
      <c r="DE28" s="6">
        <f ca="1">IF(LEN(DB$20)&gt;0,   IF(ROW(DE28)-21&lt;=$K$38/2,INDIRECT(CONCATENATE("MatchOrdering!A",CHAR(96+DB$20-26),($K$38 + 1) - (ROW(DE28)-21) + 2)),""),"")</f>
        <v>25</v>
      </c>
      <c r="DF28" s="83"/>
      <c r="DG28" s="84"/>
      <c r="DH28" s="69" t="str">
        <f t="shared" ca="1" si="109"/>
        <v/>
      </c>
      <c r="DJ28" s="69" t="str">
        <f ca="1">IF(LEN(DJ$20)&gt;0,   IF(ROW(DJ28)-21&lt;=$K$38/2,INDIRECT(CONCATENATE("Teams!F",CELL("contents",INDEX(MatchOrdering!$A$4:$CD$33,ROW(DJ28)-21,MATCH(DJ$20,MatchOrdering!$A$3:$CD$3,0))))),""),"")</f>
        <v>VAN</v>
      </c>
      <c r="DK28" s="73" t="str">
        <f t="shared" ca="1" si="110"/>
        <v>VAN vs CAR</v>
      </c>
      <c r="DL28" s="69" t="str">
        <f ca="1">IF(LEN(DJ$20)&gt;0,   IF(ROW(DL28)-21&lt;=$K$38/2,INDIRECT(CONCATENATE("Teams!F",DM28)),""),"")</f>
        <v>CAR</v>
      </c>
      <c r="DM28" s="6">
        <f ca="1">IF(LEN(DJ$20)&gt;0,   IF(ROW(DM28)-21&lt;=$K$38/2,INDIRECT(CONCATENATE("MatchOrdering!A",CHAR(96+DJ$20-26),($K$38 + 1) - (ROW(DM28)-21) + 2)),""),"")</f>
        <v>23</v>
      </c>
      <c r="DN28" s="83"/>
      <c r="DO28" s="84"/>
      <c r="DP28" s="69" t="str">
        <f t="shared" ca="1" si="111"/>
        <v/>
      </c>
      <c r="DR28" s="69" t="str">
        <f ca="1">IF(LEN(DR$20)&gt;0,   IF(ROW(DR28)-21&lt;=$K$38/2,INDIRECT(CONCATENATE("Teams!F",CELL("contents",INDEX(MatchOrdering!$A$4:$CD$33,ROW(DR28)-21,MATCH(DR$20,MatchOrdering!$A$3:$CD$3,0))))),""),"")</f>
        <v>ARI</v>
      </c>
      <c r="DS28" s="73" t="str">
        <f t="shared" ca="1" si="112"/>
        <v>ARI vs TB</v>
      </c>
      <c r="DT28" s="69" t="str">
        <f ca="1">IF(LEN(DR$20)&gt;0,   IF(ROW(DT28)-21&lt;=$K$38/2,INDIRECT(CONCATENATE("Teams!F",DU28)),""),"")</f>
        <v>TB</v>
      </c>
      <c r="DU28" s="6">
        <f ca="1">IF(LEN(DR$20)&gt;0,   IF(ROW(DU28)-21&lt;=$K$38/2,INDIRECT(CONCATENATE("MatchOrdering!A",CHAR(96+DR$20-26),($K$38 + 1) - (ROW(DU28)-21) + 2)),""),"")</f>
        <v>21</v>
      </c>
      <c r="DV28" s="83"/>
      <c r="DW28" s="84"/>
      <c r="DX28" s="69" t="str">
        <f t="shared" ca="1" si="113"/>
        <v/>
      </c>
      <c r="DZ28" s="69" t="str">
        <f ca="1">IF(LEN(DZ$20)&gt;0,   IF(ROW(DZ28)-21&lt;=$K$38/2,INDIRECT(CONCATENATE("Teams!F",CELL("contents",INDEX(MatchOrdering!$A$4:$CD$33,ROW(DZ28)-21,MATCH(DZ$20,MatchOrdering!$A$3:$CD$3,0))))),""),"")</f>
        <v>EDM</v>
      </c>
      <c r="EA28" s="73" t="str">
        <f t="shared" ca="1" si="114"/>
        <v>EDM vs MON</v>
      </c>
      <c r="EB28" s="69" t="str">
        <f ca="1">IF(LEN(DZ$20)&gt;0,   IF(ROW(EB28)-21&lt;=$K$38/2,INDIRECT(CONCATENATE("Teams!F",EC28)),""),"")</f>
        <v>MON</v>
      </c>
      <c r="EC28" s="6">
        <f ca="1">IF(LEN(DZ$20)&gt;0,   IF(ROW(EC28)-21&lt;=$K$38/2,INDIRECT(CONCATENATE("MatchOrdering!A",CHAR(96+DZ$20-26),($K$38 + 1) - (ROW(EC28)-21) + 2)),""),"")</f>
        <v>19</v>
      </c>
      <c r="ED28" s="83"/>
      <c r="EE28" s="84"/>
      <c r="EF28" s="69" t="str">
        <f t="shared" ca="1" si="115"/>
        <v/>
      </c>
      <c r="EH28" s="69" t="str">
        <f ca="1">IF(LEN(EH$20)&gt;0,   IF(ROW(EH28)-21&lt;=$K$38/2,INDIRECT(CONCATENATE("Teams!F",CELL("contents",INDEX(MatchOrdering!$A$4:$CD$33,ROW(EH28)-21,MATCH(EH$20,MatchOrdering!$A$3:$CD$3,0))))),""),"")</f>
        <v>WAS</v>
      </c>
      <c r="EI28" s="73" t="str">
        <f t="shared" ca="1" si="116"/>
        <v>WAS vs DET</v>
      </c>
      <c r="EJ28" s="69" t="str">
        <f ca="1">IF(LEN(EH$20)&gt;0,   IF(ROW(EJ28)-21&lt;=$K$38/2,INDIRECT(CONCATENATE("Teams!F",EK28)),""),"")</f>
        <v>DET</v>
      </c>
      <c r="EK28" s="6">
        <f ca="1">IF(LEN(EH$20)&gt;0,   IF(ROW(EK28)-21&lt;=$K$38/2,INDIRECT(CONCATENATE("MatchOrdering!A",CHAR(96+EH$20-26),($K$38 + 1) - (ROW(EK28)-21) + 2)),""),"")</f>
        <v>17</v>
      </c>
      <c r="EL28" s="83"/>
      <c r="EM28" s="84"/>
      <c r="EN28" s="69" t="str">
        <f t="shared" ca="1" si="117"/>
        <v/>
      </c>
      <c r="EP28" s="69" t="str">
        <f ca="1">IF(LEN(EP$20)&gt;0,   IF(ROW(EP28)-21&lt;=$K$38/2,INDIRECT(CONCATENATE("Teams!F",CELL("contents",INDEX(MatchOrdering!$A$4:$CD$33,ROW(EP28)-21,MATCH(EP$20,MatchOrdering!$A$3:$CD$3,0))))),""),"")</f>
        <v>PHI</v>
      </c>
      <c r="EQ28" s="73" t="str">
        <f t="shared" ca="1" si="118"/>
        <v>PHI vs BOS</v>
      </c>
      <c r="ER28" s="69" t="str">
        <f ca="1">IF(LEN(EP$20)&gt;0,   IF(ROW(ER28)-21&lt;=$K$38/2,INDIRECT(CONCATENATE("Teams!F",ES28)),""),"")</f>
        <v>BOS</v>
      </c>
      <c r="ES28" s="6">
        <f ca="1">IF(LEN(EP$20)&gt;0,   IF(ROW(ES28)-21&lt;=$K$38/2,INDIRECT(CONCATENATE("MatchOrdering!A",CHAR(96+EP$20-26),($K$38 + 1) - (ROW(ES28)-21) + 2)),""),"")</f>
        <v>15</v>
      </c>
      <c r="ET28" s="83"/>
      <c r="EU28" s="84"/>
      <c r="EV28" s="69" t="str">
        <f t="shared" ca="1" si="119"/>
        <v/>
      </c>
      <c r="EX28" s="69" t="str">
        <f ca="1">IF(LEN(EX$20)&gt;0,   IF(ROW(EX28)-21&lt;=$K$38/2,INDIRECT(CONCATENATE("Teams!F",CELL("contents",INDEX(MatchOrdering!$A$4:$CD$33,ROW(EX28)-21,MATCH(EX$20,MatchOrdering!$A$3:$CD$3,0))))),""),"")</f>
        <v>NYI</v>
      </c>
      <c r="EY28" s="73" t="str">
        <f t="shared" ca="1" si="120"/>
        <v>NYI vs STL</v>
      </c>
      <c r="EZ28" s="69" t="str">
        <f ca="1">IF(LEN(EX$20)&gt;0,   IF(ROW(EZ28)-21&lt;=$K$38/2,INDIRECT(CONCATENATE("Teams!F",FA28)),""),"")</f>
        <v>STL</v>
      </c>
      <c r="FA28" s="6">
        <f ca="1">IF(LEN(EX$20)&gt;0,   IF(ROW(FA28)-21&lt;=$K$38/2,INDIRECT(CONCATENATE("MatchOrdering!A",CHAR(96+EX$20-26),($K$38 + 1) - (ROW(FA28)-21) + 2)),""),"")</f>
        <v>13</v>
      </c>
      <c r="FB28" s="83"/>
      <c r="FC28" s="84"/>
      <c r="FD28" s="69" t="str">
        <f t="shared" ca="1" si="121"/>
        <v/>
      </c>
      <c r="FF28" s="69" t="str">
        <f ca="1">IF(LEN(FF$20)&gt;0,   IF(ROW(FF28)-21&lt;=$K$38/2,INDIRECT(CONCATENATE("Teams!F",CELL("contents",INDEX(MatchOrdering!$A$4:$CD$33,ROW(FF28)-21,MATCH(FF$20,MatchOrdering!$A$3:$CD$3,0))))),""),"")</f>
        <v>CBJ</v>
      </c>
      <c r="FG28" s="73" t="str">
        <f t="shared" ca="1" si="122"/>
        <v>CBJ vs MIN</v>
      </c>
      <c r="FH28" s="69" t="str">
        <f ca="1">IF(LEN(FF$20)&gt;0,   IF(ROW(FH28)-21&lt;=$K$38/2,INDIRECT(CONCATENATE("Teams!F",FI28)),""),"")</f>
        <v>MIN</v>
      </c>
      <c r="FI28" s="6">
        <f ca="1">IF(LEN(FF$20)&gt;0,   IF(ROW(FI28)-21&lt;=$K$38/2,INDIRECT(CONCATENATE("MatchOrdering!A",CHAR(96+FF$20-26),($K$38 + 1) - (ROW(FI28)-21) + 2)),""),"")</f>
        <v>11</v>
      </c>
      <c r="FJ28" s="83"/>
      <c r="FK28" s="84"/>
      <c r="FL28" s="69" t="str">
        <f t="shared" ca="1" si="123"/>
        <v/>
      </c>
      <c r="FN28" s="69" t="str">
        <f ca="1">IF(LEN(FN$20)&gt;0,   IF(ROW(FN28)-21&lt;=$K$38/2,INDIRECT(CONCATENATE("Teams!F",CELL("contents",INDEX(MatchOrdering!$A$4:$CD$33,ROW(FN28)-21,MATCH(FN$20,MatchOrdering!$A$3:$CD$3,0))))),""),"")</f>
        <v>TOR</v>
      </c>
      <c r="FO28" s="73" t="str">
        <f t="shared" ca="1" si="124"/>
        <v>TOR vs COL</v>
      </c>
      <c r="FP28" s="69" t="str">
        <f ca="1">IF(LEN(FN$20)&gt;0,   IF(ROW(FP28)-21&lt;=$K$38/2,INDIRECT(CONCATENATE("Teams!F",FQ28)),""),"")</f>
        <v>COL</v>
      </c>
      <c r="FQ28" s="6">
        <f ca="1">IF(LEN(FN$20)&gt;0,   IF(ROW(FQ28)-21&lt;=$K$38/2,INDIRECT(CONCATENATE("MatchOrdering!A",CHAR(96+FN$20-26),($K$38 + 1) - (ROW(FQ28)-21) + 2)),""),"")</f>
        <v>9</v>
      </c>
      <c r="FR28" s="83"/>
      <c r="FS28" s="84"/>
      <c r="FT28" s="69" t="str">
        <f t="shared" ca="1" si="125"/>
        <v/>
      </c>
      <c r="FV28" s="69" t="str">
        <f ca="1">IF(LEN(FV$20)&gt;0,   IF(ROW(FV28)-21&lt;=$K$38/2,INDIRECT(CONCATENATE("Teams!F",CELL("contents",INDEX(MatchOrdering!$A$4:$CD$33,ROW(FV28)-21,MATCH(FV$20,MatchOrdering!$A$3:$CD$3,0))))),""),"")</f>
        <v>OTT</v>
      </c>
      <c r="FW28" s="73" t="str">
        <f t="shared" ca="1" si="126"/>
        <v>OTT vs VAN</v>
      </c>
      <c r="FX28" s="69" t="str">
        <f ca="1">IF(LEN(FV$20)&gt;0,   IF(ROW(FX28)-21&lt;=$K$38/2,INDIRECT(CONCATENATE("Teams!F",FY28)),""),"")</f>
        <v>VAN</v>
      </c>
      <c r="FY28" s="6">
        <f ca="1">IF(LEN(FV$20)&gt;0,   IF(ROW(FY28)-21&lt;=$K$38/2,INDIRECT(CONCATENATE("MatchOrdering!A",CHAR(96+FV$20-26),($K$38 + 1) - (ROW(FY28)-21) + 2)),""),"")</f>
        <v>7</v>
      </c>
      <c r="FZ28" s="83"/>
      <c r="GA28" s="84"/>
      <c r="GB28" s="69" t="str">
        <f t="shared" ca="1" si="127"/>
        <v/>
      </c>
      <c r="GD28" s="69" t="str">
        <f ca="1">IF(LEN(GD$20)&gt;0,   IF(ROW(GD28)-21&lt;=$K$38/2,INDIRECT(CONCATENATE("Teams!F",CELL("contents",INDEX(MatchOrdering!$A$4:$CD$33,ROW(GD28)-21,MATCH(GD$20,MatchOrdering!$A$3:$CD$3,0))))),""),"")</f>
        <v>FLA</v>
      </c>
      <c r="GE28" s="73" t="str">
        <f t="shared" ca="1" si="128"/>
        <v>FLA vs ARI</v>
      </c>
      <c r="GF28" s="69" t="str">
        <f ca="1">IF(LEN(GD$20)&gt;0,   IF(ROW(GF28)-21&lt;=$K$38/2,INDIRECT(CONCATENATE("Teams!F",GG28)),""),"")</f>
        <v>ARI</v>
      </c>
      <c r="GG28" s="6">
        <f ca="1">IF(LEN(GD$20)&gt;0,   IF(ROW(GG28)-21&lt;=$K$38/2,INDIRECT(CONCATENATE("MatchOrdering!A",CHAR(96+GD$20-26),($K$38 + 1) - (ROW(GG28)-21) + 2)),""),"")</f>
        <v>5</v>
      </c>
      <c r="GH28" s="83"/>
      <c r="GI28" s="84"/>
      <c r="GJ28" s="69" t="str">
        <f t="shared" ca="1" si="129"/>
        <v/>
      </c>
      <c r="GL28" s="69" t="str">
        <f ca="1">IF(LEN(GL$20)&gt;0,   IF(ROW(GL28)-21&lt;=$K$38/2,INDIRECT(CONCATENATE("Teams!F",CELL("contents",INDEX(MatchOrdering!$A$4:$CD$33,ROW(GL28)-21,MATCH(GL$20,MatchOrdering!$A$3:$CD$3,0))))),""),"")</f>
        <v>BUF</v>
      </c>
      <c r="GM28" s="73" t="str">
        <f t="shared" ca="1" si="130"/>
        <v>BUF vs EDM</v>
      </c>
      <c r="GN28" s="69" t="str">
        <f ca="1">IF(LEN(GL$20)&gt;0,   IF(ROW(GN28)-21&lt;=$K$38/2,INDIRECT(CONCATENATE("Teams!F",GO28)),""),"")</f>
        <v>EDM</v>
      </c>
      <c r="GO28" s="6">
        <f ca="1">IF(LEN(GL$20)&gt;0,   IF(ROW(GO28)-21&lt;=$K$38/2,INDIRECT(CONCATENATE("MatchOrdering!A",CHAR(96+GL$20-26),($K$38 + 1) - (ROW(GO28)-21) + 2)),""),"")</f>
        <v>3</v>
      </c>
      <c r="GP28" s="83"/>
      <c r="GQ28" s="84"/>
      <c r="GR28" s="69" t="str">
        <f t="shared" ca="1" si="131"/>
        <v/>
      </c>
      <c r="GT28" s="69" t="str">
        <f ca="1">IF(LEN(GT$20)&gt;0,   IF(ROW(GT28)-21&lt;=$K$38/2,INDIRECT(CONCATENATE("Teams!F",CELL("contents",INDEX(MatchOrdering!$A$4:$CD$33,ROW(GT28)-21,MATCH(GT$20,MatchOrdering!$A$3:$CD$3,0))))),""),"")</f>
        <v>WIN</v>
      </c>
      <c r="GU28" s="73" t="str">
        <f t="shared" ca="1" si="132"/>
        <v>WIN vs WAS</v>
      </c>
      <c r="GV28" s="69" t="str">
        <f ca="1">IF(LEN(GT$20)&gt;0,   IF(ROW(GV28)-21&lt;=$K$38/2,INDIRECT(CONCATENATE("Teams!F",GW28)),""),"")</f>
        <v>WAS</v>
      </c>
      <c r="GW28" s="6">
        <f ca="1">IF(LEN(GT$20)&gt;0,   IF(ROW(GW28)-21&lt;=$K$38/2,INDIRECT(CONCATENATE("MatchOrdering!A",CHAR(96+GT$20-26),($K$38 + 1) - (ROW(GW28)-21) + 2)),""),"")</f>
        <v>30</v>
      </c>
      <c r="GX28" s="83"/>
      <c r="GY28" s="84"/>
      <c r="GZ28" s="69" t="str">
        <f t="shared" ca="1" si="133"/>
        <v/>
      </c>
      <c r="HB28" s="69" t="str">
        <f ca="1">IF(LEN(HB$20)&gt;0,   IF(ROW(HB28)-21&lt;=$K$38/2,INDIRECT(CONCATENATE("Teams!F",CELL("contents",INDEX(MatchOrdering!$A$4:$CD$33,ROW(HB28)-21,MATCH(HB$20,MatchOrdering!$A$3:$CD$3,0))))),""),"")</f>
        <v>NAS</v>
      </c>
      <c r="HC28" s="73" t="str">
        <f t="shared" ca="1" si="134"/>
        <v>NAS vs PHI</v>
      </c>
      <c r="HD28" s="69" t="str">
        <f ca="1">IF(LEN(HB$20)&gt;0,   IF(ROW(HD28)-21&lt;=$K$38/2,INDIRECT(CONCATENATE("Teams!F",HE28)),""),"")</f>
        <v>PHI</v>
      </c>
      <c r="HE28" s="6">
        <f ca="1">IF(LEN(HB$20)&gt;0,   IF(ROW(HE28)-21&lt;=$K$38/2,INDIRECT(CONCATENATE("MatchOrdering!B",CHAR(96+HB$20-52),($K$38 + 1) - (ROW(HE28)-21) + 2)),""),"")</f>
        <v>28</v>
      </c>
      <c r="HF28" s="83"/>
      <c r="HG28" s="84"/>
      <c r="HH28" s="69" t="str">
        <f t="shared" ca="1" si="135"/>
        <v/>
      </c>
      <c r="HJ28" s="69" t="str">
        <f ca="1">IF(LEN(HJ$20)&gt;0,   IF(ROW(HJ28)-21&lt;=$K$38/2,INDIRECT(CONCATENATE("Teams!F",CELL("contents",INDEX(MatchOrdering!$A$4:$CD$33,ROW(HJ28)-21,MATCH(HJ$20,MatchOrdering!$A$3:$CD$3,0))))),""),"")</f>
        <v>DAL</v>
      </c>
      <c r="HK28" s="73" t="str">
        <f t="shared" ca="1" si="136"/>
        <v>DAL vs NYI</v>
      </c>
      <c r="HL28" s="69" t="str">
        <f ca="1">IF(LEN(HJ$20)&gt;0,   IF(ROW(HL28)-21&lt;=$K$38/2,INDIRECT(CONCATENATE("Teams!F",HM28)),""),"")</f>
        <v>NYI</v>
      </c>
      <c r="HM28" s="6">
        <f ca="1">IF(LEN(HJ$20)&gt;0,   IF(ROW(HM28)-21&lt;=$K$38/2,INDIRECT(CONCATENATE("MatchOrdering!B",CHAR(96+HJ$20-52),($K$38 + 1) - (ROW(HM28)-21) + 2)),""),"")</f>
        <v>26</v>
      </c>
      <c r="HN28" s="83"/>
      <c r="HO28" s="84"/>
      <c r="HP28" s="69" t="str">
        <f t="shared" ca="1" si="137"/>
        <v/>
      </c>
      <c r="HR28" s="69" t="str">
        <f ca="1">IF(LEN(HR$20)&gt;0,   IF(ROW(HR28)-21&lt;=$K$38/2,INDIRECT(CONCATENATE("Teams!F",CELL("contents",INDEX(MatchOrdering!$A$4:$CD$33,ROW(HR28)-21,MATCH(HR$20,MatchOrdering!$A$3:$CD$3,0))))),""),"")</f>
        <v>CHI</v>
      </c>
      <c r="HS28" s="73" t="str">
        <f t="shared" ca="1" si="138"/>
        <v>CHI vs CBJ</v>
      </c>
      <c r="HT28" s="69" t="str">
        <f ca="1">IF(LEN(HR$20)&gt;0,   IF(ROW(HT28)-21&lt;=$K$38/2,INDIRECT(CONCATENATE("Teams!F",HU28)),""),"")</f>
        <v>CBJ</v>
      </c>
      <c r="HU28" s="6">
        <f ca="1">IF(LEN(HR$20)&gt;0,   IF(ROW(HU28)-21&lt;=$K$38/2,INDIRECT(CONCATENATE("MatchOrdering!B",CHAR(96+HR$20-52),($K$38 + 1) - (ROW(HU28)-21) + 2)),""),"")</f>
        <v>24</v>
      </c>
      <c r="HV28" s="83"/>
      <c r="HW28" s="84"/>
      <c r="HX28" s="69" t="str">
        <f t="shared" ca="1" si="139"/>
        <v/>
      </c>
      <c r="HZ28" s="69" t="str">
        <f ca="1">IF(LEN(HZ$20)&gt;0,   IF(ROW(HZ28)-21&lt;=$K$38/2,INDIRECT(CONCATENATE("Teams!F",CELL("contents",INDEX(MatchOrdering!$A$4:$CD$33,ROW(HZ28)-21,MATCH(HZ$20,MatchOrdering!$A$3:$CD$3,0))))),""),"")</f>
        <v>SJS</v>
      </c>
      <c r="IA28" s="73" t="str">
        <f t="shared" ca="1" si="140"/>
        <v>SJS vs TOR</v>
      </c>
      <c r="IB28" s="69" t="str">
        <f ca="1">IF(LEN(HZ$20)&gt;0,   IF(ROW(IB28)-21&lt;=$K$38/2,INDIRECT(CONCATENATE("Teams!F",IC28)),""),"")</f>
        <v>TOR</v>
      </c>
      <c r="IC28" s="6">
        <f ca="1">IF(LEN(HZ$20)&gt;0,   IF(ROW(IC28)-21&lt;=$K$38/2,INDIRECT(CONCATENATE("MatchOrdering!B",CHAR(96+HZ$20-52),($K$38 + 1) - (ROW(IC28)-21) + 2)),""),"")</f>
        <v>22</v>
      </c>
      <c r="ID28" s="83"/>
      <c r="IE28" s="84"/>
      <c r="IF28" s="69" t="str">
        <f t="shared" ca="1" si="141"/>
        <v/>
      </c>
      <c r="IH28" s="69" t="str">
        <f ca="1">IF(LEN(IH$20)&gt;0,   IF(ROW(IH28)-21&lt;=$K$38/2,INDIRECT(CONCATENATE("Teams!F",CELL("contents",INDEX(MatchOrdering!$A$4:$CD$33,ROW(IH28)-21,MATCH(IH$20,MatchOrdering!$A$3:$CD$3,0))))),""),"")</f>
        <v>LAK</v>
      </c>
      <c r="II28" s="73" t="str">
        <f t="shared" ca="1" si="142"/>
        <v>LAK vs OTT</v>
      </c>
      <c r="IJ28" s="69" t="str">
        <f ca="1">IF(LEN(IH$20)&gt;0,   IF(ROW(IJ28)-21&lt;=$K$38/2,INDIRECT(CONCATENATE("Teams!F",IK28)),""),"")</f>
        <v>OTT</v>
      </c>
      <c r="IK28" s="6">
        <f ca="1">IF(LEN(IH$20)&gt;0,   IF(ROW(IK28)-21&lt;=$K$38/2,INDIRECT(CONCATENATE("MatchOrdering!B",CHAR(96+IH$20-52),($K$38 + 1) - (ROW(IK28)-21) + 2)),""),"")</f>
        <v>20</v>
      </c>
      <c r="IL28" s="83"/>
      <c r="IM28" s="84"/>
      <c r="IN28" s="69" t="str">
        <f t="shared" ca="1" si="143"/>
        <v/>
      </c>
      <c r="IP28" s="69" t="str">
        <f ca="1">IF(LEN(IP$20)&gt;0,   IF(ROW(IP28)-21&lt;=$K$38/2,INDIRECT(CONCATENATE("Teams!F",CELL("contents",INDEX(MatchOrdering!$A$4:$CD$33,ROW(IP28)-21,MATCH(IP$20,MatchOrdering!$A$3:$CD$3,0))))),""),"")</f>
        <v>CGY</v>
      </c>
      <c r="IQ28" s="73" t="str">
        <f t="shared" ca="1" si="144"/>
        <v>CGY vs FLA</v>
      </c>
      <c r="IR28" s="69" t="str">
        <f ca="1">IF(LEN(IP$20)&gt;0,   IF(ROW(IR28)-21&lt;=$K$38/2,INDIRECT(CONCATENATE("Teams!F",IS28)),""),"")</f>
        <v>FLA</v>
      </c>
      <c r="IS28" s="6">
        <f ca="1">IF(LEN(IP$20)&gt;0,   IF(ROW(IS28)-21&lt;=$K$38/2,INDIRECT(CONCATENATE("MatchOrdering!B",CHAR(96+IP$20-52),($K$38 + 1) - (ROW(IS28)-21) + 2)),""),"")</f>
        <v>18</v>
      </c>
      <c r="IT28" s="83"/>
      <c r="IU28" s="84"/>
      <c r="IV28" s="69" t="str">
        <f t="shared" ca="1" si="145"/>
        <v/>
      </c>
      <c r="IX28" s="69" t="str">
        <f ca="1">IF(LEN(IX$20)&gt;0,   IF(ROW(IX28)-21&lt;=$K$38/2,INDIRECT(CONCATENATE("Teams!F",CELL("contents",INDEX(MatchOrdering!$A$4:$CD$33,ROW(IX28)-21,MATCH(IX$20,MatchOrdering!$A$3:$CD$3,0))))),""),"")</f>
        <v>PIT</v>
      </c>
      <c r="IY28" s="73" t="str">
        <f t="shared" ca="1" si="146"/>
        <v>PIT vs BUF</v>
      </c>
      <c r="IZ28" s="69" t="str">
        <f ca="1">IF(LEN(IX$20)&gt;0,   IF(ROW(IZ28)-21&lt;=$K$38/2,INDIRECT(CONCATENATE("Teams!F",JA28)),""),"")</f>
        <v>BUF</v>
      </c>
      <c r="JA28" s="6">
        <f ca="1">IF(LEN(IX$20)&gt;0,   IF(ROW(JA28)-21&lt;=$K$38/2,INDIRECT(CONCATENATE("MatchOrdering!B",CHAR(96+IX$20-52),($K$38 + 1) - (ROW(JA28)-21) + 2)),""),"")</f>
        <v>16</v>
      </c>
      <c r="JB28" s="83"/>
      <c r="JC28" s="84"/>
      <c r="JD28" s="69" t="str">
        <f t="shared" ca="1" si="147"/>
        <v/>
      </c>
      <c r="JF28" s="69" t="str">
        <f ca="1">IF(LEN(JF$20)&gt;0,   IF(ROW(JF28)-21&lt;=$K$38/2,INDIRECT(CONCATENATE("Teams!F",CELL("contents",INDEX(MatchOrdering!$A$4:$CD$33,ROW(JF28)-21,MATCH(JF$20,MatchOrdering!$A$3:$CD$3,0))))),""),"")</f>
        <v>NYR</v>
      </c>
      <c r="JG28" s="73" t="str">
        <f t="shared" ca="1" si="148"/>
        <v>NYR vs WIN</v>
      </c>
      <c r="JH28" s="69" t="str">
        <f ca="1">IF(LEN(JF$20)&gt;0,   IF(ROW(JH28)-21&lt;=$K$38/2,INDIRECT(CONCATENATE("Teams!F",JI28)),""),"")</f>
        <v>WIN</v>
      </c>
      <c r="JI28" s="6">
        <f ca="1">IF(LEN(JF$20)&gt;0,   IF(ROW(JI28)-21&lt;=$K$38/2,INDIRECT(CONCATENATE("MatchOrdering!B",CHAR(96+JF$20-52),($K$38 + 1) - (ROW(JI28)-21) + 2)),""),"")</f>
        <v>14</v>
      </c>
      <c r="JJ28" s="83"/>
      <c r="JK28" s="84"/>
      <c r="JL28" s="69" t="str">
        <f t="shared" ca="1" si="149"/>
        <v/>
      </c>
      <c r="JN28" s="69" t="str">
        <f ca="1">IF(LEN(JN$20)&gt;0,   IF(ROW(JN28)-21&lt;=$K$38/2,INDIRECT(CONCATENATE("Teams!F",CELL("contents",INDEX(MatchOrdering!$A$4:$CD$33,ROW(JN28)-21,MATCH(JN$20,MatchOrdering!$A$3:$CD$3,0))))),""),"")</f>
        <v>NJD</v>
      </c>
      <c r="JO28" s="73" t="str">
        <f t="shared" ca="1" si="150"/>
        <v>NJD vs NAS</v>
      </c>
      <c r="JP28" s="69" t="str">
        <f ca="1">IF(LEN(JN$20)&gt;0,   IF(ROW(JP28)-21&lt;=$K$38/2,INDIRECT(CONCATENATE("Teams!F",JQ28)),""),"")</f>
        <v>NAS</v>
      </c>
      <c r="JQ28" s="6">
        <f ca="1">IF(LEN(JN$20)&gt;0,   IF(ROW(JQ28)-21&lt;=$K$38/2,INDIRECT(CONCATENATE("MatchOrdering!B",CHAR(96+JN$20-52),($K$38 + 1) - (ROW(JQ28)-21) + 2)),""),"")</f>
        <v>12</v>
      </c>
      <c r="JR28" s="83"/>
      <c r="JS28" s="84"/>
      <c r="JT28" s="69" t="str">
        <f t="shared" ca="1" si="151"/>
        <v/>
      </c>
      <c r="JV28" s="69" t="str">
        <f ca="1">IF(LEN(JV$20)&gt;0,   IF(ROW(JV28)-21&lt;=$K$38/2,INDIRECT(CONCATENATE("Teams!F",CELL("contents",INDEX(MatchOrdering!$A$4:$CD$33,ROW(JV28)-21,MATCH(JV$20,MatchOrdering!$A$3:$CD$3,0))))),""),"")</f>
        <v>CAR</v>
      </c>
      <c r="JW28" s="73" t="str">
        <f t="shared" ca="1" si="152"/>
        <v>CAR vs DAL</v>
      </c>
      <c r="JX28" s="69" t="str">
        <f ca="1">IF(LEN(JV$20)&gt;0,   IF(ROW(JX28)-21&lt;=$K$38/2,INDIRECT(CONCATENATE("Teams!F",JY28)),""),"")</f>
        <v>DAL</v>
      </c>
      <c r="JY28" s="6">
        <f ca="1">IF(LEN(JV$20)&gt;0,   IF(ROW(JY28)-21&lt;=$K$38/2,INDIRECT(CONCATENATE("MatchOrdering!B",CHAR(96+JV$20-52),($K$38 + 1) - (ROW(JY28)-21) + 2)),""),"")</f>
        <v>10</v>
      </c>
      <c r="JZ28" s="83"/>
      <c r="KA28" s="84"/>
      <c r="KB28" s="69" t="str">
        <f t="shared" ca="1" si="153"/>
        <v/>
      </c>
      <c r="KD28" s="69" t="str">
        <f ca="1">IF(LEN(KD$20)&gt;0,   IF(ROW(KD28)-21&lt;=$K$38/2,INDIRECT(CONCATENATE("Teams!F",CELL("contents",INDEX(MatchOrdering!$A$4:$CD$33,ROW(KD28)-21,MATCH(KD$20,MatchOrdering!$A$3:$CD$3,0))))),""),"")</f>
        <v>TB</v>
      </c>
      <c r="KE28" s="73" t="str">
        <f t="shared" ca="1" si="154"/>
        <v>TB vs CHI</v>
      </c>
      <c r="KF28" s="69" t="str">
        <f ca="1">IF(LEN(KD$20)&gt;0,   IF(ROW(KF28)-21&lt;=$K$38/2,INDIRECT(CONCATENATE("Teams!F",KG28)),""),"")</f>
        <v>CHI</v>
      </c>
      <c r="KG28" s="6">
        <f ca="1">IF(LEN(KD$20)&gt;0,   IF(ROW(KG28)-21&lt;=$K$38/2,INDIRECT(CONCATENATE("MatchOrdering!B",CHAR(96+KD$20-52),($K$38 + 1) - (ROW(KG28)-21) + 2)),""),"")</f>
        <v>8</v>
      </c>
      <c r="KH28" s="83"/>
      <c r="KI28" s="84"/>
      <c r="KJ28" s="69" t="str">
        <f t="shared" ca="1" si="155"/>
        <v/>
      </c>
      <c r="KL28" s="69" t="str">
        <f ca="1">IF(LEN(KL$20)&gt;0,   IF(ROW(KL28)-21&lt;=$K$38/2,INDIRECT(CONCATENATE("Teams!F",CELL("contents",INDEX(MatchOrdering!$A$4:$CD$33,ROW(KL28)-21,MATCH(KL$20,MatchOrdering!$A$3:$CD$3,0))))),""),"")</f>
        <v>MON</v>
      </c>
      <c r="KM28" s="73" t="str">
        <f t="shared" ca="1" si="156"/>
        <v>MON vs SJS</v>
      </c>
      <c r="KN28" s="69" t="str">
        <f ca="1">IF(LEN(KL$20)&gt;0,   IF(ROW(KN28)-21&lt;=$K$38/2,INDIRECT(CONCATENATE("Teams!F",KO28)),""),"")</f>
        <v>SJS</v>
      </c>
      <c r="KO28" s="6">
        <f ca="1">IF(LEN(KL$20)&gt;0,   IF(ROW(KO28)-21&lt;=$K$38/2,INDIRECT(CONCATENATE("MatchOrdering!B",CHAR(96+KL$20-52),($K$38 + 1) - (ROW(KO28)-21) + 2)),""),"")</f>
        <v>6</v>
      </c>
      <c r="KP28" s="83"/>
      <c r="KQ28" s="84"/>
      <c r="KR28" s="69" t="str">
        <f t="shared" ca="1" si="157"/>
        <v/>
      </c>
      <c r="KT28" s="69" t="str">
        <f ca="1">IF(LEN(KT$20)&gt;0,   IF(ROW(KT28)-21&lt;=$K$38/2,INDIRECT(CONCATENATE("Teams!F",CELL("contents",INDEX(MatchOrdering!$A$4:$CD$33,ROW(KT28)-21,MATCH(KT$20,MatchOrdering!$A$3:$CD$3,0))))),""),"")</f>
        <v>DET</v>
      </c>
      <c r="KU28" s="73" t="str">
        <f t="shared" ca="1" si="158"/>
        <v>DET vs LAK</v>
      </c>
      <c r="KV28" s="69" t="str">
        <f ca="1">IF(LEN(KT$20)&gt;0,   IF(ROW(KV28)-21&lt;=$K$38/2,INDIRECT(CONCATENATE("Teams!F",KW28)),""),"")</f>
        <v>LAK</v>
      </c>
      <c r="KW28" s="6">
        <f ca="1">IF(LEN(KT$20)&gt;0,   IF(ROW(KW28)-21&lt;=$K$38/2,INDIRECT(CONCATENATE("MatchOrdering!B",CHAR(96+KT$20-52),($K$38 + 1) - (ROW(KW28)-21) + 2)),""),"")</f>
        <v>4</v>
      </c>
      <c r="KX28" s="83"/>
      <c r="KY28" s="84"/>
      <c r="KZ28" s="69" t="str">
        <f t="shared" ca="1" si="159"/>
        <v/>
      </c>
      <c r="LB28" s="69" t="str">
        <f ca="1">IF(LEN(LB$20)&gt;0,   IF(ROW(LB28)-21&lt;=$K$38/2,INDIRECT(CONCATENATE("Teams!F",CELL("contents",INDEX(MatchOrdering!$A$4:$CD$33,ROW(LB28)-21,MATCH(LB$20,MatchOrdering!$A$3:$CD$3,0))))),""),"")</f>
        <v>BOS</v>
      </c>
      <c r="LC28" s="73" t="str">
        <f t="shared" ca="1" si="160"/>
        <v>BOS vs CGY</v>
      </c>
      <c r="LD28" s="69" t="str">
        <f ca="1">IF(LEN(LB$20)&gt;0,   IF(ROW(LD28)-21&lt;=$K$38/2,INDIRECT(CONCATENATE("Teams!F",LE28)),""),"")</f>
        <v>CGY</v>
      </c>
      <c r="LE28" s="6">
        <f ca="1">IF(LEN(LB$20)&gt;0,   IF(ROW(LE28)-21&lt;=$K$38/2,INDIRECT(CONCATENATE("MatchOrdering!C",CHAR(96+LB$20-78),($K$38 + 1) - (ROW(LE28)-21) + 2)),""),"")</f>
        <v>2</v>
      </c>
      <c r="LF28" s="83"/>
      <c r="LG28" s="84"/>
      <c r="LH28" s="69" t="str">
        <f t="shared" ca="1" si="161"/>
        <v/>
      </c>
      <c r="LJ28" s="69" t="str">
        <f ca="1">IF(LEN(LJ$20)&gt;0,   IF(ROW(LJ28)-21&lt;=$K$38/2,INDIRECT(CONCATENATE("Teams!F",CELL("contents",INDEX(MatchOrdering!$A$4:$CD$33,ROW(LJ28)-21,MATCH(LJ$20,MatchOrdering!$A$3:$CD$3,0))))),""),"")</f>
        <v>STL</v>
      </c>
      <c r="LK28" s="73" t="str">
        <f t="shared" ca="1" si="162"/>
        <v>STL vs PIT</v>
      </c>
      <c r="LL28" s="69" t="str">
        <f ca="1">IF(LEN(LJ$20)&gt;0,   IF(ROW(LL28)-21&lt;=$K$38/2,INDIRECT(CONCATENATE("Teams!F",LM28)),""),"")</f>
        <v>PIT</v>
      </c>
      <c r="LM28" s="6">
        <f ca="1">IF(LEN(LJ$20)&gt;0,   IF(ROW(LM28)-21&lt;=$K$38/2,INDIRECT(CONCATENATE("MatchOrdering!C",CHAR(96+LJ$20-78),($K$38 + 1) - (ROW(LM28)-21) + 2)),""),"")</f>
        <v>29</v>
      </c>
      <c r="LN28" s="83"/>
      <c r="LO28" s="84"/>
      <c r="LP28" s="69" t="str">
        <f t="shared" ca="1" si="163"/>
        <v/>
      </c>
    </row>
    <row r="29" spans="2:328" x14ac:dyDescent="0.25">
      <c r="B29" s="69" t="str">
        <f ca="1">IF(LEN(C$20)&gt;0,   IF(ROW(B29)-21&lt;=$K$38/2,INDIRECT(CONCATENATE("Teams!F",CELL("contents",INDEX(MatchOrdering!$A$4:$CD$33,ROW(B29)-21,MATCH(C$20,MatchOrdering!$A$3:$CD$3,0))))),""),"")</f>
        <v>VAN</v>
      </c>
      <c r="C29" s="73" t="str">
        <f t="shared" ca="1" si="82"/>
        <v>VAN vs TB</v>
      </c>
      <c r="D29" s="69" t="str">
        <f ca="1">IF(LEN(C$20)&gt;0,   IF(ROW(D29)-21&lt;=$K$38/2,INDIRECT(CONCATENATE("Teams!F",E29)),""),"")</f>
        <v>TB</v>
      </c>
      <c r="E29" s="6">
        <f ca="1">IF(LEN(C$20)&gt;0,   IF(ROW(E29)-21&lt;=$K$38/2,INDIRECT(CONCATENATE("MatchOrdering!",CHAR(96+C$20),($K$38 + 1) - (ROW(E29)-21) + 2)),""),"")</f>
        <v>21</v>
      </c>
      <c r="F29" s="83"/>
      <c r="G29" s="84"/>
      <c r="H29" s="69" t="str">
        <f t="shared" ca="1" si="83"/>
        <v/>
      </c>
      <c r="J29" s="69" t="str">
        <f ca="1">IF(LEN(J$20)&gt;0,   IF(ROW(J29)-21&lt;=$K$38/2,INDIRECT(CONCATENATE("Teams!F",CELL("contents",INDEX(MatchOrdering!$A$4:$CD$33,ROW(J29)-21,MATCH(J$20,MatchOrdering!$A$3:$CD$3,0))))),""),"")</f>
        <v>ARI</v>
      </c>
      <c r="K29" s="73" t="str">
        <f t="shared" ca="1" si="84"/>
        <v>ARI vs MON</v>
      </c>
      <c r="L29" s="69" t="str">
        <f ca="1">IF(LEN(J$20)&gt;0,   IF(ROW(L29)-21&lt;=$K$38/2,INDIRECT(CONCATENATE("Teams!F",M29)),""),"")</f>
        <v>MON</v>
      </c>
      <c r="M29" s="6">
        <f ca="1">IF(LEN(J$20)&gt;0,   IF(ROW(M29)-21&lt;=$K$38/2,INDIRECT(CONCATENATE("MatchOrdering!",CHAR(96+J$20),($K$38 + 1) - (ROW(M29)-21) + 2)),""),"")</f>
        <v>19</v>
      </c>
      <c r="N29" s="83"/>
      <c r="O29" s="84"/>
      <c r="P29" s="69" t="str">
        <f t="shared" ca="1" si="85"/>
        <v/>
      </c>
      <c r="R29" s="69" t="str">
        <f ca="1">IF(LEN(R$20)&gt;0,   IF(ROW(R29)-21&lt;=$K$38/2,INDIRECT(CONCATENATE("Teams!F",CELL("contents",INDEX(MatchOrdering!$A$4:$CD$33,ROW(R29)-21,MATCH(R$20,MatchOrdering!$A$3:$CD$3,0))))),""),"")</f>
        <v>EDM</v>
      </c>
      <c r="S29" s="73" t="str">
        <f t="shared" ca="1" si="86"/>
        <v>EDM vs DET</v>
      </c>
      <c r="T29" s="69" t="str">
        <f ca="1">IF(LEN(R$20)&gt;0,   IF(ROW(T29)-21&lt;=$K$38/2,INDIRECT(CONCATENATE("Teams!F",U29)),""),"")</f>
        <v>DET</v>
      </c>
      <c r="U29" s="6">
        <f ca="1">IF(LEN(R$20)&gt;0,   IF(ROW(U29)-21&lt;=$K$38/2,INDIRECT(CONCATENATE("MatchOrdering!",CHAR(96+R$20),($K$38 + 1) - (ROW(U29)-21) + 2)),""),"")</f>
        <v>17</v>
      </c>
      <c r="V29" s="83"/>
      <c r="W29" s="84"/>
      <c r="X29" s="69" t="str">
        <f t="shared" ca="1" si="87"/>
        <v/>
      </c>
      <c r="Z29" s="69" t="str">
        <f ca="1">IF(LEN(Z$20)&gt;0,   IF(ROW(Z29)-21&lt;=$K$38/2,INDIRECT(CONCATENATE("Teams!F",CELL("contents",INDEX(MatchOrdering!$A$4:$CD$33,ROW(Z29)-21,MATCH(Z$20,MatchOrdering!$A$3:$CD$3,0))))),""),"")</f>
        <v>WAS</v>
      </c>
      <c r="AA29" s="73" t="str">
        <f t="shared" ca="1" si="88"/>
        <v>WAS vs BOS</v>
      </c>
      <c r="AB29" s="69" t="str">
        <f ca="1">IF(LEN(Z$20)&gt;0,   IF(ROW(AB29)-21&lt;=$K$38/2,INDIRECT(CONCATENATE("Teams!F",AC29)),""),"")</f>
        <v>BOS</v>
      </c>
      <c r="AC29" s="6">
        <f ca="1">IF(LEN(Z$20)&gt;0,   IF(ROW(AC29)-21&lt;=$K$38/2,INDIRECT(CONCATENATE("MatchOrdering!",CHAR(96+Z$20),($K$38 + 1) - (ROW(AC29)-21) + 2)),""),"")</f>
        <v>15</v>
      </c>
      <c r="AD29" s="83"/>
      <c r="AE29" s="84"/>
      <c r="AF29" s="69" t="str">
        <f t="shared" ca="1" si="89"/>
        <v/>
      </c>
      <c r="AH29" s="69" t="str">
        <f ca="1">IF(LEN(AH$20)&gt;0,   IF(ROW(AH29)-21&lt;=$K$38/2,INDIRECT(CONCATENATE("Teams!F",CELL("contents",INDEX(MatchOrdering!$A$4:$CD$33,ROW(AH29)-21,MATCH(AH$20,MatchOrdering!$A$3:$CD$3,0))))),""),"")</f>
        <v>PHI</v>
      </c>
      <c r="AI29" s="73" t="str">
        <f t="shared" ca="1" si="90"/>
        <v>PHI vs STL</v>
      </c>
      <c r="AJ29" s="69" t="str">
        <f ca="1">IF(LEN(AH$20)&gt;0,   IF(ROW(AJ29)-21&lt;=$K$38/2,INDIRECT(CONCATENATE("Teams!F",AK29)),""),"")</f>
        <v>STL</v>
      </c>
      <c r="AK29" s="6">
        <f ca="1">IF(LEN(AH$20)&gt;0,   IF(ROW(AK29)-21&lt;=$K$38/2,INDIRECT(CONCATENATE("MatchOrdering!",CHAR(96+AH$20),($K$38 + 1) - (ROW(AK29)-21) + 2)),""),"")</f>
        <v>13</v>
      </c>
      <c r="AL29" s="83"/>
      <c r="AM29" s="84"/>
      <c r="AN29" s="69" t="str">
        <f t="shared" ca="1" si="91"/>
        <v/>
      </c>
      <c r="AP29" s="69" t="str">
        <f ca="1">IF(LEN(AP$20)&gt;0,   IF(ROW(AP29)-21&lt;=$K$38/2,INDIRECT(CONCATENATE("Teams!F",CELL("contents",INDEX(MatchOrdering!$A$4:$CD$33,ROW(AP29)-21,MATCH(AP$20,MatchOrdering!$A$3:$CD$3,0))))),""),"")</f>
        <v>NYI</v>
      </c>
      <c r="AQ29" s="73" t="str">
        <f t="shared" ca="1" si="92"/>
        <v>NYI vs MIN</v>
      </c>
      <c r="AR29" s="69" t="str">
        <f ca="1">IF(LEN(AP$20)&gt;0,   IF(ROW(AR29)-21&lt;=$K$38/2,INDIRECT(CONCATENATE("Teams!F",AS29)),""),"")</f>
        <v>MIN</v>
      </c>
      <c r="AS29" s="6">
        <f ca="1">IF(LEN(AP$20)&gt;0,   IF(ROW(AS29)-21&lt;=$K$38/2,INDIRECT(CONCATENATE("MatchOrdering!",CHAR(96+AP$20),($K$38 + 1) - (ROW(AS29)-21) + 2)),""),"")</f>
        <v>11</v>
      </c>
      <c r="AT29" s="83"/>
      <c r="AU29" s="84"/>
      <c r="AV29" s="69" t="str">
        <f t="shared" ca="1" si="93"/>
        <v/>
      </c>
      <c r="AX29" s="69" t="str">
        <f ca="1">IF(LEN(AX$20)&gt;0,   IF(ROW(AX29)-21&lt;=$K$38/2,INDIRECT(CONCATENATE("Teams!F",CELL("contents",INDEX(MatchOrdering!$A$4:$CD$33,ROW(AX29)-21,MATCH(AX$20,MatchOrdering!$A$3:$CD$3,0))))),""),"")</f>
        <v>CBJ</v>
      </c>
      <c r="AY29" s="73" t="str">
        <f t="shared" ca="1" si="94"/>
        <v>CBJ vs COL</v>
      </c>
      <c r="AZ29" s="69" t="str">
        <f ca="1">IF(LEN(AX$20)&gt;0,   IF(ROW(AZ29)-21&lt;=$K$38/2,INDIRECT(CONCATENATE("Teams!F",BA29)),""),"")</f>
        <v>COL</v>
      </c>
      <c r="BA29" s="6">
        <f ca="1">IF(LEN(AX$20)&gt;0,   IF(ROW(BA29)-21&lt;=$K$38/2,INDIRECT(CONCATENATE("MatchOrdering!",CHAR(96+AX$20),($K$38 + 1) - (ROW(BA29)-21) + 2)),""),"")</f>
        <v>9</v>
      </c>
      <c r="BB29" s="83"/>
      <c r="BC29" s="84"/>
      <c r="BD29" s="69" t="str">
        <f t="shared" ca="1" si="95"/>
        <v/>
      </c>
      <c r="BF29" s="69" t="str">
        <f ca="1">IF(LEN(BF$20)&gt;0,   IF(ROW(BF29)-21&lt;=$K$38/2,INDIRECT(CONCATENATE("Teams!F",CELL("contents",INDEX(MatchOrdering!$A$4:$CD$33,ROW(BF29)-21,MATCH(BF$20,MatchOrdering!$A$3:$CD$3,0))))),""),"")</f>
        <v>TOR</v>
      </c>
      <c r="BG29" s="73" t="str">
        <f t="shared" ca="1" si="96"/>
        <v>TOR vs VAN</v>
      </c>
      <c r="BH29" s="69" t="str">
        <f ca="1">IF(LEN(BF$20)&gt;0,   IF(ROW(BH29)-21&lt;=$K$38/2,INDIRECT(CONCATENATE("Teams!F",BI29)),""),"")</f>
        <v>VAN</v>
      </c>
      <c r="BI29" s="6">
        <f ca="1">IF(LEN(BF$20)&gt;0,   IF(ROW(BI29)-21&lt;=$K$38/2,INDIRECT(CONCATENATE("MatchOrdering!",CHAR(96+BF$20),($K$38 + 1) - (ROW(BI29)-21) + 2)),""),"")</f>
        <v>7</v>
      </c>
      <c r="BJ29" s="83"/>
      <c r="BK29" s="84"/>
      <c r="BL29" s="69" t="str">
        <f t="shared" ca="1" si="97"/>
        <v/>
      </c>
      <c r="BN29" s="69" t="str">
        <f ca="1">IF(LEN(BN$20)&gt;0,   IF(ROW(BN29)-21&lt;=$K$38/2,INDIRECT(CONCATENATE("Teams!F",CELL("contents",INDEX(MatchOrdering!$A$4:$CD$33,ROW(BN29)-21,MATCH(BN$20,MatchOrdering!$A$3:$CD$3,0))))),""),"")</f>
        <v>OTT</v>
      </c>
      <c r="BO29" s="73" t="str">
        <f t="shared" ca="1" si="98"/>
        <v>OTT vs ARI</v>
      </c>
      <c r="BP29" s="69" t="str">
        <f ca="1">IF(LEN(BN$20)&gt;0,   IF(ROW(BP29)-21&lt;=$K$38/2,INDIRECT(CONCATENATE("Teams!F",BQ29)),""),"")</f>
        <v>ARI</v>
      </c>
      <c r="BQ29" s="6">
        <f ca="1">IF(LEN(BN$20)&gt;0,   IF(ROW(BQ29)-21&lt;=$K$38/2,INDIRECT(CONCATENATE("MatchOrdering!",CHAR(96+BN$20),($K$38 + 1) - (ROW(BQ29)-21) + 2)),""),"")</f>
        <v>5</v>
      </c>
      <c r="BR29" s="83"/>
      <c r="BS29" s="84"/>
      <c r="BT29" s="69" t="str">
        <f t="shared" ca="1" si="99"/>
        <v/>
      </c>
      <c r="BV29" s="69" t="str">
        <f ca="1">IF(LEN(BV$20)&gt;0,   IF(ROW(BV29)-21&lt;=$K$38/2,INDIRECT(CONCATENATE("Teams!F",CELL("contents",INDEX(MatchOrdering!$A$4:$CD$33,ROW(BV29)-21,MATCH(BV$20,MatchOrdering!$A$3:$CD$3,0))))),""),"")</f>
        <v>FLA</v>
      </c>
      <c r="BW29" s="73" t="str">
        <f t="shared" ca="1" si="100"/>
        <v>FLA vs EDM</v>
      </c>
      <c r="BX29" s="69" t="str">
        <f ca="1">IF(LEN(BV$20)&gt;0,   IF(ROW(BX29)-21&lt;=$K$38/2,INDIRECT(CONCATENATE("Teams!F",BY29)),""),"")</f>
        <v>EDM</v>
      </c>
      <c r="BY29" s="6">
        <f ca="1">IF(LEN(BV$20)&gt;0,   IF(ROW(BY29)-21&lt;=$K$38/2,INDIRECT(CONCATENATE("MatchOrdering!",CHAR(96+BV$20),($K$38 + 1) - (ROW(BY29)-21) + 2)),""),"")</f>
        <v>3</v>
      </c>
      <c r="BZ29" s="83"/>
      <c r="CA29" s="84"/>
      <c r="CB29" s="69" t="str">
        <f t="shared" ca="1" si="101"/>
        <v/>
      </c>
      <c r="CD29" s="69" t="str">
        <f ca="1">IF(LEN(CD$20)&gt;0,   IF(ROW(CD29)-21&lt;=$K$38/2,INDIRECT(CONCATENATE("Teams!F",CELL("contents",INDEX(MatchOrdering!$A$4:$CD$33,ROW(CD29)-21,MATCH(CD$20,MatchOrdering!$A$3:$CD$3,0))))),""),"")</f>
        <v>BUF</v>
      </c>
      <c r="CE29" s="73" t="str">
        <f t="shared" ca="1" si="102"/>
        <v>BUF vs WAS</v>
      </c>
      <c r="CF29" s="69" t="str">
        <f ca="1">IF(LEN(CD$20)&gt;0,   IF(ROW(CF29)-21&lt;=$K$38/2,INDIRECT(CONCATENATE("Teams!F",CG29)),""),"")</f>
        <v>WAS</v>
      </c>
      <c r="CG29" s="6">
        <f ca="1">IF(LEN(CD$20)&gt;0,   IF(ROW(CG29)-21&lt;=$K$38/2,INDIRECT(CONCATENATE("MatchOrdering!",CHAR(96+CD$20),($K$38 + 1) - (ROW(CG29)-21) + 2)),""),"")</f>
        <v>30</v>
      </c>
      <c r="CH29" s="83"/>
      <c r="CI29" s="84"/>
      <c r="CJ29" s="69" t="str">
        <f t="shared" ca="1" si="103"/>
        <v/>
      </c>
      <c r="CL29" s="69" t="str">
        <f ca="1">IF(LEN(CL$20)&gt;0,   IF(ROW(CL29)-21&lt;=$K$38/2,INDIRECT(CONCATENATE("Teams!F",CELL("contents",INDEX(MatchOrdering!$A$4:$CD$33,ROW(CL29)-21,MATCH(CL$20,MatchOrdering!$A$3:$CD$3,0))))),""),"")</f>
        <v>WIN</v>
      </c>
      <c r="CM29" s="73" t="str">
        <f t="shared" ca="1" si="104"/>
        <v>WIN vs PHI</v>
      </c>
      <c r="CN29" s="69" t="str">
        <f ca="1">IF(LEN(CL$20)&gt;0,   IF(ROW(CN29)-21&lt;=$K$38/2,INDIRECT(CONCATENATE("Teams!F",CO29)),""),"")</f>
        <v>PHI</v>
      </c>
      <c r="CO29" s="6">
        <f ca="1">IF(LEN(CL$20)&gt;0,   IF(ROW(CO29)-21&lt;=$K$38/2,INDIRECT(CONCATENATE("MatchOrdering!",CHAR(96+CL$20),($K$38 + 1) - (ROW(CO29)-21) + 2)),""),"")</f>
        <v>28</v>
      </c>
      <c r="CP29" s="83"/>
      <c r="CQ29" s="84"/>
      <c r="CR29" s="69" t="str">
        <f t="shared" ca="1" si="105"/>
        <v/>
      </c>
      <c r="CT29" s="69" t="str">
        <f ca="1">IF(LEN(CT$20)&gt;0,   IF(ROW(CT29)-21&lt;=$K$38/2,INDIRECT(CONCATENATE("Teams!F",CELL("contents",INDEX(MatchOrdering!$A$4:$CD$33,ROW(CT29)-21,MATCH(CT$20,MatchOrdering!$A$3:$CD$3,0))))),""),"")</f>
        <v>NAS</v>
      </c>
      <c r="CU29" s="73" t="str">
        <f t="shared" ca="1" si="106"/>
        <v>NAS vs NYI</v>
      </c>
      <c r="CV29" s="69" t="str">
        <f ca="1">IF(LEN(CT$20)&gt;0,   IF(ROW(CV29)-21&lt;=$K$38/2,INDIRECT(CONCATENATE("Teams!F",CW29)),""),"")</f>
        <v>NYI</v>
      </c>
      <c r="CW29" s="6">
        <f ca="1">IF(LEN(CT$20)&gt;0,   IF(ROW(CW29)-21&lt;=$K$38/2,INDIRECT(CONCATENATE("MatchOrdering!",CHAR(96+CT$20),($K$38 + 1) - (ROW(CW29)-21) + 2)),""),"")</f>
        <v>26</v>
      </c>
      <c r="CX29" s="83"/>
      <c r="CY29" s="84"/>
      <c r="CZ29" s="69" t="str">
        <f t="shared" ca="1" si="107"/>
        <v/>
      </c>
      <c r="DB29" s="69" t="str">
        <f ca="1">IF(LEN(DB$20)&gt;0,   IF(ROW(DB29)-21&lt;=$K$38/2,INDIRECT(CONCATENATE("Teams!F",CELL("contents",INDEX(MatchOrdering!$A$4:$CD$33,ROW(DB29)-21,MATCH(DB$20,MatchOrdering!$A$3:$CD$3,0))))),""),"")</f>
        <v>DAL</v>
      </c>
      <c r="DC29" s="73" t="str">
        <f t="shared" ca="1" si="108"/>
        <v>DAL vs CBJ</v>
      </c>
      <c r="DD29" s="69" t="str">
        <f ca="1">IF(LEN(DB$20)&gt;0,   IF(ROW(DD29)-21&lt;=$K$38/2,INDIRECT(CONCATENATE("Teams!F",DE29)),""),"")</f>
        <v>CBJ</v>
      </c>
      <c r="DE29" s="6">
        <f ca="1">IF(LEN(DB$20)&gt;0,   IF(ROW(DE29)-21&lt;=$K$38/2,INDIRECT(CONCATENATE("MatchOrdering!A",CHAR(96+DB$20-26),($K$38 + 1) - (ROW(DE29)-21) + 2)),""),"")</f>
        <v>24</v>
      </c>
      <c r="DF29" s="83"/>
      <c r="DG29" s="84"/>
      <c r="DH29" s="69" t="str">
        <f t="shared" ca="1" si="109"/>
        <v/>
      </c>
      <c r="DJ29" s="69" t="str">
        <f ca="1">IF(LEN(DJ$20)&gt;0,   IF(ROW(DJ29)-21&lt;=$K$38/2,INDIRECT(CONCATENATE("Teams!F",CELL("contents",INDEX(MatchOrdering!$A$4:$CD$33,ROW(DJ29)-21,MATCH(DJ$20,MatchOrdering!$A$3:$CD$3,0))))),""),"")</f>
        <v>CHI</v>
      </c>
      <c r="DK29" s="73" t="str">
        <f t="shared" ca="1" si="110"/>
        <v>CHI vs TOR</v>
      </c>
      <c r="DL29" s="69" t="str">
        <f ca="1">IF(LEN(DJ$20)&gt;0,   IF(ROW(DL29)-21&lt;=$K$38/2,INDIRECT(CONCATENATE("Teams!F",DM29)),""),"")</f>
        <v>TOR</v>
      </c>
      <c r="DM29" s="6">
        <f ca="1">IF(LEN(DJ$20)&gt;0,   IF(ROW(DM29)-21&lt;=$K$38/2,INDIRECT(CONCATENATE("MatchOrdering!A",CHAR(96+DJ$20-26),($K$38 + 1) - (ROW(DM29)-21) + 2)),""),"")</f>
        <v>22</v>
      </c>
      <c r="DN29" s="83"/>
      <c r="DO29" s="84"/>
      <c r="DP29" s="69" t="str">
        <f t="shared" ca="1" si="111"/>
        <v/>
      </c>
      <c r="DR29" s="69" t="str">
        <f ca="1">IF(LEN(DR$20)&gt;0,   IF(ROW(DR29)-21&lt;=$K$38/2,INDIRECT(CONCATENATE("Teams!F",CELL("contents",INDEX(MatchOrdering!$A$4:$CD$33,ROW(DR29)-21,MATCH(DR$20,MatchOrdering!$A$3:$CD$3,0))))),""),"")</f>
        <v>SJS</v>
      </c>
      <c r="DS29" s="73" t="str">
        <f t="shared" ca="1" si="112"/>
        <v>SJS vs OTT</v>
      </c>
      <c r="DT29" s="69" t="str">
        <f ca="1">IF(LEN(DR$20)&gt;0,   IF(ROW(DT29)-21&lt;=$K$38/2,INDIRECT(CONCATENATE("Teams!F",DU29)),""),"")</f>
        <v>OTT</v>
      </c>
      <c r="DU29" s="6">
        <f ca="1">IF(LEN(DR$20)&gt;0,   IF(ROW(DU29)-21&lt;=$K$38/2,INDIRECT(CONCATENATE("MatchOrdering!A",CHAR(96+DR$20-26),($K$38 + 1) - (ROW(DU29)-21) + 2)),""),"")</f>
        <v>20</v>
      </c>
      <c r="DV29" s="83"/>
      <c r="DW29" s="84"/>
      <c r="DX29" s="69" t="str">
        <f t="shared" ca="1" si="113"/>
        <v/>
      </c>
      <c r="DZ29" s="69" t="str">
        <f ca="1">IF(LEN(DZ$20)&gt;0,   IF(ROW(DZ29)-21&lt;=$K$38/2,INDIRECT(CONCATENATE("Teams!F",CELL("contents",INDEX(MatchOrdering!$A$4:$CD$33,ROW(DZ29)-21,MATCH(DZ$20,MatchOrdering!$A$3:$CD$3,0))))),""),"")</f>
        <v>LAK</v>
      </c>
      <c r="EA29" s="73" t="str">
        <f t="shared" ca="1" si="114"/>
        <v>LAK vs FLA</v>
      </c>
      <c r="EB29" s="69" t="str">
        <f ca="1">IF(LEN(DZ$20)&gt;0,   IF(ROW(EB29)-21&lt;=$K$38/2,INDIRECT(CONCATENATE("Teams!F",EC29)),""),"")</f>
        <v>FLA</v>
      </c>
      <c r="EC29" s="6">
        <f ca="1">IF(LEN(DZ$20)&gt;0,   IF(ROW(EC29)-21&lt;=$K$38/2,INDIRECT(CONCATENATE("MatchOrdering!A",CHAR(96+DZ$20-26),($K$38 + 1) - (ROW(EC29)-21) + 2)),""),"")</f>
        <v>18</v>
      </c>
      <c r="ED29" s="83"/>
      <c r="EE29" s="84"/>
      <c r="EF29" s="69" t="str">
        <f t="shared" ca="1" si="115"/>
        <v/>
      </c>
      <c r="EH29" s="69" t="str">
        <f ca="1">IF(LEN(EH$20)&gt;0,   IF(ROW(EH29)-21&lt;=$K$38/2,INDIRECT(CONCATENATE("Teams!F",CELL("contents",INDEX(MatchOrdering!$A$4:$CD$33,ROW(EH29)-21,MATCH(EH$20,MatchOrdering!$A$3:$CD$3,0))))),""),"")</f>
        <v>CGY</v>
      </c>
      <c r="EI29" s="73" t="str">
        <f t="shared" ca="1" si="116"/>
        <v>CGY vs BUF</v>
      </c>
      <c r="EJ29" s="69" t="str">
        <f ca="1">IF(LEN(EH$20)&gt;0,   IF(ROW(EJ29)-21&lt;=$K$38/2,INDIRECT(CONCATENATE("Teams!F",EK29)),""),"")</f>
        <v>BUF</v>
      </c>
      <c r="EK29" s="6">
        <f ca="1">IF(LEN(EH$20)&gt;0,   IF(ROW(EK29)-21&lt;=$K$38/2,INDIRECT(CONCATENATE("MatchOrdering!A",CHAR(96+EH$20-26),($K$38 + 1) - (ROW(EK29)-21) + 2)),""),"")</f>
        <v>16</v>
      </c>
      <c r="EL29" s="83"/>
      <c r="EM29" s="84"/>
      <c r="EN29" s="69" t="str">
        <f t="shared" ca="1" si="117"/>
        <v/>
      </c>
      <c r="EP29" s="69" t="str">
        <f ca="1">IF(LEN(EP$20)&gt;0,   IF(ROW(EP29)-21&lt;=$K$38/2,INDIRECT(CONCATENATE("Teams!F",CELL("contents",INDEX(MatchOrdering!$A$4:$CD$33,ROW(EP29)-21,MATCH(EP$20,MatchOrdering!$A$3:$CD$3,0))))),""),"")</f>
        <v>PIT</v>
      </c>
      <c r="EQ29" s="73" t="str">
        <f t="shared" ca="1" si="118"/>
        <v>PIT vs WIN</v>
      </c>
      <c r="ER29" s="69" t="str">
        <f ca="1">IF(LEN(EP$20)&gt;0,   IF(ROW(ER29)-21&lt;=$K$38/2,INDIRECT(CONCATENATE("Teams!F",ES29)),""),"")</f>
        <v>WIN</v>
      </c>
      <c r="ES29" s="6">
        <f ca="1">IF(LEN(EP$20)&gt;0,   IF(ROW(ES29)-21&lt;=$K$38/2,INDIRECT(CONCATENATE("MatchOrdering!A",CHAR(96+EP$20-26),($K$38 + 1) - (ROW(ES29)-21) + 2)),""),"")</f>
        <v>14</v>
      </c>
      <c r="ET29" s="83"/>
      <c r="EU29" s="84"/>
      <c r="EV29" s="69" t="str">
        <f t="shared" ca="1" si="119"/>
        <v/>
      </c>
      <c r="EX29" s="69" t="str">
        <f ca="1">IF(LEN(EX$20)&gt;0,   IF(ROW(EX29)-21&lt;=$K$38/2,INDIRECT(CONCATENATE("Teams!F",CELL("contents",INDEX(MatchOrdering!$A$4:$CD$33,ROW(EX29)-21,MATCH(EX$20,MatchOrdering!$A$3:$CD$3,0))))),""),"")</f>
        <v>NYR</v>
      </c>
      <c r="EY29" s="73" t="str">
        <f t="shared" ca="1" si="120"/>
        <v>NYR vs NAS</v>
      </c>
      <c r="EZ29" s="69" t="str">
        <f ca="1">IF(LEN(EX$20)&gt;0,   IF(ROW(EZ29)-21&lt;=$K$38/2,INDIRECT(CONCATENATE("Teams!F",FA29)),""),"")</f>
        <v>NAS</v>
      </c>
      <c r="FA29" s="6">
        <f ca="1">IF(LEN(EX$20)&gt;0,   IF(ROW(FA29)-21&lt;=$K$38/2,INDIRECT(CONCATENATE("MatchOrdering!A",CHAR(96+EX$20-26),($K$38 + 1) - (ROW(FA29)-21) + 2)),""),"")</f>
        <v>12</v>
      </c>
      <c r="FB29" s="83"/>
      <c r="FC29" s="84"/>
      <c r="FD29" s="69" t="str">
        <f t="shared" ca="1" si="121"/>
        <v/>
      </c>
      <c r="FF29" s="69" t="str">
        <f ca="1">IF(LEN(FF$20)&gt;0,   IF(ROW(FF29)-21&lt;=$K$38/2,INDIRECT(CONCATENATE("Teams!F",CELL("contents",INDEX(MatchOrdering!$A$4:$CD$33,ROW(FF29)-21,MATCH(FF$20,MatchOrdering!$A$3:$CD$3,0))))),""),"")</f>
        <v>NJD</v>
      </c>
      <c r="FG29" s="73" t="str">
        <f t="shared" ca="1" si="122"/>
        <v>NJD vs DAL</v>
      </c>
      <c r="FH29" s="69" t="str">
        <f ca="1">IF(LEN(FF$20)&gt;0,   IF(ROW(FH29)-21&lt;=$K$38/2,INDIRECT(CONCATENATE("Teams!F",FI29)),""),"")</f>
        <v>DAL</v>
      </c>
      <c r="FI29" s="6">
        <f ca="1">IF(LEN(FF$20)&gt;0,   IF(ROW(FI29)-21&lt;=$K$38/2,INDIRECT(CONCATENATE("MatchOrdering!A",CHAR(96+FF$20-26),($K$38 + 1) - (ROW(FI29)-21) + 2)),""),"")</f>
        <v>10</v>
      </c>
      <c r="FJ29" s="83"/>
      <c r="FK29" s="84"/>
      <c r="FL29" s="69" t="str">
        <f t="shared" ca="1" si="123"/>
        <v/>
      </c>
      <c r="FN29" s="69" t="str">
        <f ca="1">IF(LEN(FN$20)&gt;0,   IF(ROW(FN29)-21&lt;=$K$38/2,INDIRECT(CONCATENATE("Teams!F",CELL("contents",INDEX(MatchOrdering!$A$4:$CD$33,ROW(FN29)-21,MATCH(FN$20,MatchOrdering!$A$3:$CD$3,0))))),""),"")</f>
        <v>CAR</v>
      </c>
      <c r="FO29" s="73" t="str">
        <f t="shared" ca="1" si="124"/>
        <v>CAR vs CHI</v>
      </c>
      <c r="FP29" s="69" t="str">
        <f ca="1">IF(LEN(FN$20)&gt;0,   IF(ROW(FP29)-21&lt;=$K$38/2,INDIRECT(CONCATENATE("Teams!F",FQ29)),""),"")</f>
        <v>CHI</v>
      </c>
      <c r="FQ29" s="6">
        <f ca="1">IF(LEN(FN$20)&gt;0,   IF(ROW(FQ29)-21&lt;=$K$38/2,INDIRECT(CONCATENATE("MatchOrdering!A",CHAR(96+FN$20-26),($K$38 + 1) - (ROW(FQ29)-21) + 2)),""),"")</f>
        <v>8</v>
      </c>
      <c r="FR29" s="83"/>
      <c r="FS29" s="84"/>
      <c r="FT29" s="69" t="str">
        <f t="shared" ca="1" si="125"/>
        <v/>
      </c>
      <c r="FV29" s="69" t="str">
        <f ca="1">IF(LEN(FV$20)&gt;0,   IF(ROW(FV29)-21&lt;=$K$38/2,INDIRECT(CONCATENATE("Teams!F",CELL("contents",INDEX(MatchOrdering!$A$4:$CD$33,ROW(FV29)-21,MATCH(FV$20,MatchOrdering!$A$3:$CD$3,0))))),""),"")</f>
        <v>TB</v>
      </c>
      <c r="FW29" s="73" t="str">
        <f t="shared" ca="1" si="126"/>
        <v>TB vs SJS</v>
      </c>
      <c r="FX29" s="69" t="str">
        <f ca="1">IF(LEN(FV$20)&gt;0,   IF(ROW(FX29)-21&lt;=$K$38/2,INDIRECT(CONCATENATE("Teams!F",FY29)),""),"")</f>
        <v>SJS</v>
      </c>
      <c r="FY29" s="6">
        <f ca="1">IF(LEN(FV$20)&gt;0,   IF(ROW(FY29)-21&lt;=$K$38/2,INDIRECT(CONCATENATE("MatchOrdering!A",CHAR(96+FV$20-26),($K$38 + 1) - (ROW(FY29)-21) + 2)),""),"")</f>
        <v>6</v>
      </c>
      <c r="FZ29" s="83"/>
      <c r="GA29" s="84"/>
      <c r="GB29" s="69" t="str">
        <f t="shared" ca="1" si="127"/>
        <v/>
      </c>
      <c r="GD29" s="69" t="str">
        <f ca="1">IF(LEN(GD$20)&gt;0,   IF(ROW(GD29)-21&lt;=$K$38/2,INDIRECT(CONCATENATE("Teams!F",CELL("contents",INDEX(MatchOrdering!$A$4:$CD$33,ROW(GD29)-21,MATCH(GD$20,MatchOrdering!$A$3:$CD$3,0))))),""),"")</f>
        <v>MON</v>
      </c>
      <c r="GE29" s="73" t="str">
        <f t="shared" ca="1" si="128"/>
        <v>MON vs LAK</v>
      </c>
      <c r="GF29" s="69" t="str">
        <f ca="1">IF(LEN(GD$20)&gt;0,   IF(ROW(GF29)-21&lt;=$K$38/2,INDIRECT(CONCATENATE("Teams!F",GG29)),""),"")</f>
        <v>LAK</v>
      </c>
      <c r="GG29" s="6">
        <f ca="1">IF(LEN(GD$20)&gt;0,   IF(ROW(GG29)-21&lt;=$K$38/2,INDIRECT(CONCATENATE("MatchOrdering!A",CHAR(96+GD$20-26),($K$38 + 1) - (ROW(GG29)-21) + 2)),""),"")</f>
        <v>4</v>
      </c>
      <c r="GH29" s="83"/>
      <c r="GI29" s="84"/>
      <c r="GJ29" s="69" t="str">
        <f t="shared" ca="1" si="129"/>
        <v/>
      </c>
      <c r="GL29" s="69" t="str">
        <f ca="1">IF(LEN(GL$20)&gt;0,   IF(ROW(GL29)-21&lt;=$K$38/2,INDIRECT(CONCATENATE("Teams!F",CELL("contents",INDEX(MatchOrdering!$A$4:$CD$33,ROW(GL29)-21,MATCH(GL$20,MatchOrdering!$A$3:$CD$3,0))))),""),"")</f>
        <v>DET</v>
      </c>
      <c r="GM29" s="73" t="str">
        <f t="shared" ca="1" si="130"/>
        <v>DET vs CGY</v>
      </c>
      <c r="GN29" s="69" t="str">
        <f ca="1">IF(LEN(GL$20)&gt;0,   IF(ROW(GN29)-21&lt;=$K$38/2,INDIRECT(CONCATENATE("Teams!F",GO29)),""),"")</f>
        <v>CGY</v>
      </c>
      <c r="GO29" s="6">
        <f ca="1">IF(LEN(GL$20)&gt;0,   IF(ROW(GO29)-21&lt;=$K$38/2,INDIRECT(CONCATENATE("MatchOrdering!A",CHAR(96+GL$20-26),($K$38 + 1) - (ROW(GO29)-21) + 2)),""),"")</f>
        <v>2</v>
      </c>
      <c r="GP29" s="83"/>
      <c r="GQ29" s="84"/>
      <c r="GR29" s="69" t="str">
        <f t="shared" ca="1" si="131"/>
        <v/>
      </c>
      <c r="GT29" s="69" t="str">
        <f ca="1">IF(LEN(GT$20)&gt;0,   IF(ROW(GT29)-21&lt;=$K$38/2,INDIRECT(CONCATENATE("Teams!F",CELL("contents",INDEX(MatchOrdering!$A$4:$CD$33,ROW(GT29)-21,MATCH(GT$20,MatchOrdering!$A$3:$CD$3,0))))),""),"")</f>
        <v>BOS</v>
      </c>
      <c r="GU29" s="73" t="str">
        <f t="shared" ca="1" si="132"/>
        <v>BOS vs PIT</v>
      </c>
      <c r="GV29" s="69" t="str">
        <f ca="1">IF(LEN(GT$20)&gt;0,   IF(ROW(GV29)-21&lt;=$K$38/2,INDIRECT(CONCATENATE("Teams!F",GW29)),""),"")</f>
        <v>PIT</v>
      </c>
      <c r="GW29" s="6">
        <f ca="1">IF(LEN(GT$20)&gt;0,   IF(ROW(GW29)-21&lt;=$K$38/2,INDIRECT(CONCATENATE("MatchOrdering!A",CHAR(96+GT$20-26),($K$38 + 1) - (ROW(GW29)-21) + 2)),""),"")</f>
        <v>29</v>
      </c>
      <c r="GX29" s="83"/>
      <c r="GY29" s="84"/>
      <c r="GZ29" s="69" t="str">
        <f t="shared" ca="1" si="133"/>
        <v/>
      </c>
      <c r="HB29" s="69" t="str">
        <f ca="1">IF(LEN(HB$20)&gt;0,   IF(ROW(HB29)-21&lt;=$K$38/2,INDIRECT(CONCATENATE("Teams!F",CELL("contents",INDEX(MatchOrdering!$A$4:$CD$33,ROW(HB29)-21,MATCH(HB$20,MatchOrdering!$A$3:$CD$3,0))))),""),"")</f>
        <v>STL</v>
      </c>
      <c r="HC29" s="73" t="str">
        <f t="shared" ca="1" si="134"/>
        <v>STL vs NYR</v>
      </c>
      <c r="HD29" s="69" t="str">
        <f ca="1">IF(LEN(HB$20)&gt;0,   IF(ROW(HD29)-21&lt;=$K$38/2,INDIRECT(CONCATENATE("Teams!F",HE29)),""),"")</f>
        <v>NYR</v>
      </c>
      <c r="HE29" s="6">
        <f ca="1">IF(LEN(HB$20)&gt;0,   IF(ROW(HE29)-21&lt;=$K$38/2,INDIRECT(CONCATENATE("MatchOrdering!B",CHAR(96+HB$20-52),($K$38 + 1) - (ROW(HE29)-21) + 2)),""),"")</f>
        <v>27</v>
      </c>
      <c r="HF29" s="83"/>
      <c r="HG29" s="84"/>
      <c r="HH29" s="69" t="str">
        <f t="shared" ca="1" si="135"/>
        <v/>
      </c>
      <c r="HJ29" s="69" t="str">
        <f ca="1">IF(LEN(HJ$20)&gt;0,   IF(ROW(HJ29)-21&lt;=$K$38/2,INDIRECT(CONCATENATE("Teams!F",CELL("contents",INDEX(MatchOrdering!$A$4:$CD$33,ROW(HJ29)-21,MATCH(HJ$20,MatchOrdering!$A$3:$CD$3,0))))),""),"")</f>
        <v>MIN</v>
      </c>
      <c r="HK29" s="73" t="str">
        <f t="shared" ca="1" si="136"/>
        <v>MIN vs NJD</v>
      </c>
      <c r="HL29" s="69" t="str">
        <f ca="1">IF(LEN(HJ$20)&gt;0,   IF(ROW(HL29)-21&lt;=$K$38/2,INDIRECT(CONCATENATE("Teams!F",HM29)),""),"")</f>
        <v>NJD</v>
      </c>
      <c r="HM29" s="6">
        <f ca="1">IF(LEN(HJ$20)&gt;0,   IF(ROW(HM29)-21&lt;=$K$38/2,INDIRECT(CONCATENATE("MatchOrdering!B",CHAR(96+HJ$20-52),($K$38 + 1) - (ROW(HM29)-21) + 2)),""),"")</f>
        <v>25</v>
      </c>
      <c r="HN29" s="83"/>
      <c r="HO29" s="84"/>
      <c r="HP29" s="69" t="str">
        <f t="shared" ca="1" si="137"/>
        <v/>
      </c>
      <c r="HR29" s="69" t="str">
        <f ca="1">IF(LEN(HR$20)&gt;0,   IF(ROW(HR29)-21&lt;=$K$38/2,INDIRECT(CONCATENATE("Teams!F",CELL("contents",INDEX(MatchOrdering!$A$4:$CD$33,ROW(HR29)-21,MATCH(HR$20,MatchOrdering!$A$3:$CD$3,0))))),""),"")</f>
        <v>COL</v>
      </c>
      <c r="HS29" s="73" t="str">
        <f t="shared" ca="1" si="138"/>
        <v>COL vs CAR</v>
      </c>
      <c r="HT29" s="69" t="str">
        <f ca="1">IF(LEN(HR$20)&gt;0,   IF(ROW(HT29)-21&lt;=$K$38/2,INDIRECT(CONCATENATE("Teams!F",HU29)),""),"")</f>
        <v>CAR</v>
      </c>
      <c r="HU29" s="6">
        <f ca="1">IF(LEN(HR$20)&gt;0,   IF(ROW(HU29)-21&lt;=$K$38/2,INDIRECT(CONCATENATE("MatchOrdering!B",CHAR(96+HR$20-52),($K$38 + 1) - (ROW(HU29)-21) + 2)),""),"")</f>
        <v>23</v>
      </c>
      <c r="HV29" s="83"/>
      <c r="HW29" s="84"/>
      <c r="HX29" s="69" t="str">
        <f t="shared" ca="1" si="139"/>
        <v/>
      </c>
      <c r="HZ29" s="69" t="str">
        <f ca="1">IF(LEN(HZ$20)&gt;0,   IF(ROW(HZ29)-21&lt;=$K$38/2,INDIRECT(CONCATENATE("Teams!F",CELL("contents",INDEX(MatchOrdering!$A$4:$CD$33,ROW(HZ29)-21,MATCH(HZ$20,MatchOrdering!$A$3:$CD$3,0))))),""),"")</f>
        <v>VAN</v>
      </c>
      <c r="IA29" s="73" t="str">
        <f t="shared" ca="1" si="140"/>
        <v>VAN vs TB</v>
      </c>
      <c r="IB29" s="69" t="str">
        <f ca="1">IF(LEN(HZ$20)&gt;0,   IF(ROW(IB29)-21&lt;=$K$38/2,INDIRECT(CONCATENATE("Teams!F",IC29)),""),"")</f>
        <v>TB</v>
      </c>
      <c r="IC29" s="6">
        <f ca="1">IF(LEN(HZ$20)&gt;0,   IF(ROW(IC29)-21&lt;=$K$38/2,INDIRECT(CONCATENATE("MatchOrdering!B",CHAR(96+HZ$20-52),($K$38 + 1) - (ROW(IC29)-21) + 2)),""),"")</f>
        <v>21</v>
      </c>
      <c r="ID29" s="83"/>
      <c r="IE29" s="84"/>
      <c r="IF29" s="69" t="str">
        <f t="shared" ca="1" si="141"/>
        <v/>
      </c>
      <c r="IH29" s="69" t="str">
        <f ca="1">IF(LEN(IH$20)&gt;0,   IF(ROW(IH29)-21&lt;=$K$38/2,INDIRECT(CONCATENATE("Teams!F",CELL("contents",INDEX(MatchOrdering!$A$4:$CD$33,ROW(IH29)-21,MATCH(IH$20,MatchOrdering!$A$3:$CD$3,0))))),""),"")</f>
        <v>ARI</v>
      </c>
      <c r="II29" s="73" t="str">
        <f t="shared" ca="1" si="142"/>
        <v>ARI vs MON</v>
      </c>
      <c r="IJ29" s="69" t="str">
        <f ca="1">IF(LEN(IH$20)&gt;0,   IF(ROW(IJ29)-21&lt;=$K$38/2,INDIRECT(CONCATENATE("Teams!F",IK29)),""),"")</f>
        <v>MON</v>
      </c>
      <c r="IK29" s="6">
        <f ca="1">IF(LEN(IH$20)&gt;0,   IF(ROW(IK29)-21&lt;=$K$38/2,INDIRECT(CONCATENATE("MatchOrdering!B",CHAR(96+IH$20-52),($K$38 + 1) - (ROW(IK29)-21) + 2)),""),"")</f>
        <v>19</v>
      </c>
      <c r="IL29" s="83"/>
      <c r="IM29" s="84"/>
      <c r="IN29" s="69" t="str">
        <f t="shared" ca="1" si="143"/>
        <v/>
      </c>
      <c r="IP29" s="69" t="str">
        <f ca="1">IF(LEN(IP$20)&gt;0,   IF(ROW(IP29)-21&lt;=$K$38/2,INDIRECT(CONCATENATE("Teams!F",CELL("contents",INDEX(MatchOrdering!$A$4:$CD$33,ROW(IP29)-21,MATCH(IP$20,MatchOrdering!$A$3:$CD$3,0))))),""),"")</f>
        <v>EDM</v>
      </c>
      <c r="IQ29" s="73" t="str">
        <f t="shared" ca="1" si="144"/>
        <v>EDM vs DET</v>
      </c>
      <c r="IR29" s="69" t="str">
        <f ca="1">IF(LEN(IP$20)&gt;0,   IF(ROW(IR29)-21&lt;=$K$38/2,INDIRECT(CONCATENATE("Teams!F",IS29)),""),"")</f>
        <v>DET</v>
      </c>
      <c r="IS29" s="6">
        <f ca="1">IF(LEN(IP$20)&gt;0,   IF(ROW(IS29)-21&lt;=$K$38/2,INDIRECT(CONCATENATE("MatchOrdering!B",CHAR(96+IP$20-52),($K$38 + 1) - (ROW(IS29)-21) + 2)),""),"")</f>
        <v>17</v>
      </c>
      <c r="IT29" s="83"/>
      <c r="IU29" s="84"/>
      <c r="IV29" s="69" t="str">
        <f t="shared" ca="1" si="145"/>
        <v/>
      </c>
      <c r="IX29" s="69" t="str">
        <f ca="1">IF(LEN(IX$20)&gt;0,   IF(ROW(IX29)-21&lt;=$K$38/2,INDIRECT(CONCATENATE("Teams!F",CELL("contents",INDEX(MatchOrdering!$A$4:$CD$33,ROW(IX29)-21,MATCH(IX$20,MatchOrdering!$A$3:$CD$3,0))))),""),"")</f>
        <v>WAS</v>
      </c>
      <c r="IY29" s="73" t="str">
        <f t="shared" ca="1" si="146"/>
        <v>WAS vs BOS</v>
      </c>
      <c r="IZ29" s="69" t="str">
        <f ca="1">IF(LEN(IX$20)&gt;0,   IF(ROW(IZ29)-21&lt;=$K$38/2,INDIRECT(CONCATENATE("Teams!F",JA29)),""),"")</f>
        <v>BOS</v>
      </c>
      <c r="JA29" s="6">
        <f ca="1">IF(LEN(IX$20)&gt;0,   IF(ROW(JA29)-21&lt;=$K$38/2,INDIRECT(CONCATENATE("MatchOrdering!B",CHAR(96+IX$20-52),($K$38 + 1) - (ROW(JA29)-21) + 2)),""),"")</f>
        <v>15</v>
      </c>
      <c r="JB29" s="83"/>
      <c r="JC29" s="84"/>
      <c r="JD29" s="69" t="str">
        <f t="shared" ca="1" si="147"/>
        <v/>
      </c>
      <c r="JF29" s="69" t="str">
        <f ca="1">IF(LEN(JF$20)&gt;0,   IF(ROW(JF29)-21&lt;=$K$38/2,INDIRECT(CONCATENATE("Teams!F",CELL("contents",INDEX(MatchOrdering!$A$4:$CD$33,ROW(JF29)-21,MATCH(JF$20,MatchOrdering!$A$3:$CD$3,0))))),""),"")</f>
        <v>PHI</v>
      </c>
      <c r="JG29" s="73" t="str">
        <f t="shared" ca="1" si="148"/>
        <v>PHI vs STL</v>
      </c>
      <c r="JH29" s="69" t="str">
        <f ca="1">IF(LEN(JF$20)&gt;0,   IF(ROW(JH29)-21&lt;=$K$38/2,INDIRECT(CONCATENATE("Teams!F",JI29)),""),"")</f>
        <v>STL</v>
      </c>
      <c r="JI29" s="6">
        <f ca="1">IF(LEN(JF$20)&gt;0,   IF(ROW(JI29)-21&lt;=$K$38/2,INDIRECT(CONCATENATE("MatchOrdering!B",CHAR(96+JF$20-52),($K$38 + 1) - (ROW(JI29)-21) + 2)),""),"")</f>
        <v>13</v>
      </c>
      <c r="JJ29" s="83"/>
      <c r="JK29" s="84"/>
      <c r="JL29" s="69" t="str">
        <f t="shared" ca="1" si="149"/>
        <v/>
      </c>
      <c r="JN29" s="69" t="str">
        <f ca="1">IF(LEN(JN$20)&gt;0,   IF(ROW(JN29)-21&lt;=$K$38/2,INDIRECT(CONCATENATE("Teams!F",CELL("contents",INDEX(MatchOrdering!$A$4:$CD$33,ROW(JN29)-21,MATCH(JN$20,MatchOrdering!$A$3:$CD$3,0))))),""),"")</f>
        <v>NYI</v>
      </c>
      <c r="JO29" s="73" t="str">
        <f t="shared" ca="1" si="150"/>
        <v>NYI vs MIN</v>
      </c>
      <c r="JP29" s="69" t="str">
        <f ca="1">IF(LEN(JN$20)&gt;0,   IF(ROW(JP29)-21&lt;=$K$38/2,INDIRECT(CONCATENATE("Teams!F",JQ29)),""),"")</f>
        <v>MIN</v>
      </c>
      <c r="JQ29" s="6">
        <f ca="1">IF(LEN(JN$20)&gt;0,   IF(ROW(JQ29)-21&lt;=$K$38/2,INDIRECT(CONCATENATE("MatchOrdering!B",CHAR(96+JN$20-52),($K$38 + 1) - (ROW(JQ29)-21) + 2)),""),"")</f>
        <v>11</v>
      </c>
      <c r="JR29" s="83"/>
      <c r="JS29" s="84"/>
      <c r="JT29" s="69" t="str">
        <f t="shared" ca="1" si="151"/>
        <v/>
      </c>
      <c r="JV29" s="69" t="str">
        <f ca="1">IF(LEN(JV$20)&gt;0,   IF(ROW(JV29)-21&lt;=$K$38/2,INDIRECT(CONCATENATE("Teams!F",CELL("contents",INDEX(MatchOrdering!$A$4:$CD$33,ROW(JV29)-21,MATCH(JV$20,MatchOrdering!$A$3:$CD$3,0))))),""),"")</f>
        <v>CBJ</v>
      </c>
      <c r="JW29" s="73" t="str">
        <f t="shared" ca="1" si="152"/>
        <v>CBJ vs COL</v>
      </c>
      <c r="JX29" s="69" t="str">
        <f ca="1">IF(LEN(JV$20)&gt;0,   IF(ROW(JX29)-21&lt;=$K$38/2,INDIRECT(CONCATENATE("Teams!F",JY29)),""),"")</f>
        <v>COL</v>
      </c>
      <c r="JY29" s="6">
        <f ca="1">IF(LEN(JV$20)&gt;0,   IF(ROW(JY29)-21&lt;=$K$38/2,INDIRECT(CONCATENATE("MatchOrdering!B",CHAR(96+JV$20-52),($K$38 + 1) - (ROW(JY29)-21) + 2)),""),"")</f>
        <v>9</v>
      </c>
      <c r="JZ29" s="83"/>
      <c r="KA29" s="84"/>
      <c r="KB29" s="69" t="str">
        <f t="shared" ca="1" si="153"/>
        <v/>
      </c>
      <c r="KD29" s="69" t="str">
        <f ca="1">IF(LEN(KD$20)&gt;0,   IF(ROW(KD29)-21&lt;=$K$38/2,INDIRECT(CONCATENATE("Teams!F",CELL("contents",INDEX(MatchOrdering!$A$4:$CD$33,ROW(KD29)-21,MATCH(KD$20,MatchOrdering!$A$3:$CD$3,0))))),""),"")</f>
        <v>TOR</v>
      </c>
      <c r="KE29" s="73" t="str">
        <f t="shared" ca="1" si="154"/>
        <v>TOR vs VAN</v>
      </c>
      <c r="KF29" s="69" t="str">
        <f ca="1">IF(LEN(KD$20)&gt;0,   IF(ROW(KF29)-21&lt;=$K$38/2,INDIRECT(CONCATENATE("Teams!F",KG29)),""),"")</f>
        <v>VAN</v>
      </c>
      <c r="KG29" s="6">
        <f ca="1">IF(LEN(KD$20)&gt;0,   IF(ROW(KG29)-21&lt;=$K$38/2,INDIRECT(CONCATENATE("MatchOrdering!B",CHAR(96+KD$20-52),($K$38 + 1) - (ROW(KG29)-21) + 2)),""),"")</f>
        <v>7</v>
      </c>
      <c r="KH29" s="83"/>
      <c r="KI29" s="84"/>
      <c r="KJ29" s="69" t="str">
        <f t="shared" ca="1" si="155"/>
        <v/>
      </c>
      <c r="KL29" s="69" t="str">
        <f ca="1">IF(LEN(KL$20)&gt;0,   IF(ROW(KL29)-21&lt;=$K$38/2,INDIRECT(CONCATENATE("Teams!F",CELL("contents",INDEX(MatchOrdering!$A$4:$CD$33,ROW(KL29)-21,MATCH(KL$20,MatchOrdering!$A$3:$CD$3,0))))),""),"")</f>
        <v>OTT</v>
      </c>
      <c r="KM29" s="73" t="str">
        <f t="shared" ca="1" si="156"/>
        <v>OTT vs ARI</v>
      </c>
      <c r="KN29" s="69" t="str">
        <f ca="1">IF(LEN(KL$20)&gt;0,   IF(ROW(KN29)-21&lt;=$K$38/2,INDIRECT(CONCATENATE("Teams!F",KO29)),""),"")</f>
        <v>ARI</v>
      </c>
      <c r="KO29" s="6">
        <f ca="1">IF(LEN(KL$20)&gt;0,   IF(ROW(KO29)-21&lt;=$K$38/2,INDIRECT(CONCATENATE("MatchOrdering!B",CHAR(96+KL$20-52),($K$38 + 1) - (ROW(KO29)-21) + 2)),""),"")</f>
        <v>5</v>
      </c>
      <c r="KP29" s="83"/>
      <c r="KQ29" s="84"/>
      <c r="KR29" s="69" t="str">
        <f t="shared" ca="1" si="157"/>
        <v/>
      </c>
      <c r="KT29" s="69" t="str">
        <f ca="1">IF(LEN(KT$20)&gt;0,   IF(ROW(KT29)-21&lt;=$K$38/2,INDIRECT(CONCATENATE("Teams!F",CELL("contents",INDEX(MatchOrdering!$A$4:$CD$33,ROW(KT29)-21,MATCH(KT$20,MatchOrdering!$A$3:$CD$3,0))))),""),"")</f>
        <v>FLA</v>
      </c>
      <c r="KU29" s="73" t="str">
        <f t="shared" ca="1" si="158"/>
        <v>FLA vs EDM</v>
      </c>
      <c r="KV29" s="69" t="str">
        <f ca="1">IF(LEN(KT$20)&gt;0,   IF(ROW(KV29)-21&lt;=$K$38/2,INDIRECT(CONCATENATE("Teams!F",KW29)),""),"")</f>
        <v>EDM</v>
      </c>
      <c r="KW29" s="6">
        <f ca="1">IF(LEN(KT$20)&gt;0,   IF(ROW(KW29)-21&lt;=$K$38/2,INDIRECT(CONCATENATE("MatchOrdering!B",CHAR(96+KT$20-52),($K$38 + 1) - (ROW(KW29)-21) + 2)),""),"")</f>
        <v>3</v>
      </c>
      <c r="KX29" s="83"/>
      <c r="KY29" s="84"/>
      <c r="KZ29" s="69" t="str">
        <f t="shared" ca="1" si="159"/>
        <v/>
      </c>
      <c r="LB29" s="69" t="str">
        <f ca="1">IF(LEN(LB$20)&gt;0,   IF(ROW(LB29)-21&lt;=$K$38/2,INDIRECT(CONCATENATE("Teams!F",CELL("contents",INDEX(MatchOrdering!$A$4:$CD$33,ROW(LB29)-21,MATCH(LB$20,MatchOrdering!$A$3:$CD$3,0))))),""),"")</f>
        <v>BUF</v>
      </c>
      <c r="LC29" s="73" t="str">
        <f t="shared" ca="1" si="160"/>
        <v>BUF vs WAS</v>
      </c>
      <c r="LD29" s="69" t="str">
        <f ca="1">IF(LEN(LB$20)&gt;0,   IF(ROW(LD29)-21&lt;=$K$38/2,INDIRECT(CONCATENATE("Teams!F",LE29)),""),"")</f>
        <v>WAS</v>
      </c>
      <c r="LE29" s="6">
        <f ca="1">IF(LEN(LB$20)&gt;0,   IF(ROW(LE29)-21&lt;=$K$38/2,INDIRECT(CONCATENATE("MatchOrdering!C",CHAR(96+LB$20-78),($K$38 + 1) - (ROW(LE29)-21) + 2)),""),"")</f>
        <v>30</v>
      </c>
      <c r="LF29" s="83"/>
      <c r="LG29" s="84"/>
      <c r="LH29" s="69" t="str">
        <f t="shared" ca="1" si="161"/>
        <v/>
      </c>
      <c r="LJ29" s="69" t="str">
        <f ca="1">IF(LEN(LJ$20)&gt;0,   IF(ROW(LJ29)-21&lt;=$K$38/2,INDIRECT(CONCATENATE("Teams!F",CELL("contents",INDEX(MatchOrdering!$A$4:$CD$33,ROW(LJ29)-21,MATCH(LJ$20,MatchOrdering!$A$3:$CD$3,0))))),""),"")</f>
        <v>WIN</v>
      </c>
      <c r="LK29" s="73" t="str">
        <f t="shared" ca="1" si="162"/>
        <v>WIN vs PHI</v>
      </c>
      <c r="LL29" s="69" t="str">
        <f ca="1">IF(LEN(LJ$20)&gt;0,   IF(ROW(LL29)-21&lt;=$K$38/2,INDIRECT(CONCATENATE("Teams!F",LM29)),""),"")</f>
        <v>PHI</v>
      </c>
      <c r="LM29" s="6">
        <f ca="1">IF(LEN(LJ$20)&gt;0,   IF(ROW(LM29)-21&lt;=$K$38/2,INDIRECT(CONCATENATE("MatchOrdering!C",CHAR(96+LJ$20-78),($K$38 + 1) - (ROW(LM29)-21) + 2)),""),"")</f>
        <v>28</v>
      </c>
      <c r="LN29" s="83"/>
      <c r="LO29" s="84"/>
      <c r="LP29" s="69" t="str">
        <f t="shared" ca="1" si="163"/>
        <v/>
      </c>
    </row>
    <row r="30" spans="2:328" x14ac:dyDescent="0.25">
      <c r="B30" s="69" t="str">
        <f ca="1">IF(LEN(C$20)&gt;0,   IF(ROW(B30)-21&lt;=$K$38/2,INDIRECT(CONCATENATE("Teams!F",CELL("contents",INDEX(MatchOrdering!$A$4:$CD$33,ROW(B30)-21,MATCH(C$20,MatchOrdering!$A$3:$CD$3,0))))),""),"")</f>
        <v>CHI</v>
      </c>
      <c r="C30" s="73" t="str">
        <f t="shared" ca="1" si="82"/>
        <v>CHI vs OTT</v>
      </c>
      <c r="D30" s="69" t="str">
        <f ca="1">IF(LEN(C$20)&gt;0,   IF(ROW(D30)-21&lt;=$K$38/2,INDIRECT(CONCATENATE("Teams!F",E30)),""),"")</f>
        <v>OTT</v>
      </c>
      <c r="E30" s="6">
        <f ca="1">IF(LEN(C$20)&gt;0,   IF(ROW(E30)-21&lt;=$K$38/2,INDIRECT(CONCATENATE("MatchOrdering!",CHAR(96+C$20),($K$38 + 1) - (ROW(E30)-21) + 2)),""),"")</f>
        <v>20</v>
      </c>
      <c r="F30" s="83"/>
      <c r="G30" s="84"/>
      <c r="H30" s="69" t="str">
        <f t="shared" ca="1" si="83"/>
        <v/>
      </c>
      <c r="J30" s="69" t="str">
        <f ca="1">IF(LEN(J$20)&gt;0,   IF(ROW(J30)-21&lt;=$K$38/2,INDIRECT(CONCATENATE("Teams!F",CELL("contents",INDEX(MatchOrdering!$A$4:$CD$33,ROW(J30)-21,MATCH(J$20,MatchOrdering!$A$3:$CD$3,0))))),""),"")</f>
        <v>SJS</v>
      </c>
      <c r="K30" s="73" t="str">
        <f t="shared" ca="1" si="84"/>
        <v>SJS vs FLA</v>
      </c>
      <c r="L30" s="69" t="str">
        <f ca="1">IF(LEN(J$20)&gt;0,   IF(ROW(L30)-21&lt;=$K$38/2,INDIRECT(CONCATENATE("Teams!F",M30)),""),"")</f>
        <v>FLA</v>
      </c>
      <c r="M30" s="6">
        <f ca="1">IF(LEN(J$20)&gt;0,   IF(ROW(M30)-21&lt;=$K$38/2,INDIRECT(CONCATENATE("MatchOrdering!",CHAR(96+J$20),($K$38 + 1) - (ROW(M30)-21) + 2)),""),"")</f>
        <v>18</v>
      </c>
      <c r="N30" s="83"/>
      <c r="O30" s="84"/>
      <c r="P30" s="69" t="str">
        <f t="shared" ca="1" si="85"/>
        <v/>
      </c>
      <c r="R30" s="69" t="str">
        <f ca="1">IF(LEN(R$20)&gt;0,   IF(ROW(R30)-21&lt;=$K$38/2,INDIRECT(CONCATENATE("Teams!F",CELL("contents",INDEX(MatchOrdering!$A$4:$CD$33,ROW(R30)-21,MATCH(R$20,MatchOrdering!$A$3:$CD$3,0))))),""),"")</f>
        <v>LAK</v>
      </c>
      <c r="S30" s="73" t="str">
        <f t="shared" ca="1" si="86"/>
        <v>LAK vs BUF</v>
      </c>
      <c r="T30" s="69" t="str">
        <f ca="1">IF(LEN(R$20)&gt;0,   IF(ROW(T30)-21&lt;=$K$38/2,INDIRECT(CONCATENATE("Teams!F",U30)),""),"")</f>
        <v>BUF</v>
      </c>
      <c r="U30" s="6">
        <f ca="1">IF(LEN(R$20)&gt;0,   IF(ROW(U30)-21&lt;=$K$38/2,INDIRECT(CONCATENATE("MatchOrdering!",CHAR(96+R$20),($K$38 + 1) - (ROW(U30)-21) + 2)),""),"")</f>
        <v>16</v>
      </c>
      <c r="V30" s="83"/>
      <c r="W30" s="84"/>
      <c r="X30" s="69" t="str">
        <f t="shared" ca="1" si="87"/>
        <v/>
      </c>
      <c r="Z30" s="69" t="str">
        <f ca="1">IF(LEN(Z$20)&gt;0,   IF(ROW(Z30)-21&lt;=$K$38/2,INDIRECT(CONCATENATE("Teams!F",CELL("contents",INDEX(MatchOrdering!$A$4:$CD$33,ROW(Z30)-21,MATCH(Z$20,MatchOrdering!$A$3:$CD$3,0))))),""),"")</f>
        <v>CGY</v>
      </c>
      <c r="AA30" s="73" t="str">
        <f t="shared" ca="1" si="88"/>
        <v>CGY vs WIN</v>
      </c>
      <c r="AB30" s="69" t="str">
        <f ca="1">IF(LEN(Z$20)&gt;0,   IF(ROW(AB30)-21&lt;=$K$38/2,INDIRECT(CONCATENATE("Teams!F",AC30)),""),"")</f>
        <v>WIN</v>
      </c>
      <c r="AC30" s="6">
        <f ca="1">IF(LEN(Z$20)&gt;0,   IF(ROW(AC30)-21&lt;=$K$38/2,INDIRECT(CONCATENATE("MatchOrdering!",CHAR(96+Z$20),($K$38 + 1) - (ROW(AC30)-21) + 2)),""),"")</f>
        <v>14</v>
      </c>
      <c r="AD30" s="83"/>
      <c r="AE30" s="84"/>
      <c r="AF30" s="69" t="str">
        <f t="shared" ca="1" si="89"/>
        <v/>
      </c>
      <c r="AH30" s="69" t="str">
        <f ca="1">IF(LEN(AH$20)&gt;0,   IF(ROW(AH30)-21&lt;=$K$38/2,INDIRECT(CONCATENATE("Teams!F",CELL("contents",INDEX(MatchOrdering!$A$4:$CD$33,ROW(AH30)-21,MATCH(AH$20,MatchOrdering!$A$3:$CD$3,0))))),""),"")</f>
        <v>PIT</v>
      </c>
      <c r="AI30" s="73" t="str">
        <f t="shared" ca="1" si="90"/>
        <v>PIT vs NAS</v>
      </c>
      <c r="AJ30" s="69" t="str">
        <f ca="1">IF(LEN(AH$20)&gt;0,   IF(ROW(AJ30)-21&lt;=$K$38/2,INDIRECT(CONCATENATE("Teams!F",AK30)),""),"")</f>
        <v>NAS</v>
      </c>
      <c r="AK30" s="6">
        <f ca="1">IF(LEN(AH$20)&gt;0,   IF(ROW(AK30)-21&lt;=$K$38/2,INDIRECT(CONCATENATE("MatchOrdering!",CHAR(96+AH$20),($K$38 + 1) - (ROW(AK30)-21) + 2)),""),"")</f>
        <v>12</v>
      </c>
      <c r="AL30" s="83"/>
      <c r="AM30" s="84"/>
      <c r="AN30" s="69" t="str">
        <f t="shared" ca="1" si="91"/>
        <v/>
      </c>
      <c r="AP30" s="69" t="str">
        <f ca="1">IF(LEN(AP$20)&gt;0,   IF(ROW(AP30)-21&lt;=$K$38/2,INDIRECT(CONCATENATE("Teams!F",CELL("contents",INDEX(MatchOrdering!$A$4:$CD$33,ROW(AP30)-21,MATCH(AP$20,MatchOrdering!$A$3:$CD$3,0))))),""),"")</f>
        <v>NYR</v>
      </c>
      <c r="AQ30" s="73" t="str">
        <f t="shared" ca="1" si="92"/>
        <v>NYR vs DAL</v>
      </c>
      <c r="AR30" s="69" t="str">
        <f ca="1">IF(LEN(AP$20)&gt;0,   IF(ROW(AR30)-21&lt;=$K$38/2,INDIRECT(CONCATENATE("Teams!F",AS30)),""),"")</f>
        <v>DAL</v>
      </c>
      <c r="AS30" s="6">
        <f ca="1">IF(LEN(AP$20)&gt;0,   IF(ROW(AS30)-21&lt;=$K$38/2,INDIRECT(CONCATENATE("MatchOrdering!",CHAR(96+AP$20),($K$38 + 1) - (ROW(AS30)-21) + 2)),""),"")</f>
        <v>10</v>
      </c>
      <c r="AT30" s="83"/>
      <c r="AU30" s="84"/>
      <c r="AV30" s="69" t="str">
        <f t="shared" ca="1" si="93"/>
        <v/>
      </c>
      <c r="AX30" s="69" t="str">
        <f ca="1">IF(LEN(AX$20)&gt;0,   IF(ROW(AX30)-21&lt;=$K$38/2,INDIRECT(CONCATENATE("Teams!F",CELL("contents",INDEX(MatchOrdering!$A$4:$CD$33,ROW(AX30)-21,MATCH(AX$20,MatchOrdering!$A$3:$CD$3,0))))),""),"")</f>
        <v>NJD</v>
      </c>
      <c r="AY30" s="73" t="str">
        <f t="shared" ca="1" si="94"/>
        <v>NJD vs CHI</v>
      </c>
      <c r="AZ30" s="69" t="str">
        <f ca="1">IF(LEN(AX$20)&gt;0,   IF(ROW(AZ30)-21&lt;=$K$38/2,INDIRECT(CONCATENATE("Teams!F",BA30)),""),"")</f>
        <v>CHI</v>
      </c>
      <c r="BA30" s="6">
        <f ca="1">IF(LEN(AX$20)&gt;0,   IF(ROW(BA30)-21&lt;=$K$38/2,INDIRECT(CONCATENATE("MatchOrdering!",CHAR(96+AX$20),($K$38 + 1) - (ROW(BA30)-21) + 2)),""),"")</f>
        <v>8</v>
      </c>
      <c r="BB30" s="83"/>
      <c r="BC30" s="84"/>
      <c r="BD30" s="69" t="str">
        <f t="shared" ca="1" si="95"/>
        <v/>
      </c>
      <c r="BF30" s="69" t="str">
        <f ca="1">IF(LEN(BF$20)&gt;0,   IF(ROW(BF30)-21&lt;=$K$38/2,INDIRECT(CONCATENATE("Teams!F",CELL("contents",INDEX(MatchOrdering!$A$4:$CD$33,ROW(BF30)-21,MATCH(BF$20,MatchOrdering!$A$3:$CD$3,0))))),""),"")</f>
        <v>CAR</v>
      </c>
      <c r="BG30" s="73" t="str">
        <f t="shared" ca="1" si="96"/>
        <v>CAR vs SJS</v>
      </c>
      <c r="BH30" s="69" t="str">
        <f ca="1">IF(LEN(BF$20)&gt;0,   IF(ROW(BH30)-21&lt;=$K$38/2,INDIRECT(CONCATENATE("Teams!F",BI30)),""),"")</f>
        <v>SJS</v>
      </c>
      <c r="BI30" s="6">
        <f ca="1">IF(LEN(BF$20)&gt;0,   IF(ROW(BI30)-21&lt;=$K$38/2,INDIRECT(CONCATENATE("MatchOrdering!",CHAR(96+BF$20),($K$38 + 1) - (ROW(BI30)-21) + 2)),""),"")</f>
        <v>6</v>
      </c>
      <c r="BJ30" s="83"/>
      <c r="BK30" s="84"/>
      <c r="BL30" s="69" t="str">
        <f t="shared" ca="1" si="97"/>
        <v/>
      </c>
      <c r="BN30" s="69" t="str">
        <f ca="1">IF(LEN(BN$20)&gt;0,   IF(ROW(BN30)-21&lt;=$K$38/2,INDIRECT(CONCATENATE("Teams!F",CELL("contents",INDEX(MatchOrdering!$A$4:$CD$33,ROW(BN30)-21,MATCH(BN$20,MatchOrdering!$A$3:$CD$3,0))))),""),"")</f>
        <v>TB</v>
      </c>
      <c r="BO30" s="73" t="str">
        <f t="shared" ca="1" si="98"/>
        <v>TB vs LAK</v>
      </c>
      <c r="BP30" s="69" t="str">
        <f ca="1">IF(LEN(BN$20)&gt;0,   IF(ROW(BP30)-21&lt;=$K$38/2,INDIRECT(CONCATENATE("Teams!F",BQ30)),""),"")</f>
        <v>LAK</v>
      </c>
      <c r="BQ30" s="6">
        <f ca="1">IF(LEN(BN$20)&gt;0,   IF(ROW(BQ30)-21&lt;=$K$38/2,INDIRECT(CONCATENATE("MatchOrdering!",CHAR(96+BN$20),($K$38 + 1) - (ROW(BQ30)-21) + 2)),""),"")</f>
        <v>4</v>
      </c>
      <c r="BR30" s="83"/>
      <c r="BS30" s="84"/>
      <c r="BT30" s="69" t="str">
        <f t="shared" ca="1" si="99"/>
        <v/>
      </c>
      <c r="BV30" s="69" t="str">
        <f ca="1">IF(LEN(BV$20)&gt;0,   IF(ROW(BV30)-21&lt;=$K$38/2,INDIRECT(CONCATENATE("Teams!F",CELL("contents",INDEX(MatchOrdering!$A$4:$CD$33,ROW(BV30)-21,MATCH(BV$20,MatchOrdering!$A$3:$CD$3,0))))),""),"")</f>
        <v>MON</v>
      </c>
      <c r="BW30" s="73" t="str">
        <f t="shared" ca="1" si="100"/>
        <v>MON vs CGY</v>
      </c>
      <c r="BX30" s="69" t="str">
        <f ca="1">IF(LEN(BV$20)&gt;0,   IF(ROW(BX30)-21&lt;=$K$38/2,INDIRECT(CONCATENATE("Teams!F",BY30)),""),"")</f>
        <v>CGY</v>
      </c>
      <c r="BY30" s="6">
        <f ca="1">IF(LEN(BV$20)&gt;0,   IF(ROW(BY30)-21&lt;=$K$38/2,INDIRECT(CONCATENATE("MatchOrdering!",CHAR(96+BV$20),($K$38 + 1) - (ROW(BY30)-21) + 2)),""),"")</f>
        <v>2</v>
      </c>
      <c r="BZ30" s="83"/>
      <c r="CA30" s="84"/>
      <c r="CB30" s="69" t="str">
        <f t="shared" ca="1" si="101"/>
        <v/>
      </c>
      <c r="CD30" s="69" t="str">
        <f ca="1">IF(LEN(CD$20)&gt;0,   IF(ROW(CD30)-21&lt;=$K$38/2,INDIRECT(CONCATENATE("Teams!F",CELL("contents",INDEX(MatchOrdering!$A$4:$CD$33,ROW(CD30)-21,MATCH(CD$20,MatchOrdering!$A$3:$CD$3,0))))),""),"")</f>
        <v>DET</v>
      </c>
      <c r="CE30" s="73" t="str">
        <f t="shared" ca="1" si="102"/>
        <v>DET vs PIT</v>
      </c>
      <c r="CF30" s="69" t="str">
        <f ca="1">IF(LEN(CD$20)&gt;0,   IF(ROW(CF30)-21&lt;=$K$38/2,INDIRECT(CONCATENATE("Teams!F",CG30)),""),"")</f>
        <v>PIT</v>
      </c>
      <c r="CG30" s="6">
        <f ca="1">IF(LEN(CD$20)&gt;0,   IF(ROW(CG30)-21&lt;=$K$38/2,INDIRECT(CONCATENATE("MatchOrdering!",CHAR(96+CD$20),($K$38 + 1) - (ROW(CG30)-21) + 2)),""),"")</f>
        <v>29</v>
      </c>
      <c r="CH30" s="83"/>
      <c r="CI30" s="84"/>
      <c r="CJ30" s="69" t="str">
        <f t="shared" ca="1" si="103"/>
        <v/>
      </c>
      <c r="CL30" s="69" t="str">
        <f ca="1">IF(LEN(CL$20)&gt;0,   IF(ROW(CL30)-21&lt;=$K$38/2,INDIRECT(CONCATENATE("Teams!F",CELL("contents",INDEX(MatchOrdering!$A$4:$CD$33,ROW(CL30)-21,MATCH(CL$20,MatchOrdering!$A$3:$CD$3,0))))),""),"")</f>
        <v>BOS</v>
      </c>
      <c r="CM30" s="73" t="str">
        <f t="shared" ca="1" si="104"/>
        <v>BOS vs NYR</v>
      </c>
      <c r="CN30" s="69" t="str">
        <f ca="1">IF(LEN(CL$20)&gt;0,   IF(ROW(CN30)-21&lt;=$K$38/2,INDIRECT(CONCATENATE("Teams!F",CO30)),""),"")</f>
        <v>NYR</v>
      </c>
      <c r="CO30" s="6">
        <f ca="1">IF(LEN(CL$20)&gt;0,   IF(ROW(CO30)-21&lt;=$K$38/2,INDIRECT(CONCATENATE("MatchOrdering!",CHAR(96+CL$20),($K$38 + 1) - (ROW(CO30)-21) + 2)),""),"")</f>
        <v>27</v>
      </c>
      <c r="CP30" s="83"/>
      <c r="CQ30" s="84"/>
      <c r="CR30" s="69" t="str">
        <f t="shared" ca="1" si="105"/>
        <v/>
      </c>
      <c r="CT30" s="69" t="str">
        <f ca="1">IF(LEN(CT$20)&gt;0,   IF(ROW(CT30)-21&lt;=$K$38/2,INDIRECT(CONCATENATE("Teams!F",CELL("contents",INDEX(MatchOrdering!$A$4:$CD$33,ROW(CT30)-21,MATCH(CT$20,MatchOrdering!$A$3:$CD$3,0))))),""),"")</f>
        <v>STL</v>
      </c>
      <c r="CU30" s="73" t="str">
        <f t="shared" ca="1" si="106"/>
        <v>STL vs NJD</v>
      </c>
      <c r="CV30" s="69" t="str">
        <f ca="1">IF(LEN(CT$20)&gt;0,   IF(ROW(CV30)-21&lt;=$K$38/2,INDIRECT(CONCATENATE("Teams!F",CW30)),""),"")</f>
        <v>NJD</v>
      </c>
      <c r="CW30" s="6">
        <f ca="1">IF(LEN(CT$20)&gt;0,   IF(ROW(CW30)-21&lt;=$K$38/2,INDIRECT(CONCATENATE("MatchOrdering!",CHAR(96+CT$20),($K$38 + 1) - (ROW(CW30)-21) + 2)),""),"")</f>
        <v>25</v>
      </c>
      <c r="CX30" s="83"/>
      <c r="CY30" s="84"/>
      <c r="CZ30" s="69" t="str">
        <f t="shared" ca="1" si="107"/>
        <v/>
      </c>
      <c r="DB30" s="69" t="str">
        <f ca="1">IF(LEN(DB$20)&gt;0,   IF(ROW(DB30)-21&lt;=$K$38/2,INDIRECT(CONCATENATE("Teams!F",CELL("contents",INDEX(MatchOrdering!$A$4:$CD$33,ROW(DB30)-21,MATCH(DB$20,MatchOrdering!$A$3:$CD$3,0))))),""),"")</f>
        <v>MIN</v>
      </c>
      <c r="DC30" s="73" t="str">
        <f t="shared" ca="1" si="108"/>
        <v>MIN vs CAR</v>
      </c>
      <c r="DD30" s="69" t="str">
        <f ca="1">IF(LEN(DB$20)&gt;0,   IF(ROW(DD30)-21&lt;=$K$38/2,INDIRECT(CONCATENATE("Teams!F",DE30)),""),"")</f>
        <v>CAR</v>
      </c>
      <c r="DE30" s="6">
        <f ca="1">IF(LEN(DB$20)&gt;0,   IF(ROW(DE30)-21&lt;=$K$38/2,INDIRECT(CONCATENATE("MatchOrdering!A",CHAR(96+DB$20-26),($K$38 + 1) - (ROW(DE30)-21) + 2)),""),"")</f>
        <v>23</v>
      </c>
      <c r="DF30" s="83"/>
      <c r="DG30" s="84"/>
      <c r="DH30" s="69" t="str">
        <f t="shared" ca="1" si="109"/>
        <v/>
      </c>
      <c r="DJ30" s="69" t="str">
        <f ca="1">IF(LEN(DJ$20)&gt;0,   IF(ROW(DJ30)-21&lt;=$K$38/2,INDIRECT(CONCATENATE("Teams!F",CELL("contents",INDEX(MatchOrdering!$A$4:$CD$33,ROW(DJ30)-21,MATCH(DJ$20,MatchOrdering!$A$3:$CD$3,0))))),""),"")</f>
        <v>COL</v>
      </c>
      <c r="DK30" s="73" t="str">
        <f t="shared" ca="1" si="110"/>
        <v>COL vs TB</v>
      </c>
      <c r="DL30" s="69" t="str">
        <f ca="1">IF(LEN(DJ$20)&gt;0,   IF(ROW(DL30)-21&lt;=$K$38/2,INDIRECT(CONCATENATE("Teams!F",DM30)),""),"")</f>
        <v>TB</v>
      </c>
      <c r="DM30" s="6">
        <f ca="1">IF(LEN(DJ$20)&gt;0,   IF(ROW(DM30)-21&lt;=$K$38/2,INDIRECT(CONCATENATE("MatchOrdering!A",CHAR(96+DJ$20-26),($K$38 + 1) - (ROW(DM30)-21) + 2)),""),"")</f>
        <v>21</v>
      </c>
      <c r="DN30" s="83"/>
      <c r="DO30" s="84"/>
      <c r="DP30" s="69" t="str">
        <f t="shared" ca="1" si="111"/>
        <v/>
      </c>
      <c r="DR30" s="69" t="str">
        <f ca="1">IF(LEN(DR$20)&gt;0,   IF(ROW(DR30)-21&lt;=$K$38/2,INDIRECT(CONCATENATE("Teams!F",CELL("contents",INDEX(MatchOrdering!$A$4:$CD$33,ROW(DR30)-21,MATCH(DR$20,MatchOrdering!$A$3:$CD$3,0))))),""),"")</f>
        <v>VAN</v>
      </c>
      <c r="DS30" s="73" t="str">
        <f t="shared" ca="1" si="112"/>
        <v>VAN vs MON</v>
      </c>
      <c r="DT30" s="69" t="str">
        <f ca="1">IF(LEN(DR$20)&gt;0,   IF(ROW(DT30)-21&lt;=$K$38/2,INDIRECT(CONCATENATE("Teams!F",DU30)),""),"")</f>
        <v>MON</v>
      </c>
      <c r="DU30" s="6">
        <f ca="1">IF(LEN(DR$20)&gt;0,   IF(ROW(DU30)-21&lt;=$K$38/2,INDIRECT(CONCATENATE("MatchOrdering!A",CHAR(96+DR$20-26),($K$38 + 1) - (ROW(DU30)-21) + 2)),""),"")</f>
        <v>19</v>
      </c>
      <c r="DV30" s="83"/>
      <c r="DW30" s="84"/>
      <c r="DX30" s="69" t="str">
        <f t="shared" ca="1" si="113"/>
        <v/>
      </c>
      <c r="DZ30" s="69" t="str">
        <f ca="1">IF(LEN(DZ$20)&gt;0,   IF(ROW(DZ30)-21&lt;=$K$38/2,INDIRECT(CONCATENATE("Teams!F",CELL("contents",INDEX(MatchOrdering!$A$4:$CD$33,ROW(DZ30)-21,MATCH(DZ$20,MatchOrdering!$A$3:$CD$3,0))))),""),"")</f>
        <v>ARI</v>
      </c>
      <c r="EA30" s="73" t="str">
        <f t="shared" ca="1" si="114"/>
        <v>ARI vs DET</v>
      </c>
      <c r="EB30" s="69" t="str">
        <f ca="1">IF(LEN(DZ$20)&gt;0,   IF(ROW(EB30)-21&lt;=$K$38/2,INDIRECT(CONCATENATE("Teams!F",EC30)),""),"")</f>
        <v>DET</v>
      </c>
      <c r="EC30" s="6">
        <f ca="1">IF(LEN(DZ$20)&gt;0,   IF(ROW(EC30)-21&lt;=$K$38/2,INDIRECT(CONCATENATE("MatchOrdering!A",CHAR(96+DZ$20-26),($K$38 + 1) - (ROW(EC30)-21) + 2)),""),"")</f>
        <v>17</v>
      </c>
      <c r="ED30" s="83"/>
      <c r="EE30" s="84"/>
      <c r="EF30" s="69" t="str">
        <f t="shared" ca="1" si="115"/>
        <v/>
      </c>
      <c r="EH30" s="69" t="str">
        <f ca="1">IF(LEN(EH$20)&gt;0,   IF(ROW(EH30)-21&lt;=$K$38/2,INDIRECT(CONCATENATE("Teams!F",CELL("contents",INDEX(MatchOrdering!$A$4:$CD$33,ROW(EH30)-21,MATCH(EH$20,MatchOrdering!$A$3:$CD$3,0))))),""),"")</f>
        <v>EDM</v>
      </c>
      <c r="EI30" s="73" t="str">
        <f t="shared" ca="1" si="116"/>
        <v>EDM vs BOS</v>
      </c>
      <c r="EJ30" s="69" t="str">
        <f ca="1">IF(LEN(EH$20)&gt;0,   IF(ROW(EJ30)-21&lt;=$K$38/2,INDIRECT(CONCATENATE("Teams!F",EK30)),""),"")</f>
        <v>BOS</v>
      </c>
      <c r="EK30" s="6">
        <f ca="1">IF(LEN(EH$20)&gt;0,   IF(ROW(EK30)-21&lt;=$K$38/2,INDIRECT(CONCATENATE("MatchOrdering!A",CHAR(96+EH$20-26),($K$38 + 1) - (ROW(EK30)-21) + 2)),""),"")</f>
        <v>15</v>
      </c>
      <c r="EL30" s="83"/>
      <c r="EM30" s="84"/>
      <c r="EN30" s="69" t="str">
        <f t="shared" ca="1" si="117"/>
        <v/>
      </c>
      <c r="EP30" s="69" t="str">
        <f ca="1">IF(LEN(EP$20)&gt;0,   IF(ROW(EP30)-21&lt;=$K$38/2,INDIRECT(CONCATENATE("Teams!F",CELL("contents",INDEX(MatchOrdering!$A$4:$CD$33,ROW(EP30)-21,MATCH(EP$20,MatchOrdering!$A$3:$CD$3,0))))),""),"")</f>
        <v>WAS</v>
      </c>
      <c r="EQ30" s="73" t="str">
        <f t="shared" ca="1" si="118"/>
        <v>WAS vs STL</v>
      </c>
      <c r="ER30" s="69" t="str">
        <f ca="1">IF(LEN(EP$20)&gt;0,   IF(ROW(ER30)-21&lt;=$K$38/2,INDIRECT(CONCATENATE("Teams!F",ES30)),""),"")</f>
        <v>STL</v>
      </c>
      <c r="ES30" s="6">
        <f ca="1">IF(LEN(EP$20)&gt;0,   IF(ROW(ES30)-21&lt;=$K$38/2,INDIRECT(CONCATENATE("MatchOrdering!A",CHAR(96+EP$20-26),($K$38 + 1) - (ROW(ES30)-21) + 2)),""),"")</f>
        <v>13</v>
      </c>
      <c r="ET30" s="83"/>
      <c r="EU30" s="84"/>
      <c r="EV30" s="69" t="str">
        <f t="shared" ca="1" si="119"/>
        <v/>
      </c>
      <c r="EX30" s="69" t="str">
        <f ca="1">IF(LEN(EX$20)&gt;0,   IF(ROW(EX30)-21&lt;=$K$38/2,INDIRECT(CONCATENATE("Teams!F",CELL("contents",INDEX(MatchOrdering!$A$4:$CD$33,ROW(EX30)-21,MATCH(EX$20,MatchOrdering!$A$3:$CD$3,0))))),""),"")</f>
        <v>PHI</v>
      </c>
      <c r="EY30" s="73" t="str">
        <f t="shared" ca="1" si="120"/>
        <v>PHI vs MIN</v>
      </c>
      <c r="EZ30" s="69" t="str">
        <f ca="1">IF(LEN(EX$20)&gt;0,   IF(ROW(EZ30)-21&lt;=$K$38/2,INDIRECT(CONCATENATE("Teams!F",FA30)),""),"")</f>
        <v>MIN</v>
      </c>
      <c r="FA30" s="6">
        <f ca="1">IF(LEN(EX$20)&gt;0,   IF(ROW(FA30)-21&lt;=$K$38/2,INDIRECT(CONCATENATE("MatchOrdering!A",CHAR(96+EX$20-26),($K$38 + 1) - (ROW(FA30)-21) + 2)),""),"")</f>
        <v>11</v>
      </c>
      <c r="FB30" s="83"/>
      <c r="FC30" s="84"/>
      <c r="FD30" s="69" t="str">
        <f t="shared" ca="1" si="121"/>
        <v/>
      </c>
      <c r="FF30" s="69" t="str">
        <f ca="1">IF(LEN(FF$20)&gt;0,   IF(ROW(FF30)-21&lt;=$K$38/2,INDIRECT(CONCATENATE("Teams!F",CELL("contents",INDEX(MatchOrdering!$A$4:$CD$33,ROW(FF30)-21,MATCH(FF$20,MatchOrdering!$A$3:$CD$3,0))))),""),"")</f>
        <v>NYI</v>
      </c>
      <c r="FG30" s="73" t="str">
        <f t="shared" ca="1" si="122"/>
        <v>NYI vs COL</v>
      </c>
      <c r="FH30" s="69" t="str">
        <f ca="1">IF(LEN(FF$20)&gt;0,   IF(ROW(FH30)-21&lt;=$K$38/2,INDIRECT(CONCATENATE("Teams!F",FI30)),""),"")</f>
        <v>COL</v>
      </c>
      <c r="FI30" s="6">
        <f ca="1">IF(LEN(FF$20)&gt;0,   IF(ROW(FI30)-21&lt;=$K$38/2,INDIRECT(CONCATENATE("MatchOrdering!A",CHAR(96+FF$20-26),($K$38 + 1) - (ROW(FI30)-21) + 2)),""),"")</f>
        <v>9</v>
      </c>
      <c r="FJ30" s="83"/>
      <c r="FK30" s="84"/>
      <c r="FL30" s="69" t="str">
        <f t="shared" ca="1" si="123"/>
        <v/>
      </c>
      <c r="FN30" s="69" t="str">
        <f ca="1">IF(LEN(FN$20)&gt;0,   IF(ROW(FN30)-21&lt;=$K$38/2,INDIRECT(CONCATENATE("Teams!F",CELL("contents",INDEX(MatchOrdering!$A$4:$CD$33,ROW(FN30)-21,MATCH(FN$20,MatchOrdering!$A$3:$CD$3,0))))),""),"")</f>
        <v>CBJ</v>
      </c>
      <c r="FO30" s="73" t="str">
        <f t="shared" ca="1" si="124"/>
        <v>CBJ vs VAN</v>
      </c>
      <c r="FP30" s="69" t="str">
        <f ca="1">IF(LEN(FN$20)&gt;0,   IF(ROW(FP30)-21&lt;=$K$38/2,INDIRECT(CONCATENATE("Teams!F",FQ30)),""),"")</f>
        <v>VAN</v>
      </c>
      <c r="FQ30" s="6">
        <f ca="1">IF(LEN(FN$20)&gt;0,   IF(ROW(FQ30)-21&lt;=$K$38/2,INDIRECT(CONCATENATE("MatchOrdering!A",CHAR(96+FN$20-26),($K$38 + 1) - (ROW(FQ30)-21) + 2)),""),"")</f>
        <v>7</v>
      </c>
      <c r="FR30" s="83"/>
      <c r="FS30" s="84"/>
      <c r="FT30" s="69" t="str">
        <f t="shared" ca="1" si="125"/>
        <v/>
      </c>
      <c r="FV30" s="69" t="str">
        <f ca="1">IF(LEN(FV$20)&gt;0,   IF(ROW(FV30)-21&lt;=$K$38/2,INDIRECT(CONCATENATE("Teams!F",CELL("contents",INDEX(MatchOrdering!$A$4:$CD$33,ROW(FV30)-21,MATCH(FV$20,MatchOrdering!$A$3:$CD$3,0))))),""),"")</f>
        <v>TOR</v>
      </c>
      <c r="FW30" s="73" t="str">
        <f t="shared" ca="1" si="126"/>
        <v>TOR vs ARI</v>
      </c>
      <c r="FX30" s="69" t="str">
        <f ca="1">IF(LEN(FV$20)&gt;0,   IF(ROW(FX30)-21&lt;=$K$38/2,INDIRECT(CONCATENATE("Teams!F",FY30)),""),"")</f>
        <v>ARI</v>
      </c>
      <c r="FY30" s="6">
        <f ca="1">IF(LEN(FV$20)&gt;0,   IF(ROW(FY30)-21&lt;=$K$38/2,INDIRECT(CONCATENATE("MatchOrdering!A",CHAR(96+FV$20-26),($K$38 + 1) - (ROW(FY30)-21) + 2)),""),"")</f>
        <v>5</v>
      </c>
      <c r="FZ30" s="83"/>
      <c r="GA30" s="84"/>
      <c r="GB30" s="69" t="str">
        <f t="shared" ca="1" si="127"/>
        <v/>
      </c>
      <c r="GD30" s="69" t="str">
        <f ca="1">IF(LEN(GD$20)&gt;0,   IF(ROW(GD30)-21&lt;=$K$38/2,INDIRECT(CONCATENATE("Teams!F",CELL("contents",INDEX(MatchOrdering!$A$4:$CD$33,ROW(GD30)-21,MATCH(GD$20,MatchOrdering!$A$3:$CD$3,0))))),""),"")</f>
        <v>OTT</v>
      </c>
      <c r="GE30" s="73" t="str">
        <f t="shared" ca="1" si="128"/>
        <v>OTT vs EDM</v>
      </c>
      <c r="GF30" s="69" t="str">
        <f ca="1">IF(LEN(GD$20)&gt;0,   IF(ROW(GF30)-21&lt;=$K$38/2,INDIRECT(CONCATENATE("Teams!F",GG30)),""),"")</f>
        <v>EDM</v>
      </c>
      <c r="GG30" s="6">
        <f ca="1">IF(LEN(GD$20)&gt;0,   IF(ROW(GG30)-21&lt;=$K$38/2,INDIRECT(CONCATENATE("MatchOrdering!A",CHAR(96+GD$20-26),($K$38 + 1) - (ROW(GG30)-21) + 2)),""),"")</f>
        <v>3</v>
      </c>
      <c r="GH30" s="83"/>
      <c r="GI30" s="84"/>
      <c r="GJ30" s="69" t="str">
        <f t="shared" ca="1" si="129"/>
        <v/>
      </c>
      <c r="GL30" s="69" t="str">
        <f ca="1">IF(LEN(GL$20)&gt;0,   IF(ROW(GL30)-21&lt;=$K$38/2,INDIRECT(CONCATENATE("Teams!F",CELL("contents",INDEX(MatchOrdering!$A$4:$CD$33,ROW(GL30)-21,MATCH(GL$20,MatchOrdering!$A$3:$CD$3,0))))),""),"")</f>
        <v>FLA</v>
      </c>
      <c r="GM30" s="73" t="str">
        <f t="shared" ca="1" si="130"/>
        <v>FLA vs WAS</v>
      </c>
      <c r="GN30" s="69" t="str">
        <f ca="1">IF(LEN(GL$20)&gt;0,   IF(ROW(GN30)-21&lt;=$K$38/2,INDIRECT(CONCATENATE("Teams!F",GO30)),""),"")</f>
        <v>WAS</v>
      </c>
      <c r="GO30" s="6">
        <f ca="1">IF(LEN(GL$20)&gt;0,   IF(ROW(GO30)-21&lt;=$K$38/2,INDIRECT(CONCATENATE("MatchOrdering!A",CHAR(96+GL$20-26),($K$38 + 1) - (ROW(GO30)-21) + 2)),""),"")</f>
        <v>30</v>
      </c>
      <c r="GP30" s="83"/>
      <c r="GQ30" s="84"/>
      <c r="GR30" s="69" t="str">
        <f t="shared" ca="1" si="131"/>
        <v/>
      </c>
      <c r="GT30" s="69" t="str">
        <f ca="1">IF(LEN(GT$20)&gt;0,   IF(ROW(GT30)-21&lt;=$K$38/2,INDIRECT(CONCATENATE("Teams!F",CELL("contents",INDEX(MatchOrdering!$A$4:$CD$33,ROW(GT30)-21,MATCH(GT$20,MatchOrdering!$A$3:$CD$3,0))))),""),"")</f>
        <v>BUF</v>
      </c>
      <c r="GU30" s="73" t="str">
        <f t="shared" ca="1" si="132"/>
        <v>BUF vs PHI</v>
      </c>
      <c r="GV30" s="69" t="str">
        <f ca="1">IF(LEN(GT$20)&gt;0,   IF(ROW(GV30)-21&lt;=$K$38/2,INDIRECT(CONCATENATE("Teams!F",GW30)),""),"")</f>
        <v>PHI</v>
      </c>
      <c r="GW30" s="6">
        <f ca="1">IF(LEN(GT$20)&gt;0,   IF(ROW(GW30)-21&lt;=$K$38/2,INDIRECT(CONCATENATE("MatchOrdering!A",CHAR(96+GT$20-26),($K$38 + 1) - (ROW(GW30)-21) + 2)),""),"")</f>
        <v>28</v>
      </c>
      <c r="GX30" s="83"/>
      <c r="GY30" s="84"/>
      <c r="GZ30" s="69" t="str">
        <f t="shared" ca="1" si="133"/>
        <v/>
      </c>
      <c r="HB30" s="69" t="str">
        <f ca="1">IF(LEN(HB$20)&gt;0,   IF(ROW(HB30)-21&lt;=$K$38/2,INDIRECT(CONCATENATE("Teams!F",CELL("contents",INDEX(MatchOrdering!$A$4:$CD$33,ROW(HB30)-21,MATCH(HB$20,MatchOrdering!$A$3:$CD$3,0))))),""),"")</f>
        <v>WIN</v>
      </c>
      <c r="HC30" s="73" t="str">
        <f t="shared" ca="1" si="134"/>
        <v>WIN vs NYI</v>
      </c>
      <c r="HD30" s="69" t="str">
        <f ca="1">IF(LEN(HB$20)&gt;0,   IF(ROW(HD30)-21&lt;=$K$38/2,INDIRECT(CONCATENATE("Teams!F",HE30)),""),"")</f>
        <v>NYI</v>
      </c>
      <c r="HE30" s="6">
        <f ca="1">IF(LEN(HB$20)&gt;0,   IF(ROW(HE30)-21&lt;=$K$38/2,INDIRECT(CONCATENATE("MatchOrdering!B",CHAR(96+HB$20-52),($K$38 + 1) - (ROW(HE30)-21) + 2)),""),"")</f>
        <v>26</v>
      </c>
      <c r="HF30" s="83"/>
      <c r="HG30" s="84"/>
      <c r="HH30" s="69" t="str">
        <f t="shared" ca="1" si="135"/>
        <v/>
      </c>
      <c r="HJ30" s="69" t="str">
        <f ca="1">IF(LEN(HJ$20)&gt;0,   IF(ROW(HJ30)-21&lt;=$K$38/2,INDIRECT(CONCATENATE("Teams!F",CELL("contents",INDEX(MatchOrdering!$A$4:$CD$33,ROW(HJ30)-21,MATCH(HJ$20,MatchOrdering!$A$3:$CD$3,0))))),""),"")</f>
        <v>NAS</v>
      </c>
      <c r="HK30" s="73" t="str">
        <f t="shared" ca="1" si="136"/>
        <v>NAS vs CBJ</v>
      </c>
      <c r="HL30" s="69" t="str">
        <f ca="1">IF(LEN(HJ$20)&gt;0,   IF(ROW(HL30)-21&lt;=$K$38/2,INDIRECT(CONCATENATE("Teams!F",HM30)),""),"")</f>
        <v>CBJ</v>
      </c>
      <c r="HM30" s="6">
        <f ca="1">IF(LEN(HJ$20)&gt;0,   IF(ROW(HM30)-21&lt;=$K$38/2,INDIRECT(CONCATENATE("MatchOrdering!B",CHAR(96+HJ$20-52),($K$38 + 1) - (ROW(HM30)-21) + 2)),""),"")</f>
        <v>24</v>
      </c>
      <c r="HN30" s="83"/>
      <c r="HO30" s="84"/>
      <c r="HP30" s="69" t="str">
        <f t="shared" ca="1" si="137"/>
        <v/>
      </c>
      <c r="HR30" s="69" t="str">
        <f ca="1">IF(LEN(HR$20)&gt;0,   IF(ROW(HR30)-21&lt;=$K$38/2,INDIRECT(CONCATENATE("Teams!F",CELL("contents",INDEX(MatchOrdering!$A$4:$CD$33,ROW(HR30)-21,MATCH(HR$20,MatchOrdering!$A$3:$CD$3,0))))),""),"")</f>
        <v>DAL</v>
      </c>
      <c r="HS30" s="73" t="str">
        <f t="shared" ca="1" si="138"/>
        <v>DAL vs TOR</v>
      </c>
      <c r="HT30" s="69" t="str">
        <f ca="1">IF(LEN(HR$20)&gt;0,   IF(ROW(HT30)-21&lt;=$K$38/2,INDIRECT(CONCATENATE("Teams!F",HU30)),""),"")</f>
        <v>TOR</v>
      </c>
      <c r="HU30" s="6">
        <f ca="1">IF(LEN(HR$20)&gt;0,   IF(ROW(HU30)-21&lt;=$K$38/2,INDIRECT(CONCATENATE("MatchOrdering!B",CHAR(96+HR$20-52),($K$38 + 1) - (ROW(HU30)-21) + 2)),""),"")</f>
        <v>22</v>
      </c>
      <c r="HV30" s="83"/>
      <c r="HW30" s="84"/>
      <c r="HX30" s="69" t="str">
        <f t="shared" ca="1" si="139"/>
        <v/>
      </c>
      <c r="HZ30" s="69" t="str">
        <f ca="1">IF(LEN(HZ$20)&gt;0,   IF(ROW(HZ30)-21&lt;=$K$38/2,INDIRECT(CONCATENATE("Teams!F",CELL("contents",INDEX(MatchOrdering!$A$4:$CD$33,ROW(HZ30)-21,MATCH(HZ$20,MatchOrdering!$A$3:$CD$3,0))))),""),"")</f>
        <v>CHI</v>
      </c>
      <c r="IA30" s="73" t="str">
        <f t="shared" ca="1" si="140"/>
        <v>CHI vs OTT</v>
      </c>
      <c r="IB30" s="69" t="str">
        <f ca="1">IF(LEN(HZ$20)&gt;0,   IF(ROW(IB30)-21&lt;=$K$38/2,INDIRECT(CONCATENATE("Teams!F",IC30)),""),"")</f>
        <v>OTT</v>
      </c>
      <c r="IC30" s="6">
        <f ca="1">IF(LEN(HZ$20)&gt;0,   IF(ROW(IC30)-21&lt;=$K$38/2,INDIRECT(CONCATENATE("MatchOrdering!B",CHAR(96+HZ$20-52),($K$38 + 1) - (ROW(IC30)-21) + 2)),""),"")</f>
        <v>20</v>
      </c>
      <c r="ID30" s="83"/>
      <c r="IE30" s="84"/>
      <c r="IF30" s="69" t="str">
        <f t="shared" ca="1" si="141"/>
        <v/>
      </c>
      <c r="IH30" s="69" t="str">
        <f ca="1">IF(LEN(IH$20)&gt;0,   IF(ROW(IH30)-21&lt;=$K$38/2,INDIRECT(CONCATENATE("Teams!F",CELL("contents",INDEX(MatchOrdering!$A$4:$CD$33,ROW(IH30)-21,MATCH(IH$20,MatchOrdering!$A$3:$CD$3,0))))),""),"")</f>
        <v>SJS</v>
      </c>
      <c r="II30" s="73" t="str">
        <f t="shared" ca="1" si="142"/>
        <v>SJS vs FLA</v>
      </c>
      <c r="IJ30" s="69" t="str">
        <f ca="1">IF(LEN(IH$20)&gt;0,   IF(ROW(IJ30)-21&lt;=$K$38/2,INDIRECT(CONCATENATE("Teams!F",IK30)),""),"")</f>
        <v>FLA</v>
      </c>
      <c r="IK30" s="6">
        <f ca="1">IF(LEN(IH$20)&gt;0,   IF(ROW(IK30)-21&lt;=$K$38/2,INDIRECT(CONCATENATE("MatchOrdering!B",CHAR(96+IH$20-52),($K$38 + 1) - (ROW(IK30)-21) + 2)),""),"")</f>
        <v>18</v>
      </c>
      <c r="IL30" s="83"/>
      <c r="IM30" s="84"/>
      <c r="IN30" s="69" t="str">
        <f t="shared" ca="1" si="143"/>
        <v/>
      </c>
      <c r="IP30" s="69" t="str">
        <f ca="1">IF(LEN(IP$20)&gt;0,   IF(ROW(IP30)-21&lt;=$K$38/2,INDIRECT(CONCATENATE("Teams!F",CELL("contents",INDEX(MatchOrdering!$A$4:$CD$33,ROW(IP30)-21,MATCH(IP$20,MatchOrdering!$A$3:$CD$3,0))))),""),"")</f>
        <v>LAK</v>
      </c>
      <c r="IQ30" s="73" t="str">
        <f t="shared" ca="1" si="144"/>
        <v>LAK vs BUF</v>
      </c>
      <c r="IR30" s="69" t="str">
        <f ca="1">IF(LEN(IP$20)&gt;0,   IF(ROW(IR30)-21&lt;=$K$38/2,INDIRECT(CONCATENATE("Teams!F",IS30)),""),"")</f>
        <v>BUF</v>
      </c>
      <c r="IS30" s="6">
        <f ca="1">IF(LEN(IP$20)&gt;0,   IF(ROW(IS30)-21&lt;=$K$38/2,INDIRECT(CONCATENATE("MatchOrdering!B",CHAR(96+IP$20-52),($K$38 + 1) - (ROW(IS30)-21) + 2)),""),"")</f>
        <v>16</v>
      </c>
      <c r="IT30" s="83"/>
      <c r="IU30" s="84"/>
      <c r="IV30" s="69" t="str">
        <f t="shared" ca="1" si="145"/>
        <v/>
      </c>
      <c r="IX30" s="69" t="str">
        <f ca="1">IF(LEN(IX$20)&gt;0,   IF(ROW(IX30)-21&lt;=$K$38/2,INDIRECT(CONCATENATE("Teams!F",CELL("contents",INDEX(MatchOrdering!$A$4:$CD$33,ROW(IX30)-21,MATCH(IX$20,MatchOrdering!$A$3:$CD$3,0))))),""),"")</f>
        <v>CGY</v>
      </c>
      <c r="IY30" s="73" t="str">
        <f t="shared" ca="1" si="146"/>
        <v>CGY vs WIN</v>
      </c>
      <c r="IZ30" s="69" t="str">
        <f ca="1">IF(LEN(IX$20)&gt;0,   IF(ROW(IZ30)-21&lt;=$K$38/2,INDIRECT(CONCATENATE("Teams!F",JA30)),""),"")</f>
        <v>WIN</v>
      </c>
      <c r="JA30" s="6">
        <f ca="1">IF(LEN(IX$20)&gt;0,   IF(ROW(JA30)-21&lt;=$K$38/2,INDIRECT(CONCATENATE("MatchOrdering!B",CHAR(96+IX$20-52),($K$38 + 1) - (ROW(JA30)-21) + 2)),""),"")</f>
        <v>14</v>
      </c>
      <c r="JB30" s="83"/>
      <c r="JC30" s="84"/>
      <c r="JD30" s="69" t="str">
        <f t="shared" ca="1" si="147"/>
        <v/>
      </c>
      <c r="JF30" s="69" t="str">
        <f ca="1">IF(LEN(JF$20)&gt;0,   IF(ROW(JF30)-21&lt;=$K$38/2,INDIRECT(CONCATENATE("Teams!F",CELL("contents",INDEX(MatchOrdering!$A$4:$CD$33,ROW(JF30)-21,MATCH(JF$20,MatchOrdering!$A$3:$CD$3,0))))),""),"")</f>
        <v>PIT</v>
      </c>
      <c r="JG30" s="73" t="str">
        <f t="shared" ca="1" si="148"/>
        <v>PIT vs NAS</v>
      </c>
      <c r="JH30" s="69" t="str">
        <f ca="1">IF(LEN(JF$20)&gt;0,   IF(ROW(JH30)-21&lt;=$K$38/2,INDIRECT(CONCATENATE("Teams!F",JI30)),""),"")</f>
        <v>NAS</v>
      </c>
      <c r="JI30" s="6">
        <f ca="1">IF(LEN(JF$20)&gt;0,   IF(ROW(JI30)-21&lt;=$K$38/2,INDIRECT(CONCATENATE("MatchOrdering!B",CHAR(96+JF$20-52),($K$38 + 1) - (ROW(JI30)-21) + 2)),""),"")</f>
        <v>12</v>
      </c>
      <c r="JJ30" s="83"/>
      <c r="JK30" s="84"/>
      <c r="JL30" s="69" t="str">
        <f t="shared" ca="1" si="149"/>
        <v/>
      </c>
      <c r="JN30" s="69" t="str">
        <f ca="1">IF(LEN(JN$20)&gt;0,   IF(ROW(JN30)-21&lt;=$K$38/2,INDIRECT(CONCATENATE("Teams!F",CELL("contents",INDEX(MatchOrdering!$A$4:$CD$33,ROW(JN30)-21,MATCH(JN$20,MatchOrdering!$A$3:$CD$3,0))))),""),"")</f>
        <v>NYR</v>
      </c>
      <c r="JO30" s="73" t="str">
        <f t="shared" ca="1" si="150"/>
        <v>NYR vs DAL</v>
      </c>
      <c r="JP30" s="69" t="str">
        <f ca="1">IF(LEN(JN$20)&gt;0,   IF(ROW(JP30)-21&lt;=$K$38/2,INDIRECT(CONCATENATE("Teams!F",JQ30)),""),"")</f>
        <v>DAL</v>
      </c>
      <c r="JQ30" s="6">
        <f ca="1">IF(LEN(JN$20)&gt;0,   IF(ROW(JQ30)-21&lt;=$K$38/2,INDIRECT(CONCATENATE("MatchOrdering!B",CHAR(96+JN$20-52),($K$38 + 1) - (ROW(JQ30)-21) + 2)),""),"")</f>
        <v>10</v>
      </c>
      <c r="JR30" s="83"/>
      <c r="JS30" s="84"/>
      <c r="JT30" s="69" t="str">
        <f t="shared" ca="1" si="151"/>
        <v/>
      </c>
      <c r="JV30" s="69" t="str">
        <f ca="1">IF(LEN(JV$20)&gt;0,   IF(ROW(JV30)-21&lt;=$K$38/2,INDIRECT(CONCATENATE("Teams!F",CELL("contents",INDEX(MatchOrdering!$A$4:$CD$33,ROW(JV30)-21,MATCH(JV$20,MatchOrdering!$A$3:$CD$3,0))))),""),"")</f>
        <v>NJD</v>
      </c>
      <c r="JW30" s="73" t="str">
        <f t="shared" ca="1" si="152"/>
        <v>NJD vs CHI</v>
      </c>
      <c r="JX30" s="69" t="str">
        <f ca="1">IF(LEN(JV$20)&gt;0,   IF(ROW(JX30)-21&lt;=$K$38/2,INDIRECT(CONCATENATE("Teams!F",JY30)),""),"")</f>
        <v>CHI</v>
      </c>
      <c r="JY30" s="6">
        <f ca="1">IF(LEN(JV$20)&gt;0,   IF(ROW(JY30)-21&lt;=$K$38/2,INDIRECT(CONCATENATE("MatchOrdering!B",CHAR(96+JV$20-52),($K$38 + 1) - (ROW(JY30)-21) + 2)),""),"")</f>
        <v>8</v>
      </c>
      <c r="JZ30" s="83"/>
      <c r="KA30" s="84"/>
      <c r="KB30" s="69" t="str">
        <f t="shared" ca="1" si="153"/>
        <v/>
      </c>
      <c r="KD30" s="69" t="str">
        <f ca="1">IF(LEN(KD$20)&gt;0,   IF(ROW(KD30)-21&lt;=$K$38/2,INDIRECT(CONCATENATE("Teams!F",CELL("contents",INDEX(MatchOrdering!$A$4:$CD$33,ROW(KD30)-21,MATCH(KD$20,MatchOrdering!$A$3:$CD$3,0))))),""),"")</f>
        <v>CAR</v>
      </c>
      <c r="KE30" s="73" t="str">
        <f t="shared" ca="1" si="154"/>
        <v>CAR vs SJS</v>
      </c>
      <c r="KF30" s="69" t="str">
        <f ca="1">IF(LEN(KD$20)&gt;0,   IF(ROW(KF30)-21&lt;=$K$38/2,INDIRECT(CONCATENATE("Teams!F",KG30)),""),"")</f>
        <v>SJS</v>
      </c>
      <c r="KG30" s="6">
        <f ca="1">IF(LEN(KD$20)&gt;0,   IF(ROW(KG30)-21&lt;=$K$38/2,INDIRECT(CONCATENATE("MatchOrdering!B",CHAR(96+KD$20-52),($K$38 + 1) - (ROW(KG30)-21) + 2)),""),"")</f>
        <v>6</v>
      </c>
      <c r="KH30" s="83"/>
      <c r="KI30" s="84"/>
      <c r="KJ30" s="69" t="str">
        <f t="shared" ca="1" si="155"/>
        <v/>
      </c>
      <c r="KL30" s="69" t="str">
        <f ca="1">IF(LEN(KL$20)&gt;0,   IF(ROW(KL30)-21&lt;=$K$38/2,INDIRECT(CONCATENATE("Teams!F",CELL("contents",INDEX(MatchOrdering!$A$4:$CD$33,ROW(KL30)-21,MATCH(KL$20,MatchOrdering!$A$3:$CD$3,0))))),""),"")</f>
        <v>TB</v>
      </c>
      <c r="KM30" s="73" t="str">
        <f t="shared" ca="1" si="156"/>
        <v>TB vs LAK</v>
      </c>
      <c r="KN30" s="69" t="str">
        <f ca="1">IF(LEN(KL$20)&gt;0,   IF(ROW(KN30)-21&lt;=$K$38/2,INDIRECT(CONCATENATE("Teams!F",KO30)),""),"")</f>
        <v>LAK</v>
      </c>
      <c r="KO30" s="6">
        <f ca="1">IF(LEN(KL$20)&gt;0,   IF(ROW(KO30)-21&lt;=$K$38/2,INDIRECT(CONCATENATE("MatchOrdering!B",CHAR(96+KL$20-52),($K$38 + 1) - (ROW(KO30)-21) + 2)),""),"")</f>
        <v>4</v>
      </c>
      <c r="KP30" s="83"/>
      <c r="KQ30" s="84"/>
      <c r="KR30" s="69" t="str">
        <f t="shared" ca="1" si="157"/>
        <v/>
      </c>
      <c r="KT30" s="69" t="str">
        <f ca="1">IF(LEN(KT$20)&gt;0,   IF(ROW(KT30)-21&lt;=$K$38/2,INDIRECT(CONCATENATE("Teams!F",CELL("contents",INDEX(MatchOrdering!$A$4:$CD$33,ROW(KT30)-21,MATCH(KT$20,MatchOrdering!$A$3:$CD$3,0))))),""),"")</f>
        <v>MON</v>
      </c>
      <c r="KU30" s="73" t="str">
        <f t="shared" ca="1" si="158"/>
        <v>MON vs CGY</v>
      </c>
      <c r="KV30" s="69" t="str">
        <f ca="1">IF(LEN(KT$20)&gt;0,   IF(ROW(KV30)-21&lt;=$K$38/2,INDIRECT(CONCATENATE("Teams!F",KW30)),""),"")</f>
        <v>CGY</v>
      </c>
      <c r="KW30" s="6">
        <f ca="1">IF(LEN(KT$20)&gt;0,   IF(ROW(KW30)-21&lt;=$K$38/2,INDIRECT(CONCATENATE("MatchOrdering!B",CHAR(96+KT$20-52),($K$38 + 1) - (ROW(KW30)-21) + 2)),""),"")</f>
        <v>2</v>
      </c>
      <c r="KX30" s="83"/>
      <c r="KY30" s="84"/>
      <c r="KZ30" s="69" t="str">
        <f t="shared" ca="1" si="159"/>
        <v/>
      </c>
      <c r="LB30" s="69" t="str">
        <f ca="1">IF(LEN(LB$20)&gt;0,   IF(ROW(LB30)-21&lt;=$K$38/2,INDIRECT(CONCATENATE("Teams!F",CELL("contents",INDEX(MatchOrdering!$A$4:$CD$33,ROW(LB30)-21,MATCH(LB$20,MatchOrdering!$A$3:$CD$3,0))))),""),"")</f>
        <v>DET</v>
      </c>
      <c r="LC30" s="73" t="str">
        <f t="shared" ca="1" si="160"/>
        <v>DET vs PIT</v>
      </c>
      <c r="LD30" s="69" t="str">
        <f ca="1">IF(LEN(LB$20)&gt;0,   IF(ROW(LD30)-21&lt;=$K$38/2,INDIRECT(CONCATENATE("Teams!F",LE30)),""),"")</f>
        <v>PIT</v>
      </c>
      <c r="LE30" s="6">
        <f ca="1">IF(LEN(LB$20)&gt;0,   IF(ROW(LE30)-21&lt;=$K$38/2,INDIRECT(CONCATENATE("MatchOrdering!C",CHAR(96+LB$20-78),($K$38 + 1) - (ROW(LE30)-21) + 2)),""),"")</f>
        <v>29</v>
      </c>
      <c r="LF30" s="83"/>
      <c r="LG30" s="84"/>
      <c r="LH30" s="69" t="str">
        <f t="shared" ca="1" si="161"/>
        <v/>
      </c>
      <c r="LJ30" s="69" t="str">
        <f ca="1">IF(LEN(LJ$20)&gt;0,   IF(ROW(LJ30)-21&lt;=$K$38/2,INDIRECT(CONCATENATE("Teams!F",CELL("contents",INDEX(MatchOrdering!$A$4:$CD$33,ROW(LJ30)-21,MATCH(LJ$20,MatchOrdering!$A$3:$CD$3,0))))),""),"")</f>
        <v>BOS</v>
      </c>
      <c r="LK30" s="73" t="str">
        <f t="shared" ca="1" si="162"/>
        <v>BOS vs NYR</v>
      </c>
      <c r="LL30" s="69" t="str">
        <f ca="1">IF(LEN(LJ$20)&gt;0,   IF(ROW(LL30)-21&lt;=$K$38/2,INDIRECT(CONCATENATE("Teams!F",LM30)),""),"")</f>
        <v>NYR</v>
      </c>
      <c r="LM30" s="6">
        <f ca="1">IF(LEN(LJ$20)&gt;0,   IF(ROW(LM30)-21&lt;=$K$38/2,INDIRECT(CONCATENATE("MatchOrdering!C",CHAR(96+LJ$20-78),($K$38 + 1) - (ROW(LM30)-21) + 2)),""),"")</f>
        <v>27</v>
      </c>
      <c r="LN30" s="83"/>
      <c r="LO30" s="84"/>
      <c r="LP30" s="69" t="str">
        <f t="shared" ca="1" si="163"/>
        <v/>
      </c>
    </row>
    <row r="31" spans="2:328" x14ac:dyDescent="0.25">
      <c r="B31" s="69" t="str">
        <f ca="1">IF(LEN(C$20)&gt;0,   IF(ROW(B31)-21&lt;=$K$38/2,INDIRECT(CONCATENATE("Teams!F",CELL("contents",INDEX(MatchOrdering!$A$4:$CD$33,ROW(B31)-21,MATCH(C$20,MatchOrdering!$A$3:$CD$3,0))))),""),"")</f>
        <v>COL</v>
      </c>
      <c r="C31" s="73" t="str">
        <f t="shared" ca="1" si="82"/>
        <v>COL vs MON</v>
      </c>
      <c r="D31" s="69" t="str">
        <f ca="1">IF(LEN(C$20)&gt;0,   IF(ROW(D31)-21&lt;=$K$38/2,INDIRECT(CONCATENATE("Teams!F",E31)),""),"")</f>
        <v>MON</v>
      </c>
      <c r="E31" s="6">
        <f ca="1">IF(LEN(C$20)&gt;0,   IF(ROW(E31)-21&lt;=$K$38/2,INDIRECT(CONCATENATE("MatchOrdering!",CHAR(96+C$20),($K$38 + 1) - (ROW(E31)-21) + 2)),""),"")</f>
        <v>19</v>
      </c>
      <c r="F31" s="83"/>
      <c r="G31" s="84"/>
      <c r="H31" s="69" t="str">
        <f t="shared" ca="1" si="83"/>
        <v/>
      </c>
      <c r="J31" s="69" t="str">
        <f ca="1">IF(LEN(J$20)&gt;0,   IF(ROW(J31)-21&lt;=$K$38/2,INDIRECT(CONCATENATE("Teams!F",CELL("contents",INDEX(MatchOrdering!$A$4:$CD$33,ROW(J31)-21,MATCH(J$20,MatchOrdering!$A$3:$CD$3,0))))),""),"")</f>
        <v>VAN</v>
      </c>
      <c r="K31" s="73" t="str">
        <f t="shared" ca="1" si="84"/>
        <v>VAN vs DET</v>
      </c>
      <c r="L31" s="69" t="str">
        <f ca="1">IF(LEN(J$20)&gt;0,   IF(ROW(L31)-21&lt;=$K$38/2,INDIRECT(CONCATENATE("Teams!F",M31)),""),"")</f>
        <v>DET</v>
      </c>
      <c r="M31" s="6">
        <f ca="1">IF(LEN(J$20)&gt;0,   IF(ROW(M31)-21&lt;=$K$38/2,INDIRECT(CONCATENATE("MatchOrdering!",CHAR(96+J$20),($K$38 + 1) - (ROW(M31)-21) + 2)),""),"")</f>
        <v>17</v>
      </c>
      <c r="N31" s="83"/>
      <c r="O31" s="84"/>
      <c r="P31" s="69" t="str">
        <f t="shared" ca="1" si="85"/>
        <v/>
      </c>
      <c r="R31" s="69" t="str">
        <f ca="1">IF(LEN(R$20)&gt;0,   IF(ROW(R31)-21&lt;=$K$38/2,INDIRECT(CONCATENATE("Teams!F",CELL("contents",INDEX(MatchOrdering!$A$4:$CD$33,ROW(R31)-21,MATCH(R$20,MatchOrdering!$A$3:$CD$3,0))))),""),"")</f>
        <v>ARI</v>
      </c>
      <c r="S31" s="73" t="str">
        <f t="shared" ca="1" si="86"/>
        <v>ARI vs BOS</v>
      </c>
      <c r="T31" s="69" t="str">
        <f ca="1">IF(LEN(R$20)&gt;0,   IF(ROW(T31)-21&lt;=$K$38/2,INDIRECT(CONCATENATE("Teams!F",U31)),""),"")</f>
        <v>BOS</v>
      </c>
      <c r="U31" s="6">
        <f ca="1">IF(LEN(R$20)&gt;0,   IF(ROW(U31)-21&lt;=$K$38/2,INDIRECT(CONCATENATE("MatchOrdering!",CHAR(96+R$20),($K$38 + 1) - (ROW(U31)-21) + 2)),""),"")</f>
        <v>15</v>
      </c>
      <c r="V31" s="83"/>
      <c r="W31" s="84"/>
      <c r="X31" s="69" t="str">
        <f t="shared" ca="1" si="87"/>
        <v/>
      </c>
      <c r="Z31" s="69" t="str">
        <f ca="1">IF(LEN(Z$20)&gt;0,   IF(ROW(Z31)-21&lt;=$K$38/2,INDIRECT(CONCATENATE("Teams!F",CELL("contents",INDEX(MatchOrdering!$A$4:$CD$33,ROW(Z31)-21,MATCH(Z$20,MatchOrdering!$A$3:$CD$3,0))))),""),"")</f>
        <v>EDM</v>
      </c>
      <c r="AA31" s="73" t="str">
        <f t="shared" ca="1" si="88"/>
        <v>EDM vs STL</v>
      </c>
      <c r="AB31" s="69" t="str">
        <f ca="1">IF(LEN(Z$20)&gt;0,   IF(ROW(AB31)-21&lt;=$K$38/2,INDIRECT(CONCATENATE("Teams!F",AC31)),""),"")</f>
        <v>STL</v>
      </c>
      <c r="AC31" s="6">
        <f ca="1">IF(LEN(Z$20)&gt;0,   IF(ROW(AC31)-21&lt;=$K$38/2,INDIRECT(CONCATENATE("MatchOrdering!",CHAR(96+Z$20),($K$38 + 1) - (ROW(AC31)-21) + 2)),""),"")</f>
        <v>13</v>
      </c>
      <c r="AD31" s="83"/>
      <c r="AE31" s="84"/>
      <c r="AF31" s="69" t="str">
        <f t="shared" ca="1" si="89"/>
        <v/>
      </c>
      <c r="AH31" s="69" t="str">
        <f ca="1">IF(LEN(AH$20)&gt;0,   IF(ROW(AH31)-21&lt;=$K$38/2,INDIRECT(CONCATENATE("Teams!F",CELL("contents",INDEX(MatchOrdering!$A$4:$CD$33,ROW(AH31)-21,MATCH(AH$20,MatchOrdering!$A$3:$CD$3,0))))),""),"")</f>
        <v>WAS</v>
      </c>
      <c r="AI31" s="73" t="str">
        <f t="shared" ca="1" si="90"/>
        <v>WAS vs MIN</v>
      </c>
      <c r="AJ31" s="69" t="str">
        <f ca="1">IF(LEN(AH$20)&gt;0,   IF(ROW(AJ31)-21&lt;=$K$38/2,INDIRECT(CONCATENATE("Teams!F",AK31)),""),"")</f>
        <v>MIN</v>
      </c>
      <c r="AK31" s="6">
        <f ca="1">IF(LEN(AH$20)&gt;0,   IF(ROW(AK31)-21&lt;=$K$38/2,INDIRECT(CONCATENATE("MatchOrdering!",CHAR(96+AH$20),($K$38 + 1) - (ROW(AK31)-21) + 2)),""),"")</f>
        <v>11</v>
      </c>
      <c r="AL31" s="83"/>
      <c r="AM31" s="84"/>
      <c r="AN31" s="69" t="str">
        <f t="shared" ca="1" si="91"/>
        <v/>
      </c>
      <c r="AP31" s="69" t="str">
        <f ca="1">IF(LEN(AP$20)&gt;0,   IF(ROW(AP31)-21&lt;=$K$38/2,INDIRECT(CONCATENATE("Teams!F",CELL("contents",INDEX(MatchOrdering!$A$4:$CD$33,ROW(AP31)-21,MATCH(AP$20,MatchOrdering!$A$3:$CD$3,0))))),""),"")</f>
        <v>PHI</v>
      </c>
      <c r="AQ31" s="73" t="str">
        <f t="shared" ca="1" si="92"/>
        <v>PHI vs COL</v>
      </c>
      <c r="AR31" s="69" t="str">
        <f ca="1">IF(LEN(AP$20)&gt;0,   IF(ROW(AR31)-21&lt;=$K$38/2,INDIRECT(CONCATENATE("Teams!F",AS31)),""),"")</f>
        <v>COL</v>
      </c>
      <c r="AS31" s="6">
        <f ca="1">IF(LEN(AP$20)&gt;0,   IF(ROW(AS31)-21&lt;=$K$38/2,INDIRECT(CONCATENATE("MatchOrdering!",CHAR(96+AP$20),($K$38 + 1) - (ROW(AS31)-21) + 2)),""),"")</f>
        <v>9</v>
      </c>
      <c r="AT31" s="83"/>
      <c r="AU31" s="84"/>
      <c r="AV31" s="69" t="str">
        <f t="shared" ca="1" si="93"/>
        <v/>
      </c>
      <c r="AX31" s="69" t="str">
        <f ca="1">IF(LEN(AX$20)&gt;0,   IF(ROW(AX31)-21&lt;=$K$38/2,INDIRECT(CONCATENATE("Teams!F",CELL("contents",INDEX(MatchOrdering!$A$4:$CD$33,ROW(AX31)-21,MATCH(AX$20,MatchOrdering!$A$3:$CD$3,0))))),""),"")</f>
        <v>NYI</v>
      </c>
      <c r="AY31" s="73" t="str">
        <f t="shared" ca="1" si="94"/>
        <v>NYI vs VAN</v>
      </c>
      <c r="AZ31" s="69" t="str">
        <f ca="1">IF(LEN(AX$20)&gt;0,   IF(ROW(AZ31)-21&lt;=$K$38/2,INDIRECT(CONCATENATE("Teams!F",BA31)),""),"")</f>
        <v>VAN</v>
      </c>
      <c r="BA31" s="6">
        <f ca="1">IF(LEN(AX$20)&gt;0,   IF(ROW(BA31)-21&lt;=$K$38/2,INDIRECT(CONCATENATE("MatchOrdering!",CHAR(96+AX$20),($K$38 + 1) - (ROW(BA31)-21) + 2)),""),"")</f>
        <v>7</v>
      </c>
      <c r="BB31" s="83"/>
      <c r="BC31" s="84"/>
      <c r="BD31" s="69" t="str">
        <f t="shared" ca="1" si="95"/>
        <v/>
      </c>
      <c r="BF31" s="69" t="str">
        <f ca="1">IF(LEN(BF$20)&gt;0,   IF(ROW(BF31)-21&lt;=$K$38/2,INDIRECT(CONCATENATE("Teams!F",CELL("contents",INDEX(MatchOrdering!$A$4:$CD$33,ROW(BF31)-21,MATCH(BF$20,MatchOrdering!$A$3:$CD$3,0))))),""),"")</f>
        <v>CBJ</v>
      </c>
      <c r="BG31" s="73" t="str">
        <f t="shared" ca="1" si="96"/>
        <v>CBJ vs ARI</v>
      </c>
      <c r="BH31" s="69" t="str">
        <f ca="1">IF(LEN(BF$20)&gt;0,   IF(ROW(BH31)-21&lt;=$K$38/2,INDIRECT(CONCATENATE("Teams!F",BI31)),""),"")</f>
        <v>ARI</v>
      </c>
      <c r="BI31" s="6">
        <f ca="1">IF(LEN(BF$20)&gt;0,   IF(ROW(BI31)-21&lt;=$K$38/2,INDIRECT(CONCATENATE("MatchOrdering!",CHAR(96+BF$20),($K$38 + 1) - (ROW(BI31)-21) + 2)),""),"")</f>
        <v>5</v>
      </c>
      <c r="BJ31" s="83"/>
      <c r="BK31" s="84"/>
      <c r="BL31" s="69" t="str">
        <f t="shared" ca="1" si="97"/>
        <v/>
      </c>
      <c r="BN31" s="69" t="str">
        <f ca="1">IF(LEN(BN$20)&gt;0,   IF(ROW(BN31)-21&lt;=$K$38/2,INDIRECT(CONCATENATE("Teams!F",CELL("contents",INDEX(MatchOrdering!$A$4:$CD$33,ROW(BN31)-21,MATCH(BN$20,MatchOrdering!$A$3:$CD$3,0))))),""),"")</f>
        <v>TOR</v>
      </c>
      <c r="BO31" s="73" t="str">
        <f t="shared" ca="1" si="98"/>
        <v>TOR vs EDM</v>
      </c>
      <c r="BP31" s="69" t="str">
        <f ca="1">IF(LEN(BN$20)&gt;0,   IF(ROW(BP31)-21&lt;=$K$38/2,INDIRECT(CONCATENATE("Teams!F",BQ31)),""),"")</f>
        <v>EDM</v>
      </c>
      <c r="BQ31" s="6">
        <f ca="1">IF(LEN(BN$20)&gt;0,   IF(ROW(BQ31)-21&lt;=$K$38/2,INDIRECT(CONCATENATE("MatchOrdering!",CHAR(96+BN$20),($K$38 + 1) - (ROW(BQ31)-21) + 2)),""),"")</f>
        <v>3</v>
      </c>
      <c r="BR31" s="83"/>
      <c r="BS31" s="84"/>
      <c r="BT31" s="69" t="str">
        <f t="shared" ca="1" si="99"/>
        <v/>
      </c>
      <c r="BV31" s="69" t="str">
        <f ca="1">IF(LEN(BV$20)&gt;0,   IF(ROW(BV31)-21&lt;=$K$38/2,INDIRECT(CONCATENATE("Teams!F",CELL("contents",INDEX(MatchOrdering!$A$4:$CD$33,ROW(BV31)-21,MATCH(BV$20,MatchOrdering!$A$3:$CD$3,0))))),""),"")</f>
        <v>OTT</v>
      </c>
      <c r="BW31" s="73" t="str">
        <f t="shared" ca="1" si="100"/>
        <v>OTT vs WAS</v>
      </c>
      <c r="BX31" s="69" t="str">
        <f ca="1">IF(LEN(BV$20)&gt;0,   IF(ROW(BX31)-21&lt;=$K$38/2,INDIRECT(CONCATENATE("Teams!F",BY31)),""),"")</f>
        <v>WAS</v>
      </c>
      <c r="BY31" s="6">
        <f ca="1">IF(LEN(BV$20)&gt;0,   IF(ROW(BY31)-21&lt;=$K$38/2,INDIRECT(CONCATENATE("MatchOrdering!",CHAR(96+BV$20),($K$38 + 1) - (ROW(BY31)-21) + 2)),""),"")</f>
        <v>30</v>
      </c>
      <c r="BZ31" s="83"/>
      <c r="CA31" s="84"/>
      <c r="CB31" s="69" t="str">
        <f t="shared" ca="1" si="101"/>
        <v/>
      </c>
      <c r="CD31" s="69" t="str">
        <f ca="1">IF(LEN(CD$20)&gt;0,   IF(ROW(CD31)-21&lt;=$K$38/2,INDIRECT(CONCATENATE("Teams!F",CELL("contents",INDEX(MatchOrdering!$A$4:$CD$33,ROW(CD31)-21,MATCH(CD$20,MatchOrdering!$A$3:$CD$3,0))))),""),"")</f>
        <v>FLA</v>
      </c>
      <c r="CE31" s="73" t="str">
        <f t="shared" ca="1" si="102"/>
        <v>FLA vs PHI</v>
      </c>
      <c r="CF31" s="69" t="str">
        <f ca="1">IF(LEN(CD$20)&gt;0,   IF(ROW(CF31)-21&lt;=$K$38/2,INDIRECT(CONCATENATE("Teams!F",CG31)),""),"")</f>
        <v>PHI</v>
      </c>
      <c r="CG31" s="6">
        <f ca="1">IF(LEN(CD$20)&gt;0,   IF(ROW(CG31)-21&lt;=$K$38/2,INDIRECT(CONCATENATE("MatchOrdering!",CHAR(96+CD$20),($K$38 + 1) - (ROW(CG31)-21) + 2)),""),"")</f>
        <v>28</v>
      </c>
      <c r="CH31" s="83"/>
      <c r="CI31" s="84"/>
      <c r="CJ31" s="69" t="str">
        <f t="shared" ca="1" si="103"/>
        <v/>
      </c>
      <c r="CL31" s="69" t="str">
        <f ca="1">IF(LEN(CL$20)&gt;0,   IF(ROW(CL31)-21&lt;=$K$38/2,INDIRECT(CONCATENATE("Teams!F",CELL("contents",INDEX(MatchOrdering!$A$4:$CD$33,ROW(CL31)-21,MATCH(CL$20,MatchOrdering!$A$3:$CD$3,0))))),""),"")</f>
        <v>BUF</v>
      </c>
      <c r="CM31" s="73" t="str">
        <f t="shared" ca="1" si="104"/>
        <v>BUF vs NYI</v>
      </c>
      <c r="CN31" s="69" t="str">
        <f ca="1">IF(LEN(CL$20)&gt;0,   IF(ROW(CN31)-21&lt;=$K$38/2,INDIRECT(CONCATENATE("Teams!F",CO31)),""),"")</f>
        <v>NYI</v>
      </c>
      <c r="CO31" s="6">
        <f ca="1">IF(LEN(CL$20)&gt;0,   IF(ROW(CO31)-21&lt;=$K$38/2,INDIRECT(CONCATENATE("MatchOrdering!",CHAR(96+CL$20),($K$38 + 1) - (ROW(CO31)-21) + 2)),""),"")</f>
        <v>26</v>
      </c>
      <c r="CP31" s="83"/>
      <c r="CQ31" s="84"/>
      <c r="CR31" s="69" t="str">
        <f t="shared" ca="1" si="105"/>
        <v/>
      </c>
      <c r="CT31" s="69" t="str">
        <f ca="1">IF(LEN(CT$20)&gt;0,   IF(ROW(CT31)-21&lt;=$K$38/2,INDIRECT(CONCATENATE("Teams!F",CELL("contents",INDEX(MatchOrdering!$A$4:$CD$33,ROW(CT31)-21,MATCH(CT$20,MatchOrdering!$A$3:$CD$3,0))))),""),"")</f>
        <v>WIN</v>
      </c>
      <c r="CU31" s="73" t="str">
        <f t="shared" ca="1" si="106"/>
        <v>WIN vs CBJ</v>
      </c>
      <c r="CV31" s="69" t="str">
        <f ca="1">IF(LEN(CT$20)&gt;0,   IF(ROW(CV31)-21&lt;=$K$38/2,INDIRECT(CONCATENATE("Teams!F",CW31)),""),"")</f>
        <v>CBJ</v>
      </c>
      <c r="CW31" s="6">
        <f ca="1">IF(LEN(CT$20)&gt;0,   IF(ROW(CW31)-21&lt;=$K$38/2,INDIRECT(CONCATENATE("MatchOrdering!",CHAR(96+CT$20),($K$38 + 1) - (ROW(CW31)-21) + 2)),""),"")</f>
        <v>24</v>
      </c>
      <c r="CX31" s="83"/>
      <c r="CY31" s="84"/>
      <c r="CZ31" s="69" t="str">
        <f t="shared" ca="1" si="107"/>
        <v/>
      </c>
      <c r="DB31" s="69" t="str">
        <f ca="1">IF(LEN(DB$20)&gt;0,   IF(ROW(DB31)-21&lt;=$K$38/2,INDIRECT(CONCATENATE("Teams!F",CELL("contents",INDEX(MatchOrdering!$A$4:$CD$33,ROW(DB31)-21,MATCH(DB$20,MatchOrdering!$A$3:$CD$3,0))))),""),"")</f>
        <v>NAS</v>
      </c>
      <c r="DC31" s="73" t="str">
        <f t="shared" ca="1" si="108"/>
        <v>NAS vs TOR</v>
      </c>
      <c r="DD31" s="69" t="str">
        <f ca="1">IF(LEN(DB$20)&gt;0,   IF(ROW(DD31)-21&lt;=$K$38/2,INDIRECT(CONCATENATE("Teams!F",DE31)),""),"")</f>
        <v>TOR</v>
      </c>
      <c r="DE31" s="6">
        <f ca="1">IF(LEN(DB$20)&gt;0,   IF(ROW(DE31)-21&lt;=$K$38/2,INDIRECT(CONCATENATE("MatchOrdering!A",CHAR(96+DB$20-26),($K$38 + 1) - (ROW(DE31)-21) + 2)),""),"")</f>
        <v>22</v>
      </c>
      <c r="DF31" s="83"/>
      <c r="DG31" s="84"/>
      <c r="DH31" s="69" t="str">
        <f t="shared" ca="1" si="109"/>
        <v/>
      </c>
      <c r="DJ31" s="69" t="str">
        <f ca="1">IF(LEN(DJ$20)&gt;0,   IF(ROW(DJ31)-21&lt;=$K$38/2,INDIRECT(CONCATENATE("Teams!F",CELL("contents",INDEX(MatchOrdering!$A$4:$CD$33,ROW(DJ31)-21,MATCH(DJ$20,MatchOrdering!$A$3:$CD$3,0))))),""),"")</f>
        <v>DAL</v>
      </c>
      <c r="DK31" s="73" t="str">
        <f t="shared" ca="1" si="110"/>
        <v>DAL vs OTT</v>
      </c>
      <c r="DL31" s="69" t="str">
        <f ca="1">IF(LEN(DJ$20)&gt;0,   IF(ROW(DL31)-21&lt;=$K$38/2,INDIRECT(CONCATENATE("Teams!F",DM31)),""),"")</f>
        <v>OTT</v>
      </c>
      <c r="DM31" s="6">
        <f ca="1">IF(LEN(DJ$20)&gt;0,   IF(ROW(DM31)-21&lt;=$K$38/2,INDIRECT(CONCATENATE("MatchOrdering!A",CHAR(96+DJ$20-26),($K$38 + 1) - (ROW(DM31)-21) + 2)),""),"")</f>
        <v>20</v>
      </c>
      <c r="DN31" s="83"/>
      <c r="DO31" s="84"/>
      <c r="DP31" s="69" t="str">
        <f t="shared" ca="1" si="111"/>
        <v/>
      </c>
      <c r="DR31" s="69" t="str">
        <f ca="1">IF(LEN(DR$20)&gt;0,   IF(ROW(DR31)-21&lt;=$K$38/2,INDIRECT(CONCATENATE("Teams!F",CELL("contents",INDEX(MatchOrdering!$A$4:$CD$33,ROW(DR31)-21,MATCH(DR$20,MatchOrdering!$A$3:$CD$3,0))))),""),"")</f>
        <v>CHI</v>
      </c>
      <c r="DS31" s="73" t="str">
        <f t="shared" ca="1" si="112"/>
        <v>CHI vs FLA</v>
      </c>
      <c r="DT31" s="69" t="str">
        <f ca="1">IF(LEN(DR$20)&gt;0,   IF(ROW(DT31)-21&lt;=$K$38/2,INDIRECT(CONCATENATE("Teams!F",DU31)),""),"")</f>
        <v>FLA</v>
      </c>
      <c r="DU31" s="6">
        <f ca="1">IF(LEN(DR$20)&gt;0,   IF(ROW(DU31)-21&lt;=$K$38/2,INDIRECT(CONCATENATE("MatchOrdering!A",CHAR(96+DR$20-26),($K$38 + 1) - (ROW(DU31)-21) + 2)),""),"")</f>
        <v>18</v>
      </c>
      <c r="DV31" s="83"/>
      <c r="DW31" s="84"/>
      <c r="DX31" s="69" t="str">
        <f t="shared" ca="1" si="113"/>
        <v/>
      </c>
      <c r="DZ31" s="69" t="str">
        <f ca="1">IF(LEN(DZ$20)&gt;0,   IF(ROW(DZ31)-21&lt;=$K$38/2,INDIRECT(CONCATENATE("Teams!F",CELL("contents",INDEX(MatchOrdering!$A$4:$CD$33,ROW(DZ31)-21,MATCH(DZ$20,MatchOrdering!$A$3:$CD$3,0))))),""),"")</f>
        <v>SJS</v>
      </c>
      <c r="EA31" s="73" t="str">
        <f t="shared" ca="1" si="114"/>
        <v>SJS vs BUF</v>
      </c>
      <c r="EB31" s="69" t="str">
        <f ca="1">IF(LEN(DZ$20)&gt;0,   IF(ROW(EB31)-21&lt;=$K$38/2,INDIRECT(CONCATENATE("Teams!F",EC31)),""),"")</f>
        <v>BUF</v>
      </c>
      <c r="EC31" s="6">
        <f ca="1">IF(LEN(DZ$20)&gt;0,   IF(ROW(EC31)-21&lt;=$K$38/2,INDIRECT(CONCATENATE("MatchOrdering!A",CHAR(96+DZ$20-26),($K$38 + 1) - (ROW(EC31)-21) + 2)),""),"")</f>
        <v>16</v>
      </c>
      <c r="ED31" s="83"/>
      <c r="EE31" s="84"/>
      <c r="EF31" s="69" t="str">
        <f t="shared" ca="1" si="115"/>
        <v/>
      </c>
      <c r="EH31" s="69" t="str">
        <f ca="1">IF(LEN(EH$20)&gt;0,   IF(ROW(EH31)-21&lt;=$K$38/2,INDIRECT(CONCATENATE("Teams!F",CELL("contents",INDEX(MatchOrdering!$A$4:$CD$33,ROW(EH31)-21,MATCH(EH$20,MatchOrdering!$A$3:$CD$3,0))))),""),"")</f>
        <v>LAK</v>
      </c>
      <c r="EI31" s="73" t="str">
        <f t="shared" ca="1" si="116"/>
        <v>LAK vs WIN</v>
      </c>
      <c r="EJ31" s="69" t="str">
        <f ca="1">IF(LEN(EH$20)&gt;0,   IF(ROW(EJ31)-21&lt;=$K$38/2,INDIRECT(CONCATENATE("Teams!F",EK31)),""),"")</f>
        <v>WIN</v>
      </c>
      <c r="EK31" s="6">
        <f ca="1">IF(LEN(EH$20)&gt;0,   IF(ROW(EK31)-21&lt;=$K$38/2,INDIRECT(CONCATENATE("MatchOrdering!A",CHAR(96+EH$20-26),($K$38 + 1) - (ROW(EK31)-21) + 2)),""),"")</f>
        <v>14</v>
      </c>
      <c r="EL31" s="83"/>
      <c r="EM31" s="84"/>
      <c r="EN31" s="69" t="str">
        <f t="shared" ca="1" si="117"/>
        <v/>
      </c>
      <c r="EP31" s="69" t="str">
        <f ca="1">IF(LEN(EP$20)&gt;0,   IF(ROW(EP31)-21&lt;=$K$38/2,INDIRECT(CONCATENATE("Teams!F",CELL("contents",INDEX(MatchOrdering!$A$4:$CD$33,ROW(EP31)-21,MATCH(EP$20,MatchOrdering!$A$3:$CD$3,0))))),""),"")</f>
        <v>CGY</v>
      </c>
      <c r="EQ31" s="73" t="str">
        <f t="shared" ca="1" si="118"/>
        <v>CGY vs NAS</v>
      </c>
      <c r="ER31" s="69" t="str">
        <f ca="1">IF(LEN(EP$20)&gt;0,   IF(ROW(ER31)-21&lt;=$K$38/2,INDIRECT(CONCATENATE("Teams!F",ES31)),""),"")</f>
        <v>NAS</v>
      </c>
      <c r="ES31" s="6">
        <f ca="1">IF(LEN(EP$20)&gt;0,   IF(ROW(ES31)-21&lt;=$K$38/2,INDIRECT(CONCATENATE("MatchOrdering!A",CHAR(96+EP$20-26),($K$38 + 1) - (ROW(ES31)-21) + 2)),""),"")</f>
        <v>12</v>
      </c>
      <c r="ET31" s="83"/>
      <c r="EU31" s="84"/>
      <c r="EV31" s="69" t="str">
        <f t="shared" ca="1" si="119"/>
        <v/>
      </c>
      <c r="EX31" s="69" t="str">
        <f ca="1">IF(LEN(EX$20)&gt;0,   IF(ROW(EX31)-21&lt;=$K$38/2,INDIRECT(CONCATENATE("Teams!F",CELL("contents",INDEX(MatchOrdering!$A$4:$CD$33,ROW(EX31)-21,MATCH(EX$20,MatchOrdering!$A$3:$CD$3,0))))),""),"")</f>
        <v>PIT</v>
      </c>
      <c r="EY31" s="73" t="str">
        <f t="shared" ca="1" si="120"/>
        <v>PIT vs DAL</v>
      </c>
      <c r="EZ31" s="69" t="str">
        <f ca="1">IF(LEN(EX$20)&gt;0,   IF(ROW(EZ31)-21&lt;=$K$38/2,INDIRECT(CONCATENATE("Teams!F",FA31)),""),"")</f>
        <v>DAL</v>
      </c>
      <c r="FA31" s="6">
        <f ca="1">IF(LEN(EX$20)&gt;0,   IF(ROW(FA31)-21&lt;=$K$38/2,INDIRECT(CONCATENATE("MatchOrdering!A",CHAR(96+EX$20-26),($K$38 + 1) - (ROW(FA31)-21) + 2)),""),"")</f>
        <v>10</v>
      </c>
      <c r="FB31" s="83"/>
      <c r="FC31" s="84"/>
      <c r="FD31" s="69" t="str">
        <f t="shared" ca="1" si="121"/>
        <v/>
      </c>
      <c r="FF31" s="69" t="str">
        <f ca="1">IF(LEN(FF$20)&gt;0,   IF(ROW(FF31)-21&lt;=$K$38/2,INDIRECT(CONCATENATE("Teams!F",CELL("contents",INDEX(MatchOrdering!$A$4:$CD$33,ROW(FF31)-21,MATCH(FF$20,MatchOrdering!$A$3:$CD$3,0))))),""),"")</f>
        <v>NYR</v>
      </c>
      <c r="FG31" s="73" t="str">
        <f t="shared" ca="1" si="122"/>
        <v>NYR vs CHI</v>
      </c>
      <c r="FH31" s="69" t="str">
        <f ca="1">IF(LEN(FF$20)&gt;0,   IF(ROW(FH31)-21&lt;=$K$38/2,INDIRECT(CONCATENATE("Teams!F",FI31)),""),"")</f>
        <v>CHI</v>
      </c>
      <c r="FI31" s="6">
        <f ca="1">IF(LEN(FF$20)&gt;0,   IF(ROW(FI31)-21&lt;=$K$38/2,INDIRECT(CONCATENATE("MatchOrdering!A",CHAR(96+FF$20-26),($K$38 + 1) - (ROW(FI31)-21) + 2)),""),"")</f>
        <v>8</v>
      </c>
      <c r="FJ31" s="83"/>
      <c r="FK31" s="84"/>
      <c r="FL31" s="69" t="str">
        <f t="shared" ca="1" si="123"/>
        <v/>
      </c>
      <c r="FN31" s="69" t="str">
        <f ca="1">IF(LEN(FN$20)&gt;0,   IF(ROW(FN31)-21&lt;=$K$38/2,INDIRECT(CONCATENATE("Teams!F",CELL("contents",INDEX(MatchOrdering!$A$4:$CD$33,ROW(FN31)-21,MATCH(FN$20,MatchOrdering!$A$3:$CD$3,0))))),""),"")</f>
        <v>NJD</v>
      </c>
      <c r="FO31" s="73" t="str">
        <f t="shared" ca="1" si="124"/>
        <v>NJD vs SJS</v>
      </c>
      <c r="FP31" s="69" t="str">
        <f ca="1">IF(LEN(FN$20)&gt;0,   IF(ROW(FP31)-21&lt;=$K$38/2,INDIRECT(CONCATENATE("Teams!F",FQ31)),""),"")</f>
        <v>SJS</v>
      </c>
      <c r="FQ31" s="6">
        <f ca="1">IF(LEN(FN$20)&gt;0,   IF(ROW(FQ31)-21&lt;=$K$38/2,INDIRECT(CONCATENATE("MatchOrdering!A",CHAR(96+FN$20-26),($K$38 + 1) - (ROW(FQ31)-21) + 2)),""),"")</f>
        <v>6</v>
      </c>
      <c r="FR31" s="83"/>
      <c r="FS31" s="84"/>
      <c r="FT31" s="69" t="str">
        <f t="shared" ca="1" si="125"/>
        <v/>
      </c>
      <c r="FV31" s="69" t="str">
        <f ca="1">IF(LEN(FV$20)&gt;0,   IF(ROW(FV31)-21&lt;=$K$38/2,INDIRECT(CONCATENATE("Teams!F",CELL("contents",INDEX(MatchOrdering!$A$4:$CD$33,ROW(FV31)-21,MATCH(FV$20,MatchOrdering!$A$3:$CD$3,0))))),""),"")</f>
        <v>CAR</v>
      </c>
      <c r="FW31" s="73" t="str">
        <f t="shared" ca="1" si="126"/>
        <v>CAR vs LAK</v>
      </c>
      <c r="FX31" s="69" t="str">
        <f ca="1">IF(LEN(FV$20)&gt;0,   IF(ROW(FX31)-21&lt;=$K$38/2,INDIRECT(CONCATENATE("Teams!F",FY31)),""),"")</f>
        <v>LAK</v>
      </c>
      <c r="FY31" s="6">
        <f ca="1">IF(LEN(FV$20)&gt;0,   IF(ROW(FY31)-21&lt;=$K$38/2,INDIRECT(CONCATENATE("MatchOrdering!A",CHAR(96+FV$20-26),($K$38 + 1) - (ROW(FY31)-21) + 2)),""),"")</f>
        <v>4</v>
      </c>
      <c r="FZ31" s="83"/>
      <c r="GA31" s="84"/>
      <c r="GB31" s="69" t="str">
        <f t="shared" ca="1" si="127"/>
        <v/>
      </c>
      <c r="GD31" s="69" t="str">
        <f ca="1">IF(LEN(GD$20)&gt;0,   IF(ROW(GD31)-21&lt;=$K$38/2,INDIRECT(CONCATENATE("Teams!F",CELL("contents",INDEX(MatchOrdering!$A$4:$CD$33,ROW(GD31)-21,MATCH(GD$20,MatchOrdering!$A$3:$CD$3,0))))),""),"")</f>
        <v>TB</v>
      </c>
      <c r="GE31" s="73" t="str">
        <f t="shared" ca="1" si="128"/>
        <v>TB vs CGY</v>
      </c>
      <c r="GF31" s="69" t="str">
        <f ca="1">IF(LEN(GD$20)&gt;0,   IF(ROW(GF31)-21&lt;=$K$38/2,INDIRECT(CONCATENATE("Teams!F",GG31)),""),"")</f>
        <v>CGY</v>
      </c>
      <c r="GG31" s="6">
        <f ca="1">IF(LEN(GD$20)&gt;0,   IF(ROW(GG31)-21&lt;=$K$38/2,INDIRECT(CONCATENATE("MatchOrdering!A",CHAR(96+GD$20-26),($K$38 + 1) - (ROW(GG31)-21) + 2)),""),"")</f>
        <v>2</v>
      </c>
      <c r="GH31" s="83"/>
      <c r="GI31" s="84"/>
      <c r="GJ31" s="69" t="str">
        <f t="shared" ca="1" si="129"/>
        <v/>
      </c>
      <c r="GL31" s="69" t="str">
        <f ca="1">IF(LEN(GL$20)&gt;0,   IF(ROW(GL31)-21&lt;=$K$38/2,INDIRECT(CONCATENATE("Teams!F",CELL("contents",INDEX(MatchOrdering!$A$4:$CD$33,ROW(GL31)-21,MATCH(GL$20,MatchOrdering!$A$3:$CD$3,0))))),""),"")</f>
        <v>MON</v>
      </c>
      <c r="GM31" s="73" t="str">
        <f t="shared" ca="1" si="130"/>
        <v>MON vs PIT</v>
      </c>
      <c r="GN31" s="69" t="str">
        <f ca="1">IF(LEN(GL$20)&gt;0,   IF(ROW(GN31)-21&lt;=$K$38/2,INDIRECT(CONCATENATE("Teams!F",GO31)),""),"")</f>
        <v>PIT</v>
      </c>
      <c r="GO31" s="6">
        <f ca="1">IF(LEN(GL$20)&gt;0,   IF(ROW(GO31)-21&lt;=$K$38/2,INDIRECT(CONCATENATE("MatchOrdering!A",CHAR(96+GL$20-26),($K$38 + 1) - (ROW(GO31)-21) + 2)),""),"")</f>
        <v>29</v>
      </c>
      <c r="GP31" s="83"/>
      <c r="GQ31" s="84"/>
      <c r="GR31" s="69" t="str">
        <f t="shared" ca="1" si="131"/>
        <v/>
      </c>
      <c r="GT31" s="69" t="str">
        <f ca="1">IF(LEN(GT$20)&gt;0,   IF(ROW(GT31)-21&lt;=$K$38/2,INDIRECT(CONCATENATE("Teams!F",CELL("contents",INDEX(MatchOrdering!$A$4:$CD$33,ROW(GT31)-21,MATCH(GT$20,MatchOrdering!$A$3:$CD$3,0))))),""),"")</f>
        <v>DET</v>
      </c>
      <c r="GU31" s="73" t="str">
        <f t="shared" ca="1" si="132"/>
        <v>DET vs NYR</v>
      </c>
      <c r="GV31" s="69" t="str">
        <f ca="1">IF(LEN(GT$20)&gt;0,   IF(ROW(GV31)-21&lt;=$K$38/2,INDIRECT(CONCATENATE("Teams!F",GW31)),""),"")</f>
        <v>NYR</v>
      </c>
      <c r="GW31" s="6">
        <f ca="1">IF(LEN(GT$20)&gt;0,   IF(ROW(GW31)-21&lt;=$K$38/2,INDIRECT(CONCATENATE("MatchOrdering!A",CHAR(96+GT$20-26),($K$38 + 1) - (ROW(GW31)-21) + 2)),""),"")</f>
        <v>27</v>
      </c>
      <c r="GX31" s="83"/>
      <c r="GY31" s="84"/>
      <c r="GZ31" s="69" t="str">
        <f t="shared" ca="1" si="133"/>
        <v/>
      </c>
      <c r="HB31" s="69" t="str">
        <f ca="1">IF(LEN(HB$20)&gt;0,   IF(ROW(HB31)-21&lt;=$K$38/2,INDIRECT(CONCATENATE("Teams!F",CELL("contents",INDEX(MatchOrdering!$A$4:$CD$33,ROW(HB31)-21,MATCH(HB$20,MatchOrdering!$A$3:$CD$3,0))))),""),"")</f>
        <v>BOS</v>
      </c>
      <c r="HC31" s="73" t="str">
        <f t="shared" ca="1" si="134"/>
        <v>BOS vs NJD</v>
      </c>
      <c r="HD31" s="69" t="str">
        <f ca="1">IF(LEN(HB$20)&gt;0,   IF(ROW(HD31)-21&lt;=$K$38/2,INDIRECT(CONCATENATE("Teams!F",HE31)),""),"")</f>
        <v>NJD</v>
      </c>
      <c r="HE31" s="6">
        <f ca="1">IF(LEN(HB$20)&gt;0,   IF(ROW(HE31)-21&lt;=$K$38/2,INDIRECT(CONCATENATE("MatchOrdering!B",CHAR(96+HB$20-52),($K$38 + 1) - (ROW(HE31)-21) + 2)),""),"")</f>
        <v>25</v>
      </c>
      <c r="HF31" s="83"/>
      <c r="HG31" s="84"/>
      <c r="HH31" s="69" t="str">
        <f t="shared" ca="1" si="135"/>
        <v/>
      </c>
      <c r="HJ31" s="69" t="str">
        <f ca="1">IF(LEN(HJ$20)&gt;0,   IF(ROW(HJ31)-21&lt;=$K$38/2,INDIRECT(CONCATENATE("Teams!F",CELL("contents",INDEX(MatchOrdering!$A$4:$CD$33,ROW(HJ31)-21,MATCH(HJ$20,MatchOrdering!$A$3:$CD$3,0))))),""),"")</f>
        <v>STL</v>
      </c>
      <c r="HK31" s="73" t="str">
        <f t="shared" ca="1" si="136"/>
        <v>STL vs CAR</v>
      </c>
      <c r="HL31" s="69" t="str">
        <f ca="1">IF(LEN(HJ$20)&gt;0,   IF(ROW(HL31)-21&lt;=$K$38/2,INDIRECT(CONCATENATE("Teams!F",HM31)),""),"")</f>
        <v>CAR</v>
      </c>
      <c r="HM31" s="6">
        <f ca="1">IF(LEN(HJ$20)&gt;0,   IF(ROW(HM31)-21&lt;=$K$38/2,INDIRECT(CONCATENATE("MatchOrdering!B",CHAR(96+HJ$20-52),($K$38 + 1) - (ROW(HM31)-21) + 2)),""),"")</f>
        <v>23</v>
      </c>
      <c r="HN31" s="83"/>
      <c r="HO31" s="84"/>
      <c r="HP31" s="69" t="str">
        <f t="shared" ca="1" si="137"/>
        <v/>
      </c>
      <c r="HR31" s="69" t="str">
        <f ca="1">IF(LEN(HR$20)&gt;0,   IF(ROW(HR31)-21&lt;=$K$38/2,INDIRECT(CONCATENATE("Teams!F",CELL("contents",INDEX(MatchOrdering!$A$4:$CD$33,ROW(HR31)-21,MATCH(HR$20,MatchOrdering!$A$3:$CD$3,0))))),""),"")</f>
        <v>MIN</v>
      </c>
      <c r="HS31" s="73" t="str">
        <f t="shared" ca="1" si="138"/>
        <v>MIN vs TB</v>
      </c>
      <c r="HT31" s="69" t="str">
        <f ca="1">IF(LEN(HR$20)&gt;0,   IF(ROW(HT31)-21&lt;=$K$38/2,INDIRECT(CONCATENATE("Teams!F",HU31)),""),"")</f>
        <v>TB</v>
      </c>
      <c r="HU31" s="6">
        <f ca="1">IF(LEN(HR$20)&gt;0,   IF(ROW(HU31)-21&lt;=$K$38/2,INDIRECT(CONCATENATE("MatchOrdering!B",CHAR(96+HR$20-52),($K$38 + 1) - (ROW(HU31)-21) + 2)),""),"")</f>
        <v>21</v>
      </c>
      <c r="HV31" s="83"/>
      <c r="HW31" s="84"/>
      <c r="HX31" s="69" t="str">
        <f t="shared" ca="1" si="139"/>
        <v/>
      </c>
      <c r="HZ31" s="69" t="str">
        <f ca="1">IF(LEN(HZ$20)&gt;0,   IF(ROW(HZ31)-21&lt;=$K$38/2,INDIRECT(CONCATENATE("Teams!F",CELL("contents",INDEX(MatchOrdering!$A$4:$CD$33,ROW(HZ31)-21,MATCH(HZ$20,MatchOrdering!$A$3:$CD$3,0))))),""),"")</f>
        <v>COL</v>
      </c>
      <c r="IA31" s="73" t="str">
        <f t="shared" ca="1" si="140"/>
        <v>COL vs MON</v>
      </c>
      <c r="IB31" s="69" t="str">
        <f ca="1">IF(LEN(HZ$20)&gt;0,   IF(ROW(IB31)-21&lt;=$K$38/2,INDIRECT(CONCATENATE("Teams!F",IC31)),""),"")</f>
        <v>MON</v>
      </c>
      <c r="IC31" s="6">
        <f ca="1">IF(LEN(HZ$20)&gt;0,   IF(ROW(IC31)-21&lt;=$K$38/2,INDIRECT(CONCATENATE("MatchOrdering!B",CHAR(96+HZ$20-52),($K$38 + 1) - (ROW(IC31)-21) + 2)),""),"")</f>
        <v>19</v>
      </c>
      <c r="ID31" s="83"/>
      <c r="IE31" s="84"/>
      <c r="IF31" s="69" t="str">
        <f t="shared" ca="1" si="141"/>
        <v/>
      </c>
      <c r="IH31" s="69" t="str">
        <f ca="1">IF(LEN(IH$20)&gt;0,   IF(ROW(IH31)-21&lt;=$K$38/2,INDIRECT(CONCATENATE("Teams!F",CELL("contents",INDEX(MatchOrdering!$A$4:$CD$33,ROW(IH31)-21,MATCH(IH$20,MatchOrdering!$A$3:$CD$3,0))))),""),"")</f>
        <v>VAN</v>
      </c>
      <c r="II31" s="73" t="str">
        <f t="shared" ca="1" si="142"/>
        <v>VAN vs DET</v>
      </c>
      <c r="IJ31" s="69" t="str">
        <f ca="1">IF(LEN(IH$20)&gt;0,   IF(ROW(IJ31)-21&lt;=$K$38/2,INDIRECT(CONCATENATE("Teams!F",IK31)),""),"")</f>
        <v>DET</v>
      </c>
      <c r="IK31" s="6">
        <f ca="1">IF(LEN(IH$20)&gt;0,   IF(ROW(IK31)-21&lt;=$K$38/2,INDIRECT(CONCATENATE("MatchOrdering!B",CHAR(96+IH$20-52),($K$38 + 1) - (ROW(IK31)-21) + 2)),""),"")</f>
        <v>17</v>
      </c>
      <c r="IL31" s="83"/>
      <c r="IM31" s="84"/>
      <c r="IN31" s="69" t="str">
        <f t="shared" ca="1" si="143"/>
        <v/>
      </c>
      <c r="IP31" s="69" t="str">
        <f ca="1">IF(LEN(IP$20)&gt;0,   IF(ROW(IP31)-21&lt;=$K$38/2,INDIRECT(CONCATENATE("Teams!F",CELL("contents",INDEX(MatchOrdering!$A$4:$CD$33,ROW(IP31)-21,MATCH(IP$20,MatchOrdering!$A$3:$CD$3,0))))),""),"")</f>
        <v>ARI</v>
      </c>
      <c r="IQ31" s="73" t="str">
        <f t="shared" ca="1" si="144"/>
        <v>ARI vs BOS</v>
      </c>
      <c r="IR31" s="69" t="str">
        <f ca="1">IF(LEN(IP$20)&gt;0,   IF(ROW(IR31)-21&lt;=$K$38/2,INDIRECT(CONCATENATE("Teams!F",IS31)),""),"")</f>
        <v>BOS</v>
      </c>
      <c r="IS31" s="6">
        <f ca="1">IF(LEN(IP$20)&gt;0,   IF(ROW(IS31)-21&lt;=$K$38/2,INDIRECT(CONCATENATE("MatchOrdering!B",CHAR(96+IP$20-52),($K$38 + 1) - (ROW(IS31)-21) + 2)),""),"")</f>
        <v>15</v>
      </c>
      <c r="IT31" s="83"/>
      <c r="IU31" s="84"/>
      <c r="IV31" s="69" t="str">
        <f t="shared" ca="1" si="145"/>
        <v/>
      </c>
      <c r="IX31" s="69" t="str">
        <f ca="1">IF(LEN(IX$20)&gt;0,   IF(ROW(IX31)-21&lt;=$K$38/2,INDIRECT(CONCATENATE("Teams!F",CELL("contents",INDEX(MatchOrdering!$A$4:$CD$33,ROW(IX31)-21,MATCH(IX$20,MatchOrdering!$A$3:$CD$3,0))))),""),"")</f>
        <v>EDM</v>
      </c>
      <c r="IY31" s="73" t="str">
        <f t="shared" ca="1" si="146"/>
        <v>EDM vs STL</v>
      </c>
      <c r="IZ31" s="69" t="str">
        <f ca="1">IF(LEN(IX$20)&gt;0,   IF(ROW(IZ31)-21&lt;=$K$38/2,INDIRECT(CONCATENATE("Teams!F",JA31)),""),"")</f>
        <v>STL</v>
      </c>
      <c r="JA31" s="6">
        <f ca="1">IF(LEN(IX$20)&gt;0,   IF(ROW(JA31)-21&lt;=$K$38/2,INDIRECT(CONCATENATE("MatchOrdering!B",CHAR(96+IX$20-52),($K$38 + 1) - (ROW(JA31)-21) + 2)),""),"")</f>
        <v>13</v>
      </c>
      <c r="JB31" s="83"/>
      <c r="JC31" s="84"/>
      <c r="JD31" s="69" t="str">
        <f t="shared" ca="1" si="147"/>
        <v/>
      </c>
      <c r="JF31" s="69" t="str">
        <f ca="1">IF(LEN(JF$20)&gt;0,   IF(ROW(JF31)-21&lt;=$K$38/2,INDIRECT(CONCATENATE("Teams!F",CELL("contents",INDEX(MatchOrdering!$A$4:$CD$33,ROW(JF31)-21,MATCH(JF$20,MatchOrdering!$A$3:$CD$3,0))))),""),"")</f>
        <v>WAS</v>
      </c>
      <c r="JG31" s="73" t="str">
        <f t="shared" ca="1" si="148"/>
        <v>WAS vs MIN</v>
      </c>
      <c r="JH31" s="69" t="str">
        <f ca="1">IF(LEN(JF$20)&gt;0,   IF(ROW(JH31)-21&lt;=$K$38/2,INDIRECT(CONCATENATE("Teams!F",JI31)),""),"")</f>
        <v>MIN</v>
      </c>
      <c r="JI31" s="6">
        <f ca="1">IF(LEN(JF$20)&gt;0,   IF(ROW(JI31)-21&lt;=$K$38/2,INDIRECT(CONCATENATE("MatchOrdering!B",CHAR(96+JF$20-52),($K$38 + 1) - (ROW(JI31)-21) + 2)),""),"")</f>
        <v>11</v>
      </c>
      <c r="JJ31" s="83"/>
      <c r="JK31" s="84"/>
      <c r="JL31" s="69" t="str">
        <f t="shared" ca="1" si="149"/>
        <v/>
      </c>
      <c r="JN31" s="69" t="str">
        <f ca="1">IF(LEN(JN$20)&gt;0,   IF(ROW(JN31)-21&lt;=$K$38/2,INDIRECT(CONCATENATE("Teams!F",CELL("contents",INDEX(MatchOrdering!$A$4:$CD$33,ROW(JN31)-21,MATCH(JN$20,MatchOrdering!$A$3:$CD$3,0))))),""),"")</f>
        <v>PHI</v>
      </c>
      <c r="JO31" s="73" t="str">
        <f t="shared" ca="1" si="150"/>
        <v>PHI vs COL</v>
      </c>
      <c r="JP31" s="69" t="str">
        <f ca="1">IF(LEN(JN$20)&gt;0,   IF(ROW(JP31)-21&lt;=$K$38/2,INDIRECT(CONCATENATE("Teams!F",JQ31)),""),"")</f>
        <v>COL</v>
      </c>
      <c r="JQ31" s="6">
        <f ca="1">IF(LEN(JN$20)&gt;0,   IF(ROW(JQ31)-21&lt;=$K$38/2,INDIRECT(CONCATENATE("MatchOrdering!B",CHAR(96+JN$20-52),($K$38 + 1) - (ROW(JQ31)-21) + 2)),""),"")</f>
        <v>9</v>
      </c>
      <c r="JR31" s="83"/>
      <c r="JS31" s="84"/>
      <c r="JT31" s="69" t="str">
        <f t="shared" ca="1" si="151"/>
        <v/>
      </c>
      <c r="JV31" s="69" t="str">
        <f ca="1">IF(LEN(JV$20)&gt;0,   IF(ROW(JV31)-21&lt;=$K$38/2,INDIRECT(CONCATENATE("Teams!F",CELL("contents",INDEX(MatchOrdering!$A$4:$CD$33,ROW(JV31)-21,MATCH(JV$20,MatchOrdering!$A$3:$CD$3,0))))),""),"")</f>
        <v>NYI</v>
      </c>
      <c r="JW31" s="73" t="str">
        <f t="shared" ca="1" si="152"/>
        <v>NYI vs VAN</v>
      </c>
      <c r="JX31" s="69" t="str">
        <f ca="1">IF(LEN(JV$20)&gt;0,   IF(ROW(JX31)-21&lt;=$K$38/2,INDIRECT(CONCATENATE("Teams!F",JY31)),""),"")</f>
        <v>VAN</v>
      </c>
      <c r="JY31" s="6">
        <f ca="1">IF(LEN(JV$20)&gt;0,   IF(ROW(JY31)-21&lt;=$K$38/2,INDIRECT(CONCATENATE("MatchOrdering!B",CHAR(96+JV$20-52),($K$38 + 1) - (ROW(JY31)-21) + 2)),""),"")</f>
        <v>7</v>
      </c>
      <c r="JZ31" s="83"/>
      <c r="KA31" s="84"/>
      <c r="KB31" s="69" t="str">
        <f t="shared" ca="1" si="153"/>
        <v/>
      </c>
      <c r="KD31" s="69" t="str">
        <f ca="1">IF(LEN(KD$20)&gt;0,   IF(ROW(KD31)-21&lt;=$K$38/2,INDIRECT(CONCATENATE("Teams!F",CELL("contents",INDEX(MatchOrdering!$A$4:$CD$33,ROW(KD31)-21,MATCH(KD$20,MatchOrdering!$A$3:$CD$3,0))))),""),"")</f>
        <v>CBJ</v>
      </c>
      <c r="KE31" s="73" t="str">
        <f t="shared" ca="1" si="154"/>
        <v>CBJ vs ARI</v>
      </c>
      <c r="KF31" s="69" t="str">
        <f ca="1">IF(LEN(KD$20)&gt;0,   IF(ROW(KF31)-21&lt;=$K$38/2,INDIRECT(CONCATENATE("Teams!F",KG31)),""),"")</f>
        <v>ARI</v>
      </c>
      <c r="KG31" s="6">
        <f ca="1">IF(LEN(KD$20)&gt;0,   IF(ROW(KG31)-21&lt;=$K$38/2,INDIRECT(CONCATENATE("MatchOrdering!B",CHAR(96+KD$20-52),($K$38 + 1) - (ROW(KG31)-21) + 2)),""),"")</f>
        <v>5</v>
      </c>
      <c r="KH31" s="83"/>
      <c r="KI31" s="84"/>
      <c r="KJ31" s="69" t="str">
        <f t="shared" ca="1" si="155"/>
        <v/>
      </c>
      <c r="KL31" s="69" t="str">
        <f ca="1">IF(LEN(KL$20)&gt;0,   IF(ROW(KL31)-21&lt;=$K$38/2,INDIRECT(CONCATENATE("Teams!F",CELL("contents",INDEX(MatchOrdering!$A$4:$CD$33,ROW(KL31)-21,MATCH(KL$20,MatchOrdering!$A$3:$CD$3,0))))),""),"")</f>
        <v>TOR</v>
      </c>
      <c r="KM31" s="73" t="str">
        <f t="shared" ca="1" si="156"/>
        <v>TOR vs EDM</v>
      </c>
      <c r="KN31" s="69" t="str">
        <f ca="1">IF(LEN(KL$20)&gt;0,   IF(ROW(KN31)-21&lt;=$K$38/2,INDIRECT(CONCATENATE("Teams!F",KO31)),""),"")</f>
        <v>EDM</v>
      </c>
      <c r="KO31" s="6">
        <f ca="1">IF(LEN(KL$20)&gt;0,   IF(ROW(KO31)-21&lt;=$K$38/2,INDIRECT(CONCATENATE("MatchOrdering!B",CHAR(96+KL$20-52),($K$38 + 1) - (ROW(KO31)-21) + 2)),""),"")</f>
        <v>3</v>
      </c>
      <c r="KP31" s="83"/>
      <c r="KQ31" s="84"/>
      <c r="KR31" s="69" t="str">
        <f t="shared" ca="1" si="157"/>
        <v/>
      </c>
      <c r="KT31" s="69" t="str">
        <f ca="1">IF(LEN(KT$20)&gt;0,   IF(ROW(KT31)-21&lt;=$K$38/2,INDIRECT(CONCATENATE("Teams!F",CELL("contents",INDEX(MatchOrdering!$A$4:$CD$33,ROW(KT31)-21,MATCH(KT$20,MatchOrdering!$A$3:$CD$3,0))))),""),"")</f>
        <v>OTT</v>
      </c>
      <c r="KU31" s="73" t="str">
        <f t="shared" ca="1" si="158"/>
        <v>OTT vs WAS</v>
      </c>
      <c r="KV31" s="69" t="str">
        <f ca="1">IF(LEN(KT$20)&gt;0,   IF(ROW(KV31)-21&lt;=$K$38/2,INDIRECT(CONCATENATE("Teams!F",KW31)),""),"")</f>
        <v>WAS</v>
      </c>
      <c r="KW31" s="6">
        <f ca="1">IF(LEN(KT$20)&gt;0,   IF(ROW(KW31)-21&lt;=$K$38/2,INDIRECT(CONCATENATE("MatchOrdering!B",CHAR(96+KT$20-52),($K$38 + 1) - (ROW(KW31)-21) + 2)),""),"")</f>
        <v>30</v>
      </c>
      <c r="KX31" s="83"/>
      <c r="KY31" s="84"/>
      <c r="KZ31" s="69" t="str">
        <f t="shared" ca="1" si="159"/>
        <v/>
      </c>
      <c r="LB31" s="69" t="str">
        <f ca="1">IF(LEN(LB$20)&gt;0,   IF(ROW(LB31)-21&lt;=$K$38/2,INDIRECT(CONCATENATE("Teams!F",CELL("contents",INDEX(MatchOrdering!$A$4:$CD$33,ROW(LB31)-21,MATCH(LB$20,MatchOrdering!$A$3:$CD$3,0))))),""),"")</f>
        <v>FLA</v>
      </c>
      <c r="LC31" s="73" t="str">
        <f t="shared" ca="1" si="160"/>
        <v>FLA vs PHI</v>
      </c>
      <c r="LD31" s="69" t="str">
        <f ca="1">IF(LEN(LB$20)&gt;0,   IF(ROW(LD31)-21&lt;=$K$38/2,INDIRECT(CONCATENATE("Teams!F",LE31)),""),"")</f>
        <v>PHI</v>
      </c>
      <c r="LE31" s="6">
        <f ca="1">IF(LEN(LB$20)&gt;0,   IF(ROW(LE31)-21&lt;=$K$38/2,INDIRECT(CONCATENATE("MatchOrdering!C",CHAR(96+LB$20-78),($K$38 + 1) - (ROW(LE31)-21) + 2)),""),"")</f>
        <v>28</v>
      </c>
      <c r="LF31" s="83"/>
      <c r="LG31" s="84"/>
      <c r="LH31" s="69" t="str">
        <f t="shared" ca="1" si="161"/>
        <v/>
      </c>
      <c r="LJ31" s="69" t="str">
        <f ca="1">IF(LEN(LJ$20)&gt;0,   IF(ROW(LJ31)-21&lt;=$K$38/2,INDIRECT(CONCATENATE("Teams!F",CELL("contents",INDEX(MatchOrdering!$A$4:$CD$33,ROW(LJ31)-21,MATCH(LJ$20,MatchOrdering!$A$3:$CD$3,0))))),""),"")</f>
        <v>BUF</v>
      </c>
      <c r="LK31" s="73" t="str">
        <f t="shared" ca="1" si="162"/>
        <v>BUF vs NYI</v>
      </c>
      <c r="LL31" s="69" t="str">
        <f ca="1">IF(LEN(LJ$20)&gt;0,   IF(ROW(LL31)-21&lt;=$K$38/2,INDIRECT(CONCATENATE("Teams!F",LM31)),""),"")</f>
        <v>NYI</v>
      </c>
      <c r="LM31" s="6">
        <f ca="1">IF(LEN(LJ$20)&gt;0,   IF(ROW(LM31)-21&lt;=$K$38/2,INDIRECT(CONCATENATE("MatchOrdering!C",CHAR(96+LJ$20-78),($K$38 + 1) - (ROW(LM31)-21) + 2)),""),"")</f>
        <v>26</v>
      </c>
      <c r="LN31" s="83"/>
      <c r="LO31" s="84"/>
      <c r="LP31" s="69" t="str">
        <f t="shared" ca="1" si="163"/>
        <v/>
      </c>
    </row>
    <row r="32" spans="2:328" x14ac:dyDescent="0.25">
      <c r="B32" s="69" t="str">
        <f ca="1">IF(LEN(C$20)&gt;0,   IF(ROW(B32)-21&lt;=$K$38/2,INDIRECT(CONCATENATE("Teams!F",CELL("contents",INDEX(MatchOrdering!$A$4:$CD$33,ROW(B32)-21,MATCH(C$20,MatchOrdering!$A$3:$CD$3,0))))),""),"")</f>
        <v>DAL</v>
      </c>
      <c r="C32" s="73" t="str">
        <f t="shared" ca="1" si="82"/>
        <v>DAL vs FLA</v>
      </c>
      <c r="D32" s="69" t="str">
        <f ca="1">IF(LEN(C$20)&gt;0,   IF(ROW(D32)-21&lt;=$K$38/2,INDIRECT(CONCATENATE("Teams!F",E32)),""),"")</f>
        <v>FLA</v>
      </c>
      <c r="E32" s="6">
        <f ca="1">IF(LEN(C$20)&gt;0,   IF(ROW(E32)-21&lt;=$K$38/2,INDIRECT(CONCATENATE("MatchOrdering!",CHAR(96+C$20),($K$38 + 1) - (ROW(E32)-21) + 2)),""),"")</f>
        <v>18</v>
      </c>
      <c r="F32" s="83"/>
      <c r="G32" s="84"/>
      <c r="H32" s="69" t="str">
        <f t="shared" ca="1" si="83"/>
        <v/>
      </c>
      <c r="J32" s="69" t="str">
        <f ca="1">IF(LEN(J$20)&gt;0,   IF(ROW(J32)-21&lt;=$K$38/2,INDIRECT(CONCATENATE("Teams!F",CELL("contents",INDEX(MatchOrdering!$A$4:$CD$33,ROW(J32)-21,MATCH(J$20,MatchOrdering!$A$3:$CD$3,0))))),""),"")</f>
        <v>CHI</v>
      </c>
      <c r="K32" s="73" t="str">
        <f t="shared" ca="1" si="84"/>
        <v>CHI vs BUF</v>
      </c>
      <c r="L32" s="69" t="str">
        <f ca="1">IF(LEN(J$20)&gt;0,   IF(ROW(L32)-21&lt;=$K$38/2,INDIRECT(CONCATENATE("Teams!F",M32)),""),"")</f>
        <v>BUF</v>
      </c>
      <c r="M32" s="6">
        <f ca="1">IF(LEN(J$20)&gt;0,   IF(ROW(M32)-21&lt;=$K$38/2,INDIRECT(CONCATENATE("MatchOrdering!",CHAR(96+J$20),($K$38 + 1) - (ROW(M32)-21) + 2)),""),"")</f>
        <v>16</v>
      </c>
      <c r="N32" s="83"/>
      <c r="O32" s="84"/>
      <c r="P32" s="69" t="str">
        <f t="shared" ca="1" si="85"/>
        <v/>
      </c>
      <c r="R32" s="69" t="str">
        <f ca="1">IF(LEN(R$20)&gt;0,   IF(ROW(R32)-21&lt;=$K$38/2,INDIRECT(CONCATENATE("Teams!F",CELL("contents",INDEX(MatchOrdering!$A$4:$CD$33,ROW(R32)-21,MATCH(R$20,MatchOrdering!$A$3:$CD$3,0))))),""),"")</f>
        <v>SJS</v>
      </c>
      <c r="S32" s="73" t="str">
        <f t="shared" ca="1" si="86"/>
        <v>SJS vs WIN</v>
      </c>
      <c r="T32" s="69" t="str">
        <f ca="1">IF(LEN(R$20)&gt;0,   IF(ROW(T32)-21&lt;=$K$38/2,INDIRECT(CONCATENATE("Teams!F",U32)),""),"")</f>
        <v>WIN</v>
      </c>
      <c r="U32" s="6">
        <f ca="1">IF(LEN(R$20)&gt;0,   IF(ROW(U32)-21&lt;=$K$38/2,INDIRECT(CONCATENATE("MatchOrdering!",CHAR(96+R$20),($K$38 + 1) - (ROW(U32)-21) + 2)),""),"")</f>
        <v>14</v>
      </c>
      <c r="V32" s="83"/>
      <c r="W32" s="84"/>
      <c r="X32" s="69" t="str">
        <f t="shared" ca="1" si="87"/>
        <v/>
      </c>
      <c r="Z32" s="69" t="str">
        <f ca="1">IF(LEN(Z$20)&gt;0,   IF(ROW(Z32)-21&lt;=$K$38/2,INDIRECT(CONCATENATE("Teams!F",CELL("contents",INDEX(MatchOrdering!$A$4:$CD$33,ROW(Z32)-21,MATCH(Z$20,MatchOrdering!$A$3:$CD$3,0))))),""),"")</f>
        <v>LAK</v>
      </c>
      <c r="AA32" s="73" t="str">
        <f t="shared" ca="1" si="88"/>
        <v>LAK vs NAS</v>
      </c>
      <c r="AB32" s="69" t="str">
        <f ca="1">IF(LEN(Z$20)&gt;0,   IF(ROW(AB32)-21&lt;=$K$38/2,INDIRECT(CONCATENATE("Teams!F",AC32)),""),"")</f>
        <v>NAS</v>
      </c>
      <c r="AC32" s="6">
        <f ca="1">IF(LEN(Z$20)&gt;0,   IF(ROW(AC32)-21&lt;=$K$38/2,INDIRECT(CONCATENATE("MatchOrdering!",CHAR(96+Z$20),($K$38 + 1) - (ROW(AC32)-21) + 2)),""),"")</f>
        <v>12</v>
      </c>
      <c r="AD32" s="83"/>
      <c r="AE32" s="84"/>
      <c r="AF32" s="69" t="str">
        <f t="shared" ca="1" si="89"/>
        <v/>
      </c>
      <c r="AH32" s="69" t="str">
        <f ca="1">IF(LEN(AH$20)&gt;0,   IF(ROW(AH32)-21&lt;=$K$38/2,INDIRECT(CONCATENATE("Teams!F",CELL("contents",INDEX(MatchOrdering!$A$4:$CD$33,ROW(AH32)-21,MATCH(AH$20,MatchOrdering!$A$3:$CD$3,0))))),""),"")</f>
        <v>CGY</v>
      </c>
      <c r="AI32" s="73" t="str">
        <f t="shared" ca="1" si="90"/>
        <v>CGY vs DAL</v>
      </c>
      <c r="AJ32" s="69" t="str">
        <f ca="1">IF(LEN(AH$20)&gt;0,   IF(ROW(AJ32)-21&lt;=$K$38/2,INDIRECT(CONCATENATE("Teams!F",AK32)),""),"")</f>
        <v>DAL</v>
      </c>
      <c r="AK32" s="6">
        <f ca="1">IF(LEN(AH$20)&gt;0,   IF(ROW(AK32)-21&lt;=$K$38/2,INDIRECT(CONCATENATE("MatchOrdering!",CHAR(96+AH$20),($K$38 + 1) - (ROW(AK32)-21) + 2)),""),"")</f>
        <v>10</v>
      </c>
      <c r="AL32" s="83"/>
      <c r="AM32" s="84"/>
      <c r="AN32" s="69" t="str">
        <f t="shared" ca="1" si="91"/>
        <v/>
      </c>
      <c r="AP32" s="69" t="str">
        <f ca="1">IF(LEN(AP$20)&gt;0,   IF(ROW(AP32)-21&lt;=$K$38/2,INDIRECT(CONCATENATE("Teams!F",CELL("contents",INDEX(MatchOrdering!$A$4:$CD$33,ROW(AP32)-21,MATCH(AP$20,MatchOrdering!$A$3:$CD$3,0))))),""),"")</f>
        <v>PIT</v>
      </c>
      <c r="AQ32" s="73" t="str">
        <f t="shared" ca="1" si="92"/>
        <v>PIT vs CHI</v>
      </c>
      <c r="AR32" s="69" t="str">
        <f ca="1">IF(LEN(AP$20)&gt;0,   IF(ROW(AR32)-21&lt;=$K$38/2,INDIRECT(CONCATENATE("Teams!F",AS32)),""),"")</f>
        <v>CHI</v>
      </c>
      <c r="AS32" s="6">
        <f ca="1">IF(LEN(AP$20)&gt;0,   IF(ROW(AS32)-21&lt;=$K$38/2,INDIRECT(CONCATENATE("MatchOrdering!",CHAR(96+AP$20),($K$38 + 1) - (ROW(AS32)-21) + 2)),""),"")</f>
        <v>8</v>
      </c>
      <c r="AT32" s="83"/>
      <c r="AU32" s="84"/>
      <c r="AV32" s="69" t="str">
        <f t="shared" ca="1" si="93"/>
        <v/>
      </c>
      <c r="AX32" s="69" t="str">
        <f ca="1">IF(LEN(AX$20)&gt;0,   IF(ROW(AX32)-21&lt;=$K$38/2,INDIRECT(CONCATENATE("Teams!F",CELL("contents",INDEX(MatchOrdering!$A$4:$CD$33,ROW(AX32)-21,MATCH(AX$20,MatchOrdering!$A$3:$CD$3,0))))),""),"")</f>
        <v>NYR</v>
      </c>
      <c r="AY32" s="73" t="str">
        <f t="shared" ca="1" si="94"/>
        <v>NYR vs SJS</v>
      </c>
      <c r="AZ32" s="69" t="str">
        <f ca="1">IF(LEN(AX$20)&gt;0,   IF(ROW(AZ32)-21&lt;=$K$38/2,INDIRECT(CONCATENATE("Teams!F",BA32)),""),"")</f>
        <v>SJS</v>
      </c>
      <c r="BA32" s="6">
        <f ca="1">IF(LEN(AX$20)&gt;0,   IF(ROW(BA32)-21&lt;=$K$38/2,INDIRECT(CONCATENATE("MatchOrdering!",CHAR(96+AX$20),($K$38 + 1) - (ROW(BA32)-21) + 2)),""),"")</f>
        <v>6</v>
      </c>
      <c r="BB32" s="83"/>
      <c r="BC32" s="84"/>
      <c r="BD32" s="69" t="str">
        <f t="shared" ca="1" si="95"/>
        <v/>
      </c>
      <c r="BF32" s="69" t="str">
        <f ca="1">IF(LEN(BF$20)&gt;0,   IF(ROW(BF32)-21&lt;=$K$38/2,INDIRECT(CONCATENATE("Teams!F",CELL("contents",INDEX(MatchOrdering!$A$4:$CD$33,ROW(BF32)-21,MATCH(BF$20,MatchOrdering!$A$3:$CD$3,0))))),""),"")</f>
        <v>NJD</v>
      </c>
      <c r="BG32" s="73" t="str">
        <f t="shared" ca="1" si="96"/>
        <v>NJD vs LAK</v>
      </c>
      <c r="BH32" s="69" t="str">
        <f ca="1">IF(LEN(BF$20)&gt;0,   IF(ROW(BH32)-21&lt;=$K$38/2,INDIRECT(CONCATENATE("Teams!F",BI32)),""),"")</f>
        <v>LAK</v>
      </c>
      <c r="BI32" s="6">
        <f ca="1">IF(LEN(BF$20)&gt;0,   IF(ROW(BI32)-21&lt;=$K$38/2,INDIRECT(CONCATENATE("MatchOrdering!",CHAR(96+BF$20),($K$38 + 1) - (ROW(BI32)-21) + 2)),""),"")</f>
        <v>4</v>
      </c>
      <c r="BJ32" s="83"/>
      <c r="BK32" s="84"/>
      <c r="BL32" s="69" t="str">
        <f t="shared" ca="1" si="97"/>
        <v/>
      </c>
      <c r="BN32" s="69" t="str">
        <f ca="1">IF(LEN(BN$20)&gt;0,   IF(ROW(BN32)-21&lt;=$K$38/2,INDIRECT(CONCATENATE("Teams!F",CELL("contents",INDEX(MatchOrdering!$A$4:$CD$33,ROW(BN32)-21,MATCH(BN$20,MatchOrdering!$A$3:$CD$3,0))))),""),"")</f>
        <v>CAR</v>
      </c>
      <c r="BO32" s="73" t="str">
        <f t="shared" ca="1" si="98"/>
        <v>CAR vs CGY</v>
      </c>
      <c r="BP32" s="69" t="str">
        <f ca="1">IF(LEN(BN$20)&gt;0,   IF(ROW(BP32)-21&lt;=$K$38/2,INDIRECT(CONCATENATE("Teams!F",BQ32)),""),"")</f>
        <v>CGY</v>
      </c>
      <c r="BQ32" s="6">
        <f ca="1">IF(LEN(BN$20)&gt;0,   IF(ROW(BQ32)-21&lt;=$K$38/2,INDIRECT(CONCATENATE("MatchOrdering!",CHAR(96+BN$20),($K$38 + 1) - (ROW(BQ32)-21) + 2)),""),"")</f>
        <v>2</v>
      </c>
      <c r="BR32" s="83"/>
      <c r="BS32" s="84"/>
      <c r="BT32" s="69" t="str">
        <f t="shared" ca="1" si="99"/>
        <v/>
      </c>
      <c r="BV32" s="69" t="str">
        <f ca="1">IF(LEN(BV$20)&gt;0,   IF(ROW(BV32)-21&lt;=$K$38/2,INDIRECT(CONCATENATE("Teams!F",CELL("contents",INDEX(MatchOrdering!$A$4:$CD$33,ROW(BV32)-21,MATCH(BV$20,MatchOrdering!$A$3:$CD$3,0))))),""),"")</f>
        <v>TB</v>
      </c>
      <c r="BW32" s="73" t="str">
        <f t="shared" ca="1" si="100"/>
        <v>TB vs PIT</v>
      </c>
      <c r="BX32" s="69" t="str">
        <f ca="1">IF(LEN(BV$20)&gt;0,   IF(ROW(BX32)-21&lt;=$K$38/2,INDIRECT(CONCATENATE("Teams!F",BY32)),""),"")</f>
        <v>PIT</v>
      </c>
      <c r="BY32" s="6">
        <f ca="1">IF(LEN(BV$20)&gt;0,   IF(ROW(BY32)-21&lt;=$K$38/2,INDIRECT(CONCATENATE("MatchOrdering!",CHAR(96+BV$20),($K$38 + 1) - (ROW(BY32)-21) + 2)),""),"")</f>
        <v>29</v>
      </c>
      <c r="BZ32" s="83"/>
      <c r="CA32" s="84"/>
      <c r="CB32" s="69" t="str">
        <f t="shared" ca="1" si="101"/>
        <v/>
      </c>
      <c r="CD32" s="69" t="str">
        <f ca="1">IF(LEN(CD$20)&gt;0,   IF(ROW(CD32)-21&lt;=$K$38/2,INDIRECT(CONCATENATE("Teams!F",CELL("contents",INDEX(MatchOrdering!$A$4:$CD$33,ROW(CD32)-21,MATCH(CD$20,MatchOrdering!$A$3:$CD$3,0))))),""),"")</f>
        <v>MON</v>
      </c>
      <c r="CE32" s="73" t="str">
        <f t="shared" ca="1" si="102"/>
        <v>MON vs NYR</v>
      </c>
      <c r="CF32" s="69" t="str">
        <f ca="1">IF(LEN(CD$20)&gt;0,   IF(ROW(CF32)-21&lt;=$K$38/2,INDIRECT(CONCATENATE("Teams!F",CG32)),""),"")</f>
        <v>NYR</v>
      </c>
      <c r="CG32" s="6">
        <f ca="1">IF(LEN(CD$20)&gt;0,   IF(ROW(CG32)-21&lt;=$K$38/2,INDIRECT(CONCATENATE("MatchOrdering!",CHAR(96+CD$20),($K$38 + 1) - (ROW(CG32)-21) + 2)),""),"")</f>
        <v>27</v>
      </c>
      <c r="CH32" s="83"/>
      <c r="CI32" s="84"/>
      <c r="CJ32" s="69" t="str">
        <f t="shared" ca="1" si="103"/>
        <v/>
      </c>
      <c r="CL32" s="69" t="str">
        <f ca="1">IF(LEN(CL$20)&gt;0,   IF(ROW(CL32)-21&lt;=$K$38/2,INDIRECT(CONCATENATE("Teams!F",CELL("contents",INDEX(MatchOrdering!$A$4:$CD$33,ROW(CL32)-21,MATCH(CL$20,MatchOrdering!$A$3:$CD$3,0))))),""),"")</f>
        <v>DET</v>
      </c>
      <c r="CM32" s="73" t="str">
        <f t="shared" ca="1" si="104"/>
        <v>DET vs NJD</v>
      </c>
      <c r="CN32" s="69" t="str">
        <f ca="1">IF(LEN(CL$20)&gt;0,   IF(ROW(CN32)-21&lt;=$K$38/2,INDIRECT(CONCATENATE("Teams!F",CO32)),""),"")</f>
        <v>NJD</v>
      </c>
      <c r="CO32" s="6">
        <f ca="1">IF(LEN(CL$20)&gt;0,   IF(ROW(CO32)-21&lt;=$K$38/2,INDIRECT(CONCATENATE("MatchOrdering!",CHAR(96+CL$20),($K$38 + 1) - (ROW(CO32)-21) + 2)),""),"")</f>
        <v>25</v>
      </c>
      <c r="CP32" s="83"/>
      <c r="CQ32" s="84"/>
      <c r="CR32" s="69" t="str">
        <f t="shared" ca="1" si="105"/>
        <v/>
      </c>
      <c r="CT32" s="69" t="str">
        <f ca="1">IF(LEN(CT$20)&gt;0,   IF(ROW(CT32)-21&lt;=$K$38/2,INDIRECT(CONCATENATE("Teams!F",CELL("contents",INDEX(MatchOrdering!$A$4:$CD$33,ROW(CT32)-21,MATCH(CT$20,MatchOrdering!$A$3:$CD$3,0))))),""),"")</f>
        <v>BOS</v>
      </c>
      <c r="CU32" s="73" t="str">
        <f t="shared" ca="1" si="106"/>
        <v>BOS vs CAR</v>
      </c>
      <c r="CV32" s="69" t="str">
        <f ca="1">IF(LEN(CT$20)&gt;0,   IF(ROW(CV32)-21&lt;=$K$38/2,INDIRECT(CONCATENATE("Teams!F",CW32)),""),"")</f>
        <v>CAR</v>
      </c>
      <c r="CW32" s="6">
        <f ca="1">IF(LEN(CT$20)&gt;0,   IF(ROW(CW32)-21&lt;=$K$38/2,INDIRECT(CONCATENATE("MatchOrdering!",CHAR(96+CT$20),($K$38 + 1) - (ROW(CW32)-21) + 2)),""),"")</f>
        <v>23</v>
      </c>
      <c r="CX32" s="83"/>
      <c r="CY32" s="84"/>
      <c r="CZ32" s="69" t="str">
        <f t="shared" ca="1" si="107"/>
        <v/>
      </c>
      <c r="DB32" s="69" t="str">
        <f ca="1">IF(LEN(DB$20)&gt;0,   IF(ROW(DB32)-21&lt;=$K$38/2,INDIRECT(CONCATENATE("Teams!F",CELL("contents",INDEX(MatchOrdering!$A$4:$CD$33,ROW(DB32)-21,MATCH(DB$20,MatchOrdering!$A$3:$CD$3,0))))),""),"")</f>
        <v>STL</v>
      </c>
      <c r="DC32" s="73" t="str">
        <f t="shared" ca="1" si="108"/>
        <v>STL vs TB</v>
      </c>
      <c r="DD32" s="69" t="str">
        <f ca="1">IF(LEN(DB$20)&gt;0,   IF(ROW(DD32)-21&lt;=$K$38/2,INDIRECT(CONCATENATE("Teams!F",DE32)),""),"")</f>
        <v>TB</v>
      </c>
      <c r="DE32" s="6">
        <f ca="1">IF(LEN(DB$20)&gt;0,   IF(ROW(DE32)-21&lt;=$K$38/2,INDIRECT(CONCATENATE("MatchOrdering!A",CHAR(96+DB$20-26),($K$38 + 1) - (ROW(DE32)-21) + 2)),""),"")</f>
        <v>21</v>
      </c>
      <c r="DF32" s="83"/>
      <c r="DG32" s="84"/>
      <c r="DH32" s="69" t="str">
        <f t="shared" ca="1" si="109"/>
        <v/>
      </c>
      <c r="DJ32" s="69" t="str">
        <f ca="1">IF(LEN(DJ$20)&gt;0,   IF(ROW(DJ32)-21&lt;=$K$38/2,INDIRECT(CONCATENATE("Teams!F",CELL("contents",INDEX(MatchOrdering!$A$4:$CD$33,ROW(DJ32)-21,MATCH(DJ$20,MatchOrdering!$A$3:$CD$3,0))))),""),"")</f>
        <v>MIN</v>
      </c>
      <c r="DK32" s="73" t="str">
        <f t="shared" ca="1" si="110"/>
        <v>MIN vs MON</v>
      </c>
      <c r="DL32" s="69" t="str">
        <f ca="1">IF(LEN(DJ$20)&gt;0,   IF(ROW(DL32)-21&lt;=$K$38/2,INDIRECT(CONCATENATE("Teams!F",DM32)),""),"")</f>
        <v>MON</v>
      </c>
      <c r="DM32" s="6">
        <f ca="1">IF(LEN(DJ$20)&gt;0,   IF(ROW(DM32)-21&lt;=$K$38/2,INDIRECT(CONCATENATE("MatchOrdering!A",CHAR(96+DJ$20-26),($K$38 + 1) - (ROW(DM32)-21) + 2)),""),"")</f>
        <v>19</v>
      </c>
      <c r="DN32" s="83"/>
      <c r="DO32" s="84"/>
      <c r="DP32" s="69" t="str">
        <f t="shared" ca="1" si="111"/>
        <v/>
      </c>
      <c r="DR32" s="69" t="str">
        <f ca="1">IF(LEN(DR$20)&gt;0,   IF(ROW(DR32)-21&lt;=$K$38/2,INDIRECT(CONCATENATE("Teams!F",CELL("contents",INDEX(MatchOrdering!$A$4:$CD$33,ROW(DR32)-21,MATCH(DR$20,MatchOrdering!$A$3:$CD$3,0))))),""),"")</f>
        <v>COL</v>
      </c>
      <c r="DS32" s="73" t="str">
        <f t="shared" ca="1" si="112"/>
        <v>COL vs DET</v>
      </c>
      <c r="DT32" s="69" t="str">
        <f ca="1">IF(LEN(DR$20)&gt;0,   IF(ROW(DT32)-21&lt;=$K$38/2,INDIRECT(CONCATENATE("Teams!F",DU32)),""),"")</f>
        <v>DET</v>
      </c>
      <c r="DU32" s="6">
        <f ca="1">IF(LEN(DR$20)&gt;0,   IF(ROW(DU32)-21&lt;=$K$38/2,INDIRECT(CONCATENATE("MatchOrdering!A",CHAR(96+DR$20-26),($K$38 + 1) - (ROW(DU32)-21) + 2)),""),"")</f>
        <v>17</v>
      </c>
      <c r="DV32" s="83"/>
      <c r="DW32" s="84"/>
      <c r="DX32" s="69" t="str">
        <f t="shared" ca="1" si="113"/>
        <v/>
      </c>
      <c r="DZ32" s="69" t="str">
        <f ca="1">IF(LEN(DZ$20)&gt;0,   IF(ROW(DZ32)-21&lt;=$K$38/2,INDIRECT(CONCATENATE("Teams!F",CELL("contents",INDEX(MatchOrdering!$A$4:$CD$33,ROW(DZ32)-21,MATCH(DZ$20,MatchOrdering!$A$3:$CD$3,0))))),""),"")</f>
        <v>VAN</v>
      </c>
      <c r="EA32" s="73" t="str">
        <f t="shared" ca="1" si="114"/>
        <v>VAN vs BOS</v>
      </c>
      <c r="EB32" s="69" t="str">
        <f ca="1">IF(LEN(DZ$20)&gt;0,   IF(ROW(EB32)-21&lt;=$K$38/2,INDIRECT(CONCATENATE("Teams!F",EC32)),""),"")</f>
        <v>BOS</v>
      </c>
      <c r="EC32" s="6">
        <f ca="1">IF(LEN(DZ$20)&gt;0,   IF(ROW(EC32)-21&lt;=$K$38/2,INDIRECT(CONCATENATE("MatchOrdering!A",CHAR(96+DZ$20-26),($K$38 + 1) - (ROW(EC32)-21) + 2)),""),"")</f>
        <v>15</v>
      </c>
      <c r="ED32" s="83"/>
      <c r="EE32" s="84"/>
      <c r="EF32" s="69" t="str">
        <f t="shared" ca="1" si="115"/>
        <v/>
      </c>
      <c r="EH32" s="69" t="str">
        <f ca="1">IF(LEN(EH$20)&gt;0,   IF(ROW(EH32)-21&lt;=$K$38/2,INDIRECT(CONCATENATE("Teams!F",CELL("contents",INDEX(MatchOrdering!$A$4:$CD$33,ROW(EH32)-21,MATCH(EH$20,MatchOrdering!$A$3:$CD$3,0))))),""),"")</f>
        <v>ARI</v>
      </c>
      <c r="EI32" s="73" t="str">
        <f t="shared" ca="1" si="116"/>
        <v>ARI vs STL</v>
      </c>
      <c r="EJ32" s="69" t="str">
        <f ca="1">IF(LEN(EH$20)&gt;0,   IF(ROW(EJ32)-21&lt;=$K$38/2,INDIRECT(CONCATENATE("Teams!F",EK32)),""),"")</f>
        <v>STL</v>
      </c>
      <c r="EK32" s="6">
        <f ca="1">IF(LEN(EH$20)&gt;0,   IF(ROW(EK32)-21&lt;=$K$38/2,INDIRECT(CONCATENATE("MatchOrdering!A",CHAR(96+EH$20-26),($K$38 + 1) - (ROW(EK32)-21) + 2)),""),"")</f>
        <v>13</v>
      </c>
      <c r="EL32" s="83"/>
      <c r="EM32" s="84"/>
      <c r="EN32" s="69" t="str">
        <f t="shared" ca="1" si="117"/>
        <v/>
      </c>
      <c r="EP32" s="69" t="str">
        <f ca="1">IF(LEN(EP$20)&gt;0,   IF(ROW(EP32)-21&lt;=$K$38/2,INDIRECT(CONCATENATE("Teams!F",CELL("contents",INDEX(MatchOrdering!$A$4:$CD$33,ROW(EP32)-21,MATCH(EP$20,MatchOrdering!$A$3:$CD$3,0))))),""),"")</f>
        <v>EDM</v>
      </c>
      <c r="EQ32" s="73" t="str">
        <f t="shared" ca="1" si="118"/>
        <v>EDM vs MIN</v>
      </c>
      <c r="ER32" s="69" t="str">
        <f ca="1">IF(LEN(EP$20)&gt;0,   IF(ROW(ER32)-21&lt;=$K$38/2,INDIRECT(CONCATENATE("Teams!F",ES32)),""),"")</f>
        <v>MIN</v>
      </c>
      <c r="ES32" s="6">
        <f ca="1">IF(LEN(EP$20)&gt;0,   IF(ROW(ES32)-21&lt;=$K$38/2,INDIRECT(CONCATENATE("MatchOrdering!A",CHAR(96+EP$20-26),($K$38 + 1) - (ROW(ES32)-21) + 2)),""),"")</f>
        <v>11</v>
      </c>
      <c r="ET32" s="83"/>
      <c r="EU32" s="84"/>
      <c r="EV32" s="69" t="str">
        <f t="shared" ca="1" si="119"/>
        <v/>
      </c>
      <c r="EX32" s="69" t="str">
        <f ca="1">IF(LEN(EX$20)&gt;0,   IF(ROW(EX32)-21&lt;=$K$38/2,INDIRECT(CONCATENATE("Teams!F",CELL("contents",INDEX(MatchOrdering!$A$4:$CD$33,ROW(EX32)-21,MATCH(EX$20,MatchOrdering!$A$3:$CD$3,0))))),""),"")</f>
        <v>WAS</v>
      </c>
      <c r="EY32" s="73" t="str">
        <f t="shared" ca="1" si="120"/>
        <v>WAS vs COL</v>
      </c>
      <c r="EZ32" s="69" t="str">
        <f ca="1">IF(LEN(EX$20)&gt;0,   IF(ROW(EZ32)-21&lt;=$K$38/2,INDIRECT(CONCATENATE("Teams!F",FA32)),""),"")</f>
        <v>COL</v>
      </c>
      <c r="FA32" s="6">
        <f ca="1">IF(LEN(EX$20)&gt;0,   IF(ROW(FA32)-21&lt;=$K$38/2,INDIRECT(CONCATENATE("MatchOrdering!A",CHAR(96+EX$20-26),($K$38 + 1) - (ROW(FA32)-21) + 2)),""),"")</f>
        <v>9</v>
      </c>
      <c r="FB32" s="83"/>
      <c r="FC32" s="84"/>
      <c r="FD32" s="69" t="str">
        <f t="shared" ca="1" si="121"/>
        <v/>
      </c>
      <c r="FF32" s="69" t="str">
        <f ca="1">IF(LEN(FF$20)&gt;0,   IF(ROW(FF32)-21&lt;=$K$38/2,INDIRECT(CONCATENATE("Teams!F",CELL("contents",INDEX(MatchOrdering!$A$4:$CD$33,ROW(FF32)-21,MATCH(FF$20,MatchOrdering!$A$3:$CD$3,0))))),""),"")</f>
        <v>PHI</v>
      </c>
      <c r="FG32" s="73" t="str">
        <f t="shared" ca="1" si="122"/>
        <v>PHI vs VAN</v>
      </c>
      <c r="FH32" s="69" t="str">
        <f ca="1">IF(LEN(FF$20)&gt;0,   IF(ROW(FH32)-21&lt;=$K$38/2,INDIRECT(CONCATENATE("Teams!F",FI32)),""),"")</f>
        <v>VAN</v>
      </c>
      <c r="FI32" s="6">
        <f ca="1">IF(LEN(FF$20)&gt;0,   IF(ROW(FI32)-21&lt;=$K$38/2,INDIRECT(CONCATENATE("MatchOrdering!A",CHAR(96+FF$20-26),($K$38 + 1) - (ROW(FI32)-21) + 2)),""),"")</f>
        <v>7</v>
      </c>
      <c r="FJ32" s="83"/>
      <c r="FK32" s="84"/>
      <c r="FL32" s="69" t="str">
        <f t="shared" ca="1" si="123"/>
        <v/>
      </c>
      <c r="FN32" s="69" t="str">
        <f ca="1">IF(LEN(FN$20)&gt;0,   IF(ROW(FN32)-21&lt;=$K$38/2,INDIRECT(CONCATENATE("Teams!F",CELL("contents",INDEX(MatchOrdering!$A$4:$CD$33,ROW(FN32)-21,MATCH(FN$20,MatchOrdering!$A$3:$CD$3,0))))),""),"")</f>
        <v>NYI</v>
      </c>
      <c r="FO32" s="73" t="str">
        <f t="shared" ca="1" si="124"/>
        <v>NYI vs ARI</v>
      </c>
      <c r="FP32" s="69" t="str">
        <f ca="1">IF(LEN(FN$20)&gt;0,   IF(ROW(FP32)-21&lt;=$K$38/2,INDIRECT(CONCATENATE("Teams!F",FQ32)),""),"")</f>
        <v>ARI</v>
      </c>
      <c r="FQ32" s="6">
        <f ca="1">IF(LEN(FN$20)&gt;0,   IF(ROW(FQ32)-21&lt;=$K$38/2,INDIRECT(CONCATENATE("MatchOrdering!A",CHAR(96+FN$20-26),($K$38 + 1) - (ROW(FQ32)-21) + 2)),""),"")</f>
        <v>5</v>
      </c>
      <c r="FR32" s="83"/>
      <c r="FS32" s="84"/>
      <c r="FT32" s="69" t="str">
        <f t="shared" ca="1" si="125"/>
        <v/>
      </c>
      <c r="FV32" s="69" t="str">
        <f ca="1">IF(LEN(FV$20)&gt;0,   IF(ROW(FV32)-21&lt;=$K$38/2,INDIRECT(CONCATENATE("Teams!F",CELL("contents",INDEX(MatchOrdering!$A$4:$CD$33,ROW(FV32)-21,MATCH(FV$20,MatchOrdering!$A$3:$CD$3,0))))),""),"")</f>
        <v>CBJ</v>
      </c>
      <c r="FW32" s="73" t="str">
        <f t="shared" ca="1" si="126"/>
        <v>CBJ vs EDM</v>
      </c>
      <c r="FX32" s="69" t="str">
        <f ca="1">IF(LEN(FV$20)&gt;0,   IF(ROW(FX32)-21&lt;=$K$38/2,INDIRECT(CONCATENATE("Teams!F",FY32)),""),"")</f>
        <v>EDM</v>
      </c>
      <c r="FY32" s="6">
        <f ca="1">IF(LEN(FV$20)&gt;0,   IF(ROW(FY32)-21&lt;=$K$38/2,INDIRECT(CONCATENATE("MatchOrdering!A",CHAR(96+FV$20-26),($K$38 + 1) - (ROW(FY32)-21) + 2)),""),"")</f>
        <v>3</v>
      </c>
      <c r="FZ32" s="83"/>
      <c r="GA32" s="84"/>
      <c r="GB32" s="69" t="str">
        <f t="shared" ca="1" si="127"/>
        <v/>
      </c>
      <c r="GD32" s="69" t="str">
        <f ca="1">IF(LEN(GD$20)&gt;0,   IF(ROW(GD32)-21&lt;=$K$38/2,INDIRECT(CONCATENATE("Teams!F",CELL("contents",INDEX(MatchOrdering!$A$4:$CD$33,ROW(GD32)-21,MATCH(GD$20,MatchOrdering!$A$3:$CD$3,0))))),""),"")</f>
        <v>TOR</v>
      </c>
      <c r="GE32" s="73" t="str">
        <f t="shared" ca="1" si="128"/>
        <v>TOR vs WAS</v>
      </c>
      <c r="GF32" s="69" t="str">
        <f ca="1">IF(LEN(GD$20)&gt;0,   IF(ROW(GF32)-21&lt;=$K$38/2,INDIRECT(CONCATENATE("Teams!F",GG32)),""),"")</f>
        <v>WAS</v>
      </c>
      <c r="GG32" s="6">
        <f ca="1">IF(LEN(GD$20)&gt;0,   IF(ROW(GG32)-21&lt;=$K$38/2,INDIRECT(CONCATENATE("MatchOrdering!A",CHAR(96+GD$20-26),($K$38 + 1) - (ROW(GG32)-21) + 2)),""),"")</f>
        <v>30</v>
      </c>
      <c r="GH32" s="83"/>
      <c r="GI32" s="84"/>
      <c r="GJ32" s="69" t="str">
        <f t="shared" ca="1" si="129"/>
        <v/>
      </c>
      <c r="GL32" s="69" t="str">
        <f ca="1">IF(LEN(GL$20)&gt;0,   IF(ROW(GL32)-21&lt;=$K$38/2,INDIRECT(CONCATENATE("Teams!F",CELL("contents",INDEX(MatchOrdering!$A$4:$CD$33,ROW(GL32)-21,MATCH(GL$20,MatchOrdering!$A$3:$CD$3,0))))),""),"")</f>
        <v>OTT</v>
      </c>
      <c r="GM32" s="73" t="str">
        <f t="shared" ca="1" si="130"/>
        <v>OTT vs PHI</v>
      </c>
      <c r="GN32" s="69" t="str">
        <f ca="1">IF(LEN(GL$20)&gt;0,   IF(ROW(GN32)-21&lt;=$K$38/2,INDIRECT(CONCATENATE("Teams!F",GO32)),""),"")</f>
        <v>PHI</v>
      </c>
      <c r="GO32" s="6">
        <f ca="1">IF(LEN(GL$20)&gt;0,   IF(ROW(GO32)-21&lt;=$K$38/2,INDIRECT(CONCATENATE("MatchOrdering!A",CHAR(96+GL$20-26),($K$38 + 1) - (ROW(GO32)-21) + 2)),""),"")</f>
        <v>28</v>
      </c>
      <c r="GP32" s="83"/>
      <c r="GQ32" s="84"/>
      <c r="GR32" s="69" t="str">
        <f t="shared" ca="1" si="131"/>
        <v/>
      </c>
      <c r="GT32" s="69" t="str">
        <f ca="1">IF(LEN(GT$20)&gt;0,   IF(ROW(GT32)-21&lt;=$K$38/2,INDIRECT(CONCATENATE("Teams!F",CELL("contents",INDEX(MatchOrdering!$A$4:$CD$33,ROW(GT32)-21,MATCH(GT$20,MatchOrdering!$A$3:$CD$3,0))))),""),"")</f>
        <v>FLA</v>
      </c>
      <c r="GU32" s="73" t="str">
        <f t="shared" ca="1" si="132"/>
        <v>FLA vs NYI</v>
      </c>
      <c r="GV32" s="69" t="str">
        <f ca="1">IF(LEN(GT$20)&gt;0,   IF(ROW(GV32)-21&lt;=$K$38/2,INDIRECT(CONCATENATE("Teams!F",GW32)),""),"")</f>
        <v>NYI</v>
      </c>
      <c r="GW32" s="6">
        <f ca="1">IF(LEN(GT$20)&gt;0,   IF(ROW(GW32)-21&lt;=$K$38/2,INDIRECT(CONCATENATE("MatchOrdering!A",CHAR(96+GT$20-26),($K$38 + 1) - (ROW(GW32)-21) + 2)),""),"")</f>
        <v>26</v>
      </c>
      <c r="GX32" s="83"/>
      <c r="GY32" s="84"/>
      <c r="GZ32" s="69" t="str">
        <f t="shared" ca="1" si="133"/>
        <v/>
      </c>
      <c r="HB32" s="69" t="str">
        <f ca="1">IF(LEN(HB$20)&gt;0,   IF(ROW(HB32)-21&lt;=$K$38/2,INDIRECT(CONCATENATE("Teams!F",CELL("contents",INDEX(MatchOrdering!$A$4:$CD$33,ROW(HB32)-21,MATCH(HB$20,MatchOrdering!$A$3:$CD$3,0))))),""),"")</f>
        <v>BUF</v>
      </c>
      <c r="HC32" s="73" t="str">
        <f t="shared" ca="1" si="134"/>
        <v>BUF vs CBJ</v>
      </c>
      <c r="HD32" s="69" t="str">
        <f ca="1">IF(LEN(HB$20)&gt;0,   IF(ROW(HD32)-21&lt;=$K$38/2,INDIRECT(CONCATENATE("Teams!F",HE32)),""),"")</f>
        <v>CBJ</v>
      </c>
      <c r="HE32" s="6">
        <f ca="1">IF(LEN(HB$20)&gt;0,   IF(ROW(HE32)-21&lt;=$K$38/2,INDIRECT(CONCATENATE("MatchOrdering!B",CHAR(96+HB$20-52),($K$38 + 1) - (ROW(HE32)-21) + 2)),""),"")</f>
        <v>24</v>
      </c>
      <c r="HF32" s="83"/>
      <c r="HG32" s="84"/>
      <c r="HH32" s="69" t="str">
        <f t="shared" ca="1" si="135"/>
        <v/>
      </c>
      <c r="HJ32" s="69" t="str">
        <f ca="1">IF(LEN(HJ$20)&gt;0,   IF(ROW(HJ32)-21&lt;=$K$38/2,INDIRECT(CONCATENATE("Teams!F",CELL("contents",INDEX(MatchOrdering!$A$4:$CD$33,ROW(HJ32)-21,MATCH(HJ$20,MatchOrdering!$A$3:$CD$3,0))))),""),"")</f>
        <v>WIN</v>
      </c>
      <c r="HK32" s="73" t="str">
        <f t="shared" ca="1" si="136"/>
        <v>WIN vs TOR</v>
      </c>
      <c r="HL32" s="69" t="str">
        <f ca="1">IF(LEN(HJ$20)&gt;0,   IF(ROW(HL32)-21&lt;=$K$38/2,INDIRECT(CONCATENATE("Teams!F",HM32)),""),"")</f>
        <v>TOR</v>
      </c>
      <c r="HM32" s="6">
        <f ca="1">IF(LEN(HJ$20)&gt;0,   IF(ROW(HM32)-21&lt;=$K$38/2,INDIRECT(CONCATENATE("MatchOrdering!B",CHAR(96+HJ$20-52),($K$38 + 1) - (ROW(HM32)-21) + 2)),""),"")</f>
        <v>22</v>
      </c>
      <c r="HN32" s="83"/>
      <c r="HO32" s="84"/>
      <c r="HP32" s="69" t="str">
        <f t="shared" ca="1" si="137"/>
        <v/>
      </c>
      <c r="HR32" s="69" t="str">
        <f ca="1">IF(LEN(HR$20)&gt;0,   IF(ROW(HR32)-21&lt;=$K$38/2,INDIRECT(CONCATENATE("Teams!F",CELL("contents",INDEX(MatchOrdering!$A$4:$CD$33,ROW(HR32)-21,MATCH(HR$20,MatchOrdering!$A$3:$CD$3,0))))),""),"")</f>
        <v>NAS</v>
      </c>
      <c r="HS32" s="73" t="str">
        <f t="shared" ca="1" si="138"/>
        <v>NAS vs OTT</v>
      </c>
      <c r="HT32" s="69" t="str">
        <f ca="1">IF(LEN(HR$20)&gt;0,   IF(ROW(HT32)-21&lt;=$K$38/2,INDIRECT(CONCATENATE("Teams!F",HU32)),""),"")</f>
        <v>OTT</v>
      </c>
      <c r="HU32" s="6">
        <f ca="1">IF(LEN(HR$20)&gt;0,   IF(ROW(HU32)-21&lt;=$K$38/2,INDIRECT(CONCATENATE("MatchOrdering!B",CHAR(96+HR$20-52),($K$38 + 1) - (ROW(HU32)-21) + 2)),""),"")</f>
        <v>20</v>
      </c>
      <c r="HV32" s="83"/>
      <c r="HW32" s="84"/>
      <c r="HX32" s="69" t="str">
        <f t="shared" ca="1" si="139"/>
        <v/>
      </c>
      <c r="HZ32" s="69" t="str">
        <f ca="1">IF(LEN(HZ$20)&gt;0,   IF(ROW(HZ32)-21&lt;=$K$38/2,INDIRECT(CONCATENATE("Teams!F",CELL("contents",INDEX(MatchOrdering!$A$4:$CD$33,ROW(HZ32)-21,MATCH(HZ$20,MatchOrdering!$A$3:$CD$3,0))))),""),"")</f>
        <v>DAL</v>
      </c>
      <c r="IA32" s="73" t="str">
        <f t="shared" ca="1" si="140"/>
        <v>DAL vs FLA</v>
      </c>
      <c r="IB32" s="69" t="str">
        <f ca="1">IF(LEN(HZ$20)&gt;0,   IF(ROW(IB32)-21&lt;=$K$38/2,INDIRECT(CONCATENATE("Teams!F",IC32)),""),"")</f>
        <v>FLA</v>
      </c>
      <c r="IC32" s="6">
        <f ca="1">IF(LEN(HZ$20)&gt;0,   IF(ROW(IC32)-21&lt;=$K$38/2,INDIRECT(CONCATENATE("MatchOrdering!B",CHAR(96+HZ$20-52),($K$38 + 1) - (ROW(IC32)-21) + 2)),""),"")</f>
        <v>18</v>
      </c>
      <c r="ID32" s="83"/>
      <c r="IE32" s="84"/>
      <c r="IF32" s="69" t="str">
        <f t="shared" ca="1" si="141"/>
        <v/>
      </c>
      <c r="IH32" s="69" t="str">
        <f ca="1">IF(LEN(IH$20)&gt;0,   IF(ROW(IH32)-21&lt;=$K$38/2,INDIRECT(CONCATENATE("Teams!F",CELL("contents",INDEX(MatchOrdering!$A$4:$CD$33,ROW(IH32)-21,MATCH(IH$20,MatchOrdering!$A$3:$CD$3,0))))),""),"")</f>
        <v>CHI</v>
      </c>
      <c r="II32" s="73" t="str">
        <f t="shared" ca="1" si="142"/>
        <v>CHI vs BUF</v>
      </c>
      <c r="IJ32" s="69" t="str">
        <f ca="1">IF(LEN(IH$20)&gt;0,   IF(ROW(IJ32)-21&lt;=$K$38/2,INDIRECT(CONCATENATE("Teams!F",IK32)),""),"")</f>
        <v>BUF</v>
      </c>
      <c r="IK32" s="6">
        <f ca="1">IF(LEN(IH$20)&gt;0,   IF(ROW(IK32)-21&lt;=$K$38/2,INDIRECT(CONCATENATE("MatchOrdering!B",CHAR(96+IH$20-52),($K$38 + 1) - (ROW(IK32)-21) + 2)),""),"")</f>
        <v>16</v>
      </c>
      <c r="IL32" s="83"/>
      <c r="IM32" s="84"/>
      <c r="IN32" s="69" t="str">
        <f t="shared" ca="1" si="143"/>
        <v/>
      </c>
      <c r="IP32" s="69" t="str">
        <f ca="1">IF(LEN(IP$20)&gt;0,   IF(ROW(IP32)-21&lt;=$K$38/2,INDIRECT(CONCATENATE("Teams!F",CELL("contents",INDEX(MatchOrdering!$A$4:$CD$33,ROW(IP32)-21,MATCH(IP$20,MatchOrdering!$A$3:$CD$3,0))))),""),"")</f>
        <v>SJS</v>
      </c>
      <c r="IQ32" s="73" t="str">
        <f t="shared" ca="1" si="144"/>
        <v>SJS vs WIN</v>
      </c>
      <c r="IR32" s="69" t="str">
        <f ca="1">IF(LEN(IP$20)&gt;0,   IF(ROW(IR32)-21&lt;=$K$38/2,INDIRECT(CONCATENATE("Teams!F",IS32)),""),"")</f>
        <v>WIN</v>
      </c>
      <c r="IS32" s="6">
        <f ca="1">IF(LEN(IP$20)&gt;0,   IF(ROW(IS32)-21&lt;=$K$38/2,INDIRECT(CONCATENATE("MatchOrdering!B",CHAR(96+IP$20-52),($K$38 + 1) - (ROW(IS32)-21) + 2)),""),"")</f>
        <v>14</v>
      </c>
      <c r="IT32" s="83"/>
      <c r="IU32" s="84"/>
      <c r="IV32" s="69" t="str">
        <f t="shared" ca="1" si="145"/>
        <v/>
      </c>
      <c r="IX32" s="69" t="str">
        <f ca="1">IF(LEN(IX$20)&gt;0,   IF(ROW(IX32)-21&lt;=$K$38/2,INDIRECT(CONCATENATE("Teams!F",CELL("contents",INDEX(MatchOrdering!$A$4:$CD$33,ROW(IX32)-21,MATCH(IX$20,MatchOrdering!$A$3:$CD$3,0))))),""),"")</f>
        <v>LAK</v>
      </c>
      <c r="IY32" s="73" t="str">
        <f t="shared" ca="1" si="146"/>
        <v>LAK vs NAS</v>
      </c>
      <c r="IZ32" s="69" t="str">
        <f ca="1">IF(LEN(IX$20)&gt;0,   IF(ROW(IZ32)-21&lt;=$K$38/2,INDIRECT(CONCATENATE("Teams!F",JA32)),""),"")</f>
        <v>NAS</v>
      </c>
      <c r="JA32" s="6">
        <f ca="1">IF(LEN(IX$20)&gt;0,   IF(ROW(JA32)-21&lt;=$K$38/2,INDIRECT(CONCATENATE("MatchOrdering!B",CHAR(96+IX$20-52),($K$38 + 1) - (ROW(JA32)-21) + 2)),""),"")</f>
        <v>12</v>
      </c>
      <c r="JB32" s="83"/>
      <c r="JC32" s="84"/>
      <c r="JD32" s="69" t="str">
        <f t="shared" ca="1" si="147"/>
        <v/>
      </c>
      <c r="JF32" s="69" t="str">
        <f ca="1">IF(LEN(JF$20)&gt;0,   IF(ROW(JF32)-21&lt;=$K$38/2,INDIRECT(CONCATENATE("Teams!F",CELL("contents",INDEX(MatchOrdering!$A$4:$CD$33,ROW(JF32)-21,MATCH(JF$20,MatchOrdering!$A$3:$CD$3,0))))),""),"")</f>
        <v>CGY</v>
      </c>
      <c r="JG32" s="73" t="str">
        <f t="shared" ca="1" si="148"/>
        <v>CGY vs DAL</v>
      </c>
      <c r="JH32" s="69" t="str">
        <f ca="1">IF(LEN(JF$20)&gt;0,   IF(ROW(JH32)-21&lt;=$K$38/2,INDIRECT(CONCATENATE("Teams!F",JI32)),""),"")</f>
        <v>DAL</v>
      </c>
      <c r="JI32" s="6">
        <f ca="1">IF(LEN(JF$20)&gt;0,   IF(ROW(JI32)-21&lt;=$K$38/2,INDIRECT(CONCATENATE("MatchOrdering!B",CHAR(96+JF$20-52),($K$38 + 1) - (ROW(JI32)-21) + 2)),""),"")</f>
        <v>10</v>
      </c>
      <c r="JJ32" s="83"/>
      <c r="JK32" s="84"/>
      <c r="JL32" s="69" t="str">
        <f t="shared" ca="1" si="149"/>
        <v/>
      </c>
      <c r="JN32" s="69" t="str">
        <f ca="1">IF(LEN(JN$20)&gt;0,   IF(ROW(JN32)-21&lt;=$K$38/2,INDIRECT(CONCATENATE("Teams!F",CELL("contents",INDEX(MatchOrdering!$A$4:$CD$33,ROW(JN32)-21,MATCH(JN$20,MatchOrdering!$A$3:$CD$3,0))))),""),"")</f>
        <v>PIT</v>
      </c>
      <c r="JO32" s="73" t="str">
        <f t="shared" ca="1" si="150"/>
        <v>PIT vs CHI</v>
      </c>
      <c r="JP32" s="69" t="str">
        <f ca="1">IF(LEN(JN$20)&gt;0,   IF(ROW(JP32)-21&lt;=$K$38/2,INDIRECT(CONCATENATE("Teams!F",JQ32)),""),"")</f>
        <v>CHI</v>
      </c>
      <c r="JQ32" s="6">
        <f ca="1">IF(LEN(JN$20)&gt;0,   IF(ROW(JQ32)-21&lt;=$K$38/2,INDIRECT(CONCATENATE("MatchOrdering!B",CHAR(96+JN$20-52),($K$38 + 1) - (ROW(JQ32)-21) + 2)),""),"")</f>
        <v>8</v>
      </c>
      <c r="JR32" s="83"/>
      <c r="JS32" s="84"/>
      <c r="JT32" s="69" t="str">
        <f t="shared" ca="1" si="151"/>
        <v/>
      </c>
      <c r="JV32" s="69" t="str">
        <f ca="1">IF(LEN(JV$20)&gt;0,   IF(ROW(JV32)-21&lt;=$K$38/2,INDIRECT(CONCATENATE("Teams!F",CELL("contents",INDEX(MatchOrdering!$A$4:$CD$33,ROW(JV32)-21,MATCH(JV$20,MatchOrdering!$A$3:$CD$3,0))))),""),"")</f>
        <v>NYR</v>
      </c>
      <c r="JW32" s="73" t="str">
        <f t="shared" ca="1" si="152"/>
        <v>NYR vs SJS</v>
      </c>
      <c r="JX32" s="69" t="str">
        <f ca="1">IF(LEN(JV$20)&gt;0,   IF(ROW(JX32)-21&lt;=$K$38/2,INDIRECT(CONCATENATE("Teams!F",JY32)),""),"")</f>
        <v>SJS</v>
      </c>
      <c r="JY32" s="6">
        <f ca="1">IF(LEN(JV$20)&gt;0,   IF(ROW(JY32)-21&lt;=$K$38/2,INDIRECT(CONCATENATE("MatchOrdering!B",CHAR(96+JV$20-52),($K$38 + 1) - (ROW(JY32)-21) + 2)),""),"")</f>
        <v>6</v>
      </c>
      <c r="JZ32" s="83"/>
      <c r="KA32" s="84"/>
      <c r="KB32" s="69" t="str">
        <f t="shared" ca="1" si="153"/>
        <v/>
      </c>
      <c r="KD32" s="69" t="str">
        <f ca="1">IF(LEN(KD$20)&gt;0,   IF(ROW(KD32)-21&lt;=$K$38/2,INDIRECT(CONCATENATE("Teams!F",CELL("contents",INDEX(MatchOrdering!$A$4:$CD$33,ROW(KD32)-21,MATCH(KD$20,MatchOrdering!$A$3:$CD$3,0))))),""),"")</f>
        <v>NJD</v>
      </c>
      <c r="KE32" s="73" t="str">
        <f t="shared" ca="1" si="154"/>
        <v>NJD vs LAK</v>
      </c>
      <c r="KF32" s="69" t="str">
        <f ca="1">IF(LEN(KD$20)&gt;0,   IF(ROW(KF32)-21&lt;=$K$38/2,INDIRECT(CONCATENATE("Teams!F",KG32)),""),"")</f>
        <v>LAK</v>
      </c>
      <c r="KG32" s="6">
        <f ca="1">IF(LEN(KD$20)&gt;0,   IF(ROW(KG32)-21&lt;=$K$38/2,INDIRECT(CONCATENATE("MatchOrdering!B",CHAR(96+KD$20-52),($K$38 + 1) - (ROW(KG32)-21) + 2)),""),"")</f>
        <v>4</v>
      </c>
      <c r="KH32" s="83"/>
      <c r="KI32" s="84"/>
      <c r="KJ32" s="69" t="str">
        <f t="shared" ca="1" si="155"/>
        <v/>
      </c>
      <c r="KL32" s="69" t="str">
        <f ca="1">IF(LEN(KL$20)&gt;0,   IF(ROW(KL32)-21&lt;=$K$38/2,INDIRECT(CONCATENATE("Teams!F",CELL("contents",INDEX(MatchOrdering!$A$4:$CD$33,ROW(KL32)-21,MATCH(KL$20,MatchOrdering!$A$3:$CD$3,0))))),""),"")</f>
        <v>CAR</v>
      </c>
      <c r="KM32" s="73" t="str">
        <f t="shared" ca="1" si="156"/>
        <v>CAR vs CGY</v>
      </c>
      <c r="KN32" s="69" t="str">
        <f ca="1">IF(LEN(KL$20)&gt;0,   IF(ROW(KN32)-21&lt;=$K$38/2,INDIRECT(CONCATENATE("Teams!F",KO32)),""),"")</f>
        <v>CGY</v>
      </c>
      <c r="KO32" s="6">
        <f ca="1">IF(LEN(KL$20)&gt;0,   IF(ROW(KO32)-21&lt;=$K$38/2,INDIRECT(CONCATENATE("MatchOrdering!B",CHAR(96+KL$20-52),($K$38 + 1) - (ROW(KO32)-21) + 2)),""),"")</f>
        <v>2</v>
      </c>
      <c r="KP32" s="83"/>
      <c r="KQ32" s="84"/>
      <c r="KR32" s="69" t="str">
        <f t="shared" ca="1" si="157"/>
        <v/>
      </c>
      <c r="KT32" s="69" t="str">
        <f ca="1">IF(LEN(KT$20)&gt;0,   IF(ROW(KT32)-21&lt;=$K$38/2,INDIRECT(CONCATENATE("Teams!F",CELL("contents",INDEX(MatchOrdering!$A$4:$CD$33,ROW(KT32)-21,MATCH(KT$20,MatchOrdering!$A$3:$CD$3,0))))),""),"")</f>
        <v>TB</v>
      </c>
      <c r="KU32" s="73" t="str">
        <f t="shared" ca="1" si="158"/>
        <v>TB vs PIT</v>
      </c>
      <c r="KV32" s="69" t="str">
        <f ca="1">IF(LEN(KT$20)&gt;0,   IF(ROW(KV32)-21&lt;=$K$38/2,INDIRECT(CONCATENATE("Teams!F",KW32)),""),"")</f>
        <v>PIT</v>
      </c>
      <c r="KW32" s="6">
        <f ca="1">IF(LEN(KT$20)&gt;0,   IF(ROW(KW32)-21&lt;=$K$38/2,INDIRECT(CONCATENATE("MatchOrdering!B",CHAR(96+KT$20-52),($K$38 + 1) - (ROW(KW32)-21) + 2)),""),"")</f>
        <v>29</v>
      </c>
      <c r="KX32" s="83"/>
      <c r="KY32" s="84"/>
      <c r="KZ32" s="69" t="str">
        <f t="shared" ca="1" si="159"/>
        <v/>
      </c>
      <c r="LB32" s="69" t="str">
        <f ca="1">IF(LEN(LB$20)&gt;0,   IF(ROW(LB32)-21&lt;=$K$38/2,INDIRECT(CONCATENATE("Teams!F",CELL("contents",INDEX(MatchOrdering!$A$4:$CD$33,ROW(LB32)-21,MATCH(LB$20,MatchOrdering!$A$3:$CD$3,0))))),""),"")</f>
        <v>MON</v>
      </c>
      <c r="LC32" s="73" t="str">
        <f t="shared" ca="1" si="160"/>
        <v>MON vs NYR</v>
      </c>
      <c r="LD32" s="69" t="str">
        <f ca="1">IF(LEN(LB$20)&gt;0,   IF(ROW(LD32)-21&lt;=$K$38/2,INDIRECT(CONCATENATE("Teams!F",LE32)),""),"")</f>
        <v>NYR</v>
      </c>
      <c r="LE32" s="6">
        <f ca="1">IF(LEN(LB$20)&gt;0,   IF(ROW(LE32)-21&lt;=$K$38/2,INDIRECT(CONCATENATE("MatchOrdering!C",CHAR(96+LB$20-78),($K$38 + 1) - (ROW(LE32)-21) + 2)),""),"")</f>
        <v>27</v>
      </c>
      <c r="LF32" s="83"/>
      <c r="LG32" s="84"/>
      <c r="LH32" s="69" t="str">
        <f t="shared" ca="1" si="161"/>
        <v/>
      </c>
      <c r="LJ32" s="69" t="str">
        <f ca="1">IF(LEN(LJ$20)&gt;0,   IF(ROW(LJ32)-21&lt;=$K$38/2,INDIRECT(CONCATENATE("Teams!F",CELL("contents",INDEX(MatchOrdering!$A$4:$CD$33,ROW(LJ32)-21,MATCH(LJ$20,MatchOrdering!$A$3:$CD$3,0))))),""),"")</f>
        <v>DET</v>
      </c>
      <c r="LK32" s="73" t="str">
        <f t="shared" ca="1" si="162"/>
        <v>DET vs NJD</v>
      </c>
      <c r="LL32" s="69" t="str">
        <f ca="1">IF(LEN(LJ$20)&gt;0,   IF(ROW(LL32)-21&lt;=$K$38/2,INDIRECT(CONCATENATE("Teams!F",LM32)),""),"")</f>
        <v>NJD</v>
      </c>
      <c r="LM32" s="6">
        <f ca="1">IF(LEN(LJ$20)&gt;0,   IF(ROW(LM32)-21&lt;=$K$38/2,INDIRECT(CONCATENATE("MatchOrdering!C",CHAR(96+LJ$20-78),($K$38 + 1) - (ROW(LM32)-21) + 2)),""),"")</f>
        <v>25</v>
      </c>
      <c r="LN32" s="83"/>
      <c r="LO32" s="84"/>
      <c r="LP32" s="69" t="str">
        <f t="shared" ca="1" si="163"/>
        <v/>
      </c>
    </row>
    <row r="33" spans="1:328" x14ac:dyDescent="0.25">
      <c r="B33" s="69" t="str">
        <f ca="1">IF(LEN(C$20)&gt;0,   IF(ROW(B33)-21&lt;=$K$38/2,INDIRECT(CONCATENATE("Teams!F",CELL("contents",INDEX(MatchOrdering!$A$4:$CD$33,ROW(B33)-21,MATCH(C$20,MatchOrdering!$A$3:$CD$3,0))))),""),"")</f>
        <v>MIN</v>
      </c>
      <c r="C33" s="73" t="str">
        <f t="shared" ca="1" si="82"/>
        <v>MIN vs DET</v>
      </c>
      <c r="D33" s="69" t="str">
        <f ca="1">IF(LEN(C$20)&gt;0,   IF(ROW(D33)-21&lt;=$K$38/2,INDIRECT(CONCATENATE("Teams!F",E33)),""),"")</f>
        <v>DET</v>
      </c>
      <c r="E33" s="6">
        <f ca="1">IF(LEN(C$20)&gt;0,   IF(ROW(E33)-21&lt;=$K$38/2,INDIRECT(CONCATENATE("MatchOrdering!",CHAR(96+C$20),($K$38 + 1) - (ROW(E33)-21) + 2)),""),"")</f>
        <v>17</v>
      </c>
      <c r="F33" s="83"/>
      <c r="G33" s="84"/>
      <c r="H33" s="69" t="str">
        <f t="shared" ca="1" si="83"/>
        <v/>
      </c>
      <c r="J33" s="69" t="str">
        <f ca="1">IF(LEN(J$20)&gt;0,   IF(ROW(J33)-21&lt;=$K$38/2,INDIRECT(CONCATENATE("Teams!F",CELL("contents",INDEX(MatchOrdering!$A$4:$CD$33,ROW(J33)-21,MATCH(J$20,MatchOrdering!$A$3:$CD$3,0))))),""),"")</f>
        <v>COL</v>
      </c>
      <c r="K33" s="73" t="str">
        <f t="shared" ca="1" si="84"/>
        <v>COL vs BOS</v>
      </c>
      <c r="L33" s="69" t="str">
        <f ca="1">IF(LEN(J$20)&gt;0,   IF(ROW(L33)-21&lt;=$K$38/2,INDIRECT(CONCATENATE("Teams!F",M33)),""),"")</f>
        <v>BOS</v>
      </c>
      <c r="M33" s="6">
        <f ca="1">IF(LEN(J$20)&gt;0,   IF(ROW(M33)-21&lt;=$K$38/2,INDIRECT(CONCATENATE("MatchOrdering!",CHAR(96+J$20),($K$38 + 1) - (ROW(M33)-21) + 2)),""),"")</f>
        <v>15</v>
      </c>
      <c r="N33" s="83"/>
      <c r="O33" s="84"/>
      <c r="P33" s="69" t="str">
        <f t="shared" ca="1" si="85"/>
        <v/>
      </c>
      <c r="R33" s="69" t="str">
        <f ca="1">IF(LEN(R$20)&gt;0,   IF(ROW(R33)-21&lt;=$K$38/2,INDIRECT(CONCATENATE("Teams!F",CELL("contents",INDEX(MatchOrdering!$A$4:$CD$33,ROW(R33)-21,MATCH(R$20,MatchOrdering!$A$3:$CD$3,0))))),""),"")</f>
        <v>VAN</v>
      </c>
      <c r="S33" s="73" t="str">
        <f t="shared" ca="1" si="86"/>
        <v>VAN vs STL</v>
      </c>
      <c r="T33" s="69" t="str">
        <f ca="1">IF(LEN(R$20)&gt;0,   IF(ROW(T33)-21&lt;=$K$38/2,INDIRECT(CONCATENATE("Teams!F",U33)),""),"")</f>
        <v>STL</v>
      </c>
      <c r="U33" s="6">
        <f ca="1">IF(LEN(R$20)&gt;0,   IF(ROW(U33)-21&lt;=$K$38/2,INDIRECT(CONCATENATE("MatchOrdering!",CHAR(96+R$20),($K$38 + 1) - (ROW(U33)-21) + 2)),""),"")</f>
        <v>13</v>
      </c>
      <c r="V33" s="83"/>
      <c r="W33" s="84"/>
      <c r="X33" s="69" t="str">
        <f t="shared" ca="1" si="87"/>
        <v/>
      </c>
      <c r="Z33" s="69" t="str">
        <f ca="1">IF(LEN(Z$20)&gt;0,   IF(ROW(Z33)-21&lt;=$K$38/2,INDIRECT(CONCATENATE("Teams!F",CELL("contents",INDEX(MatchOrdering!$A$4:$CD$33,ROW(Z33)-21,MATCH(Z$20,MatchOrdering!$A$3:$CD$3,0))))),""),"")</f>
        <v>ARI</v>
      </c>
      <c r="AA33" s="73" t="str">
        <f t="shared" ca="1" si="88"/>
        <v>ARI vs MIN</v>
      </c>
      <c r="AB33" s="69" t="str">
        <f ca="1">IF(LEN(Z$20)&gt;0,   IF(ROW(AB33)-21&lt;=$K$38/2,INDIRECT(CONCATENATE("Teams!F",AC33)),""),"")</f>
        <v>MIN</v>
      </c>
      <c r="AC33" s="6">
        <f ca="1">IF(LEN(Z$20)&gt;0,   IF(ROW(AC33)-21&lt;=$K$38/2,INDIRECT(CONCATENATE("MatchOrdering!",CHAR(96+Z$20),($K$38 + 1) - (ROW(AC33)-21) + 2)),""),"")</f>
        <v>11</v>
      </c>
      <c r="AD33" s="83"/>
      <c r="AE33" s="84"/>
      <c r="AF33" s="69" t="str">
        <f t="shared" ca="1" si="89"/>
        <v/>
      </c>
      <c r="AH33" s="69" t="str">
        <f ca="1">IF(LEN(AH$20)&gt;0,   IF(ROW(AH33)-21&lt;=$K$38/2,INDIRECT(CONCATENATE("Teams!F",CELL("contents",INDEX(MatchOrdering!$A$4:$CD$33,ROW(AH33)-21,MATCH(AH$20,MatchOrdering!$A$3:$CD$3,0))))),""),"")</f>
        <v>EDM</v>
      </c>
      <c r="AI33" s="73" t="str">
        <f t="shared" ca="1" si="90"/>
        <v>EDM vs COL</v>
      </c>
      <c r="AJ33" s="69" t="str">
        <f ca="1">IF(LEN(AH$20)&gt;0,   IF(ROW(AJ33)-21&lt;=$K$38/2,INDIRECT(CONCATENATE("Teams!F",AK33)),""),"")</f>
        <v>COL</v>
      </c>
      <c r="AK33" s="6">
        <f ca="1">IF(LEN(AH$20)&gt;0,   IF(ROW(AK33)-21&lt;=$K$38/2,INDIRECT(CONCATENATE("MatchOrdering!",CHAR(96+AH$20),($K$38 + 1) - (ROW(AK33)-21) + 2)),""),"")</f>
        <v>9</v>
      </c>
      <c r="AL33" s="83"/>
      <c r="AM33" s="84"/>
      <c r="AN33" s="69" t="str">
        <f t="shared" ca="1" si="91"/>
        <v/>
      </c>
      <c r="AP33" s="69" t="str">
        <f ca="1">IF(LEN(AP$20)&gt;0,   IF(ROW(AP33)-21&lt;=$K$38/2,INDIRECT(CONCATENATE("Teams!F",CELL("contents",INDEX(MatchOrdering!$A$4:$CD$33,ROW(AP33)-21,MATCH(AP$20,MatchOrdering!$A$3:$CD$3,0))))),""),"")</f>
        <v>WAS</v>
      </c>
      <c r="AQ33" s="73" t="str">
        <f t="shared" ca="1" si="92"/>
        <v>WAS vs VAN</v>
      </c>
      <c r="AR33" s="69" t="str">
        <f ca="1">IF(LEN(AP$20)&gt;0,   IF(ROW(AR33)-21&lt;=$K$38/2,INDIRECT(CONCATENATE("Teams!F",AS33)),""),"")</f>
        <v>VAN</v>
      </c>
      <c r="AS33" s="6">
        <f ca="1">IF(LEN(AP$20)&gt;0,   IF(ROW(AS33)-21&lt;=$K$38/2,INDIRECT(CONCATENATE("MatchOrdering!",CHAR(96+AP$20),($K$38 + 1) - (ROW(AS33)-21) + 2)),""),"")</f>
        <v>7</v>
      </c>
      <c r="AT33" s="83"/>
      <c r="AU33" s="84"/>
      <c r="AV33" s="69" t="str">
        <f t="shared" ca="1" si="93"/>
        <v/>
      </c>
      <c r="AX33" s="69" t="str">
        <f ca="1">IF(LEN(AX$20)&gt;0,   IF(ROW(AX33)-21&lt;=$K$38/2,INDIRECT(CONCATENATE("Teams!F",CELL("contents",INDEX(MatchOrdering!$A$4:$CD$33,ROW(AX33)-21,MATCH(AX$20,MatchOrdering!$A$3:$CD$3,0))))),""),"")</f>
        <v>PHI</v>
      </c>
      <c r="AY33" s="73" t="str">
        <f t="shared" ca="1" si="94"/>
        <v>PHI vs ARI</v>
      </c>
      <c r="AZ33" s="69" t="str">
        <f ca="1">IF(LEN(AX$20)&gt;0,   IF(ROW(AZ33)-21&lt;=$K$38/2,INDIRECT(CONCATENATE("Teams!F",BA33)),""),"")</f>
        <v>ARI</v>
      </c>
      <c r="BA33" s="6">
        <f ca="1">IF(LEN(AX$20)&gt;0,   IF(ROW(BA33)-21&lt;=$K$38/2,INDIRECT(CONCATENATE("MatchOrdering!",CHAR(96+AX$20),($K$38 + 1) - (ROW(BA33)-21) + 2)),""),"")</f>
        <v>5</v>
      </c>
      <c r="BB33" s="83"/>
      <c r="BC33" s="84"/>
      <c r="BD33" s="69" t="str">
        <f t="shared" ca="1" si="95"/>
        <v/>
      </c>
      <c r="BF33" s="69" t="str">
        <f ca="1">IF(LEN(BF$20)&gt;0,   IF(ROW(BF33)-21&lt;=$K$38/2,INDIRECT(CONCATENATE("Teams!F",CELL("contents",INDEX(MatchOrdering!$A$4:$CD$33,ROW(BF33)-21,MATCH(BF$20,MatchOrdering!$A$3:$CD$3,0))))),""),"")</f>
        <v>NYI</v>
      </c>
      <c r="BG33" s="73" t="str">
        <f t="shared" ca="1" si="96"/>
        <v>NYI vs EDM</v>
      </c>
      <c r="BH33" s="69" t="str">
        <f ca="1">IF(LEN(BF$20)&gt;0,   IF(ROW(BH33)-21&lt;=$K$38/2,INDIRECT(CONCATENATE("Teams!F",BI33)),""),"")</f>
        <v>EDM</v>
      </c>
      <c r="BI33" s="6">
        <f ca="1">IF(LEN(BF$20)&gt;0,   IF(ROW(BI33)-21&lt;=$K$38/2,INDIRECT(CONCATENATE("MatchOrdering!",CHAR(96+BF$20),($K$38 + 1) - (ROW(BI33)-21) + 2)),""),"")</f>
        <v>3</v>
      </c>
      <c r="BJ33" s="83"/>
      <c r="BK33" s="84"/>
      <c r="BL33" s="69" t="str">
        <f t="shared" ca="1" si="97"/>
        <v/>
      </c>
      <c r="BN33" s="69" t="str">
        <f ca="1">IF(LEN(BN$20)&gt;0,   IF(ROW(BN33)-21&lt;=$K$38/2,INDIRECT(CONCATENATE("Teams!F",CELL("contents",INDEX(MatchOrdering!$A$4:$CD$33,ROW(BN33)-21,MATCH(BN$20,MatchOrdering!$A$3:$CD$3,0))))),""),"")</f>
        <v>CBJ</v>
      </c>
      <c r="BO33" s="73" t="str">
        <f t="shared" ca="1" si="98"/>
        <v>CBJ vs WAS</v>
      </c>
      <c r="BP33" s="69" t="str">
        <f ca="1">IF(LEN(BN$20)&gt;0,   IF(ROW(BP33)-21&lt;=$K$38/2,INDIRECT(CONCATENATE("Teams!F",BQ33)),""),"")</f>
        <v>WAS</v>
      </c>
      <c r="BQ33" s="6">
        <f ca="1">IF(LEN(BN$20)&gt;0,   IF(ROW(BQ33)-21&lt;=$K$38/2,INDIRECT(CONCATENATE("MatchOrdering!",CHAR(96+BN$20),($K$38 + 1) - (ROW(BQ33)-21) + 2)),""),"")</f>
        <v>30</v>
      </c>
      <c r="BR33" s="83"/>
      <c r="BS33" s="84"/>
      <c r="BT33" s="69" t="str">
        <f t="shared" ca="1" si="99"/>
        <v/>
      </c>
      <c r="BV33" s="69" t="str">
        <f ca="1">IF(LEN(BV$20)&gt;0,   IF(ROW(BV33)-21&lt;=$K$38/2,INDIRECT(CONCATENATE("Teams!F",CELL("contents",INDEX(MatchOrdering!$A$4:$CD$33,ROW(BV33)-21,MATCH(BV$20,MatchOrdering!$A$3:$CD$3,0))))),""),"")</f>
        <v>TOR</v>
      </c>
      <c r="BW33" s="73" t="str">
        <f t="shared" ca="1" si="100"/>
        <v>TOR vs PHI</v>
      </c>
      <c r="BX33" s="69" t="str">
        <f ca="1">IF(LEN(BV$20)&gt;0,   IF(ROW(BX33)-21&lt;=$K$38/2,INDIRECT(CONCATENATE("Teams!F",BY33)),""),"")</f>
        <v>PHI</v>
      </c>
      <c r="BY33" s="6">
        <f ca="1">IF(LEN(BV$20)&gt;0,   IF(ROW(BY33)-21&lt;=$K$38/2,INDIRECT(CONCATENATE("MatchOrdering!",CHAR(96+BV$20),($K$38 + 1) - (ROW(BY33)-21) + 2)),""),"")</f>
        <v>28</v>
      </c>
      <c r="BZ33" s="83"/>
      <c r="CA33" s="84"/>
      <c r="CB33" s="69" t="str">
        <f t="shared" ca="1" si="101"/>
        <v/>
      </c>
      <c r="CD33" s="69" t="str">
        <f ca="1">IF(LEN(CD$20)&gt;0,   IF(ROW(CD33)-21&lt;=$K$38/2,INDIRECT(CONCATENATE("Teams!F",CELL("contents",INDEX(MatchOrdering!$A$4:$CD$33,ROW(CD33)-21,MATCH(CD$20,MatchOrdering!$A$3:$CD$3,0))))),""),"")</f>
        <v>OTT</v>
      </c>
      <c r="CE33" s="73" t="str">
        <f t="shared" ca="1" si="102"/>
        <v>OTT vs NYI</v>
      </c>
      <c r="CF33" s="69" t="str">
        <f ca="1">IF(LEN(CD$20)&gt;0,   IF(ROW(CF33)-21&lt;=$K$38/2,INDIRECT(CONCATENATE("Teams!F",CG33)),""),"")</f>
        <v>NYI</v>
      </c>
      <c r="CG33" s="6">
        <f ca="1">IF(LEN(CD$20)&gt;0,   IF(ROW(CG33)-21&lt;=$K$38/2,INDIRECT(CONCATENATE("MatchOrdering!",CHAR(96+CD$20),($K$38 + 1) - (ROW(CG33)-21) + 2)),""),"")</f>
        <v>26</v>
      </c>
      <c r="CH33" s="83"/>
      <c r="CI33" s="84"/>
      <c r="CJ33" s="69" t="str">
        <f t="shared" ca="1" si="103"/>
        <v/>
      </c>
      <c r="CL33" s="69" t="str">
        <f ca="1">IF(LEN(CL$20)&gt;0,   IF(ROW(CL33)-21&lt;=$K$38/2,INDIRECT(CONCATENATE("Teams!F",CELL("contents",INDEX(MatchOrdering!$A$4:$CD$33,ROW(CL33)-21,MATCH(CL$20,MatchOrdering!$A$3:$CD$3,0))))),""),"")</f>
        <v>FLA</v>
      </c>
      <c r="CM33" s="73" t="str">
        <f t="shared" ca="1" si="104"/>
        <v>FLA vs CBJ</v>
      </c>
      <c r="CN33" s="69" t="str">
        <f ca="1">IF(LEN(CL$20)&gt;0,   IF(ROW(CN33)-21&lt;=$K$38/2,INDIRECT(CONCATENATE("Teams!F",CO33)),""),"")</f>
        <v>CBJ</v>
      </c>
      <c r="CO33" s="6">
        <f ca="1">IF(LEN(CL$20)&gt;0,   IF(ROW(CO33)-21&lt;=$K$38/2,INDIRECT(CONCATENATE("MatchOrdering!",CHAR(96+CL$20),($K$38 + 1) - (ROW(CO33)-21) + 2)),""),"")</f>
        <v>24</v>
      </c>
      <c r="CP33" s="83"/>
      <c r="CQ33" s="84"/>
      <c r="CR33" s="69" t="str">
        <f t="shared" ca="1" si="105"/>
        <v/>
      </c>
      <c r="CT33" s="69" t="str">
        <f ca="1">IF(LEN(CT$20)&gt;0,   IF(ROW(CT33)-21&lt;=$K$38/2,INDIRECT(CONCATENATE("Teams!F",CELL("contents",INDEX(MatchOrdering!$A$4:$CD$33,ROW(CT33)-21,MATCH(CT$20,MatchOrdering!$A$3:$CD$3,0))))),""),"")</f>
        <v>BUF</v>
      </c>
      <c r="CU33" s="73" t="str">
        <f t="shared" ca="1" si="106"/>
        <v>BUF vs TOR</v>
      </c>
      <c r="CV33" s="69" t="str">
        <f ca="1">IF(LEN(CT$20)&gt;0,   IF(ROW(CV33)-21&lt;=$K$38/2,INDIRECT(CONCATENATE("Teams!F",CW33)),""),"")</f>
        <v>TOR</v>
      </c>
      <c r="CW33" s="6">
        <f ca="1">IF(LEN(CT$20)&gt;0,   IF(ROW(CW33)-21&lt;=$K$38/2,INDIRECT(CONCATENATE("MatchOrdering!",CHAR(96+CT$20),($K$38 + 1) - (ROW(CW33)-21) + 2)),""),"")</f>
        <v>22</v>
      </c>
      <c r="CX33" s="83"/>
      <c r="CY33" s="84"/>
      <c r="CZ33" s="69" t="str">
        <f t="shared" ca="1" si="107"/>
        <v/>
      </c>
      <c r="DB33" s="69" t="str">
        <f ca="1">IF(LEN(DB$20)&gt;0,   IF(ROW(DB33)-21&lt;=$K$38/2,INDIRECT(CONCATENATE("Teams!F",CELL("contents",INDEX(MatchOrdering!$A$4:$CD$33,ROW(DB33)-21,MATCH(DB$20,MatchOrdering!$A$3:$CD$3,0))))),""),"")</f>
        <v>WIN</v>
      </c>
      <c r="DC33" s="73" t="str">
        <f t="shared" ca="1" si="108"/>
        <v>WIN vs OTT</v>
      </c>
      <c r="DD33" s="69" t="str">
        <f ca="1">IF(LEN(DB$20)&gt;0,   IF(ROW(DD33)-21&lt;=$K$38/2,INDIRECT(CONCATENATE("Teams!F",DE33)),""),"")</f>
        <v>OTT</v>
      </c>
      <c r="DE33" s="6">
        <f ca="1">IF(LEN(DB$20)&gt;0,   IF(ROW(DE33)-21&lt;=$K$38/2,INDIRECT(CONCATENATE("MatchOrdering!A",CHAR(96+DB$20-26),($K$38 + 1) - (ROW(DE33)-21) + 2)),""),"")</f>
        <v>20</v>
      </c>
      <c r="DF33" s="83"/>
      <c r="DG33" s="84"/>
      <c r="DH33" s="69" t="str">
        <f t="shared" ca="1" si="109"/>
        <v/>
      </c>
      <c r="DJ33" s="69" t="str">
        <f ca="1">IF(LEN(DJ$20)&gt;0,   IF(ROW(DJ33)-21&lt;=$K$38/2,INDIRECT(CONCATENATE("Teams!F",CELL("contents",INDEX(MatchOrdering!$A$4:$CD$33,ROW(DJ33)-21,MATCH(DJ$20,MatchOrdering!$A$3:$CD$3,0))))),""),"")</f>
        <v>NAS</v>
      </c>
      <c r="DK33" s="73" t="str">
        <f t="shared" ca="1" si="110"/>
        <v>NAS vs FLA</v>
      </c>
      <c r="DL33" s="69" t="str">
        <f ca="1">IF(LEN(DJ$20)&gt;0,   IF(ROW(DL33)-21&lt;=$K$38/2,INDIRECT(CONCATENATE("Teams!F",DM33)),""),"")</f>
        <v>FLA</v>
      </c>
      <c r="DM33" s="6">
        <f ca="1">IF(LEN(DJ$20)&gt;0,   IF(ROW(DM33)-21&lt;=$K$38/2,INDIRECT(CONCATENATE("MatchOrdering!A",CHAR(96+DJ$20-26),($K$38 + 1) - (ROW(DM33)-21) + 2)),""),"")</f>
        <v>18</v>
      </c>
      <c r="DN33" s="83"/>
      <c r="DO33" s="84"/>
      <c r="DP33" s="69" t="str">
        <f t="shared" ca="1" si="111"/>
        <v/>
      </c>
      <c r="DR33" s="69" t="str">
        <f ca="1">IF(LEN(DR$20)&gt;0,   IF(ROW(DR33)-21&lt;=$K$38/2,INDIRECT(CONCATENATE("Teams!F",CELL("contents",INDEX(MatchOrdering!$A$4:$CD$33,ROW(DR33)-21,MATCH(DR$20,MatchOrdering!$A$3:$CD$3,0))))),""),"")</f>
        <v>DAL</v>
      </c>
      <c r="DS33" s="73" t="str">
        <f t="shared" ca="1" si="112"/>
        <v>DAL vs BUF</v>
      </c>
      <c r="DT33" s="69" t="str">
        <f ca="1">IF(LEN(DR$20)&gt;0,   IF(ROW(DT33)-21&lt;=$K$38/2,INDIRECT(CONCATENATE("Teams!F",DU33)),""),"")</f>
        <v>BUF</v>
      </c>
      <c r="DU33" s="6">
        <f ca="1">IF(LEN(DR$20)&gt;0,   IF(ROW(DU33)-21&lt;=$K$38/2,INDIRECT(CONCATENATE("MatchOrdering!A",CHAR(96+DR$20-26),($K$38 + 1) - (ROW(DU33)-21) + 2)),""),"")</f>
        <v>16</v>
      </c>
      <c r="DV33" s="83"/>
      <c r="DW33" s="84"/>
      <c r="DX33" s="69" t="str">
        <f t="shared" ca="1" si="113"/>
        <v/>
      </c>
      <c r="DZ33" s="69" t="str">
        <f ca="1">IF(LEN(DZ$20)&gt;0,   IF(ROW(DZ33)-21&lt;=$K$38/2,INDIRECT(CONCATENATE("Teams!F",CELL("contents",INDEX(MatchOrdering!$A$4:$CD$33,ROW(DZ33)-21,MATCH(DZ$20,MatchOrdering!$A$3:$CD$3,0))))),""),"")</f>
        <v>CHI</v>
      </c>
      <c r="EA33" s="73" t="str">
        <f t="shared" ca="1" si="114"/>
        <v>CHI vs WIN</v>
      </c>
      <c r="EB33" s="69" t="str">
        <f ca="1">IF(LEN(DZ$20)&gt;0,   IF(ROW(EB33)-21&lt;=$K$38/2,INDIRECT(CONCATENATE("Teams!F",EC33)),""),"")</f>
        <v>WIN</v>
      </c>
      <c r="EC33" s="6">
        <f ca="1">IF(LEN(DZ$20)&gt;0,   IF(ROW(EC33)-21&lt;=$K$38/2,INDIRECT(CONCATENATE("MatchOrdering!A",CHAR(96+DZ$20-26),($K$38 + 1) - (ROW(EC33)-21) + 2)),""),"")</f>
        <v>14</v>
      </c>
      <c r="ED33" s="83"/>
      <c r="EE33" s="84"/>
      <c r="EF33" s="69" t="str">
        <f t="shared" ca="1" si="115"/>
        <v/>
      </c>
      <c r="EH33" s="69" t="str">
        <f ca="1">IF(LEN(EH$20)&gt;0,   IF(ROW(EH33)-21&lt;=$K$38/2,INDIRECT(CONCATENATE("Teams!F",CELL("contents",INDEX(MatchOrdering!$A$4:$CD$33,ROW(EH33)-21,MATCH(EH$20,MatchOrdering!$A$3:$CD$3,0))))),""),"")</f>
        <v>SJS</v>
      </c>
      <c r="EI33" s="73" t="str">
        <f t="shared" ca="1" si="116"/>
        <v>SJS vs NAS</v>
      </c>
      <c r="EJ33" s="69" t="str">
        <f ca="1">IF(LEN(EH$20)&gt;0,   IF(ROW(EJ33)-21&lt;=$K$38/2,INDIRECT(CONCATENATE("Teams!F",EK33)),""),"")</f>
        <v>NAS</v>
      </c>
      <c r="EK33" s="6">
        <f ca="1">IF(LEN(EH$20)&gt;0,   IF(ROW(EK33)-21&lt;=$K$38/2,INDIRECT(CONCATENATE("MatchOrdering!A",CHAR(96+EH$20-26),($K$38 + 1) - (ROW(EK33)-21) + 2)),""),"")</f>
        <v>12</v>
      </c>
      <c r="EL33" s="83"/>
      <c r="EM33" s="84"/>
      <c r="EN33" s="69" t="str">
        <f t="shared" ca="1" si="117"/>
        <v/>
      </c>
      <c r="EP33" s="69" t="str">
        <f ca="1">IF(LEN(EP$20)&gt;0,   IF(ROW(EP33)-21&lt;=$K$38/2,INDIRECT(CONCATENATE("Teams!F",CELL("contents",INDEX(MatchOrdering!$A$4:$CD$33,ROW(EP33)-21,MATCH(EP$20,MatchOrdering!$A$3:$CD$3,0))))),""),"")</f>
        <v>LAK</v>
      </c>
      <c r="EQ33" s="73" t="str">
        <f t="shared" ca="1" si="118"/>
        <v>LAK vs DAL</v>
      </c>
      <c r="ER33" s="69" t="str">
        <f ca="1">IF(LEN(EP$20)&gt;0,   IF(ROW(ER33)-21&lt;=$K$38/2,INDIRECT(CONCATENATE("Teams!F",ES33)),""),"")</f>
        <v>DAL</v>
      </c>
      <c r="ES33" s="6">
        <f ca="1">IF(LEN(EP$20)&gt;0,   IF(ROW(ES33)-21&lt;=$K$38/2,INDIRECT(CONCATENATE("MatchOrdering!A",CHAR(96+EP$20-26),($K$38 + 1) - (ROW(ES33)-21) + 2)),""),"")</f>
        <v>10</v>
      </c>
      <c r="ET33" s="83"/>
      <c r="EU33" s="84"/>
      <c r="EV33" s="69" t="str">
        <f t="shared" ca="1" si="119"/>
        <v/>
      </c>
      <c r="EX33" s="69" t="str">
        <f ca="1">IF(LEN(EX$20)&gt;0,   IF(ROW(EX33)-21&lt;=$K$38/2,INDIRECT(CONCATENATE("Teams!F",CELL("contents",INDEX(MatchOrdering!$A$4:$CD$33,ROW(EX33)-21,MATCH(EX$20,MatchOrdering!$A$3:$CD$3,0))))),""),"")</f>
        <v>CGY</v>
      </c>
      <c r="EY33" s="73" t="str">
        <f t="shared" ca="1" si="120"/>
        <v>CGY vs CHI</v>
      </c>
      <c r="EZ33" s="69" t="str">
        <f ca="1">IF(LEN(EX$20)&gt;0,   IF(ROW(EZ33)-21&lt;=$K$38/2,INDIRECT(CONCATENATE("Teams!F",FA33)),""),"")</f>
        <v>CHI</v>
      </c>
      <c r="FA33" s="6">
        <f ca="1">IF(LEN(EX$20)&gt;0,   IF(ROW(FA33)-21&lt;=$K$38/2,INDIRECT(CONCATENATE("MatchOrdering!A",CHAR(96+EX$20-26),($K$38 + 1) - (ROW(FA33)-21) + 2)),""),"")</f>
        <v>8</v>
      </c>
      <c r="FB33" s="83"/>
      <c r="FC33" s="84"/>
      <c r="FD33" s="69" t="str">
        <f t="shared" ca="1" si="121"/>
        <v/>
      </c>
      <c r="FF33" s="69" t="str">
        <f ca="1">IF(LEN(FF$20)&gt;0,   IF(ROW(FF33)-21&lt;=$K$38/2,INDIRECT(CONCATENATE("Teams!F",CELL("contents",INDEX(MatchOrdering!$A$4:$CD$33,ROW(FF33)-21,MATCH(FF$20,MatchOrdering!$A$3:$CD$3,0))))),""),"")</f>
        <v>PIT</v>
      </c>
      <c r="FG33" s="73" t="str">
        <f t="shared" ca="1" si="122"/>
        <v>PIT vs SJS</v>
      </c>
      <c r="FH33" s="69" t="str">
        <f ca="1">IF(LEN(FF$20)&gt;0,   IF(ROW(FH33)-21&lt;=$K$38/2,INDIRECT(CONCATENATE("Teams!F",FI33)),""),"")</f>
        <v>SJS</v>
      </c>
      <c r="FI33" s="6">
        <f ca="1">IF(LEN(FF$20)&gt;0,   IF(ROW(FI33)-21&lt;=$K$38/2,INDIRECT(CONCATENATE("MatchOrdering!A",CHAR(96+FF$20-26),($K$38 + 1) - (ROW(FI33)-21) + 2)),""),"")</f>
        <v>6</v>
      </c>
      <c r="FJ33" s="83"/>
      <c r="FK33" s="84"/>
      <c r="FL33" s="69" t="str">
        <f t="shared" ca="1" si="123"/>
        <v/>
      </c>
      <c r="FN33" s="69" t="str">
        <f ca="1">IF(LEN(FN$20)&gt;0,   IF(ROW(FN33)-21&lt;=$K$38/2,INDIRECT(CONCATENATE("Teams!F",CELL("contents",INDEX(MatchOrdering!$A$4:$CD$33,ROW(FN33)-21,MATCH(FN$20,MatchOrdering!$A$3:$CD$3,0))))),""),"")</f>
        <v>NYR</v>
      </c>
      <c r="FO33" s="73" t="str">
        <f t="shared" ca="1" si="124"/>
        <v>NYR vs LAK</v>
      </c>
      <c r="FP33" s="69" t="str">
        <f ca="1">IF(LEN(FN$20)&gt;0,   IF(ROW(FP33)-21&lt;=$K$38/2,INDIRECT(CONCATENATE("Teams!F",FQ33)),""),"")</f>
        <v>LAK</v>
      </c>
      <c r="FQ33" s="6">
        <f ca="1">IF(LEN(FN$20)&gt;0,   IF(ROW(FQ33)-21&lt;=$K$38/2,INDIRECT(CONCATENATE("MatchOrdering!A",CHAR(96+FN$20-26),($K$38 + 1) - (ROW(FQ33)-21) + 2)),""),"")</f>
        <v>4</v>
      </c>
      <c r="FR33" s="83"/>
      <c r="FS33" s="84"/>
      <c r="FT33" s="69" t="str">
        <f t="shared" ca="1" si="125"/>
        <v/>
      </c>
      <c r="FV33" s="69" t="str">
        <f ca="1">IF(LEN(FV$20)&gt;0,   IF(ROW(FV33)-21&lt;=$K$38/2,INDIRECT(CONCATENATE("Teams!F",CELL("contents",INDEX(MatchOrdering!$A$4:$CD$33,ROW(FV33)-21,MATCH(FV$20,MatchOrdering!$A$3:$CD$3,0))))),""),"")</f>
        <v>NJD</v>
      </c>
      <c r="FW33" s="73" t="str">
        <f t="shared" ca="1" si="126"/>
        <v>NJD vs CGY</v>
      </c>
      <c r="FX33" s="69" t="str">
        <f ca="1">IF(LEN(FV$20)&gt;0,   IF(ROW(FX33)-21&lt;=$K$38/2,INDIRECT(CONCATENATE("Teams!F",FY33)),""),"")</f>
        <v>CGY</v>
      </c>
      <c r="FY33" s="6">
        <f ca="1">IF(LEN(FV$20)&gt;0,   IF(ROW(FY33)-21&lt;=$K$38/2,INDIRECT(CONCATENATE("MatchOrdering!A",CHAR(96+FV$20-26),($K$38 + 1) - (ROW(FY33)-21) + 2)),""),"")</f>
        <v>2</v>
      </c>
      <c r="FZ33" s="83"/>
      <c r="GA33" s="84"/>
      <c r="GB33" s="69" t="str">
        <f t="shared" ca="1" si="127"/>
        <v/>
      </c>
      <c r="GD33" s="69" t="str">
        <f ca="1">IF(LEN(GD$20)&gt;0,   IF(ROW(GD33)-21&lt;=$K$38/2,INDIRECT(CONCATENATE("Teams!F",CELL("contents",INDEX(MatchOrdering!$A$4:$CD$33,ROW(GD33)-21,MATCH(GD$20,MatchOrdering!$A$3:$CD$3,0))))),""),"")</f>
        <v>CAR</v>
      </c>
      <c r="GE33" s="73" t="str">
        <f t="shared" ca="1" si="128"/>
        <v>CAR vs PIT</v>
      </c>
      <c r="GF33" s="69" t="str">
        <f ca="1">IF(LEN(GD$20)&gt;0,   IF(ROW(GF33)-21&lt;=$K$38/2,INDIRECT(CONCATENATE("Teams!F",GG33)),""),"")</f>
        <v>PIT</v>
      </c>
      <c r="GG33" s="6">
        <f ca="1">IF(LEN(GD$20)&gt;0,   IF(ROW(GG33)-21&lt;=$K$38/2,INDIRECT(CONCATENATE("MatchOrdering!A",CHAR(96+GD$20-26),($K$38 + 1) - (ROW(GG33)-21) + 2)),""),"")</f>
        <v>29</v>
      </c>
      <c r="GH33" s="83"/>
      <c r="GI33" s="84"/>
      <c r="GJ33" s="69" t="str">
        <f t="shared" ca="1" si="129"/>
        <v/>
      </c>
      <c r="GL33" s="69" t="str">
        <f ca="1">IF(LEN(GL$20)&gt;0,   IF(ROW(GL33)-21&lt;=$K$38/2,INDIRECT(CONCATENATE("Teams!F",CELL("contents",INDEX(MatchOrdering!$A$4:$CD$33,ROW(GL33)-21,MATCH(GL$20,MatchOrdering!$A$3:$CD$3,0))))),""),"")</f>
        <v>TB</v>
      </c>
      <c r="GM33" s="73" t="str">
        <f t="shared" ca="1" si="130"/>
        <v>TB vs NYR</v>
      </c>
      <c r="GN33" s="69" t="str">
        <f ca="1">IF(LEN(GL$20)&gt;0,   IF(ROW(GN33)-21&lt;=$K$38/2,INDIRECT(CONCATENATE("Teams!F",GO33)),""),"")</f>
        <v>NYR</v>
      </c>
      <c r="GO33" s="6">
        <f ca="1">IF(LEN(GL$20)&gt;0,   IF(ROW(GO33)-21&lt;=$K$38/2,INDIRECT(CONCATENATE("MatchOrdering!A",CHAR(96+GL$20-26),($K$38 + 1) - (ROW(GO33)-21) + 2)),""),"")</f>
        <v>27</v>
      </c>
      <c r="GP33" s="83"/>
      <c r="GQ33" s="84"/>
      <c r="GR33" s="69" t="str">
        <f t="shared" ca="1" si="131"/>
        <v/>
      </c>
      <c r="GT33" s="69" t="str">
        <f ca="1">IF(LEN(GT$20)&gt;0,   IF(ROW(GT33)-21&lt;=$K$38/2,INDIRECT(CONCATENATE("Teams!F",CELL("contents",INDEX(MatchOrdering!$A$4:$CD$33,ROW(GT33)-21,MATCH(GT$20,MatchOrdering!$A$3:$CD$3,0))))),""),"")</f>
        <v>MON</v>
      </c>
      <c r="GU33" s="73" t="str">
        <f t="shared" ca="1" si="132"/>
        <v>MON vs NJD</v>
      </c>
      <c r="GV33" s="69" t="str">
        <f ca="1">IF(LEN(GT$20)&gt;0,   IF(ROW(GV33)-21&lt;=$K$38/2,INDIRECT(CONCATENATE("Teams!F",GW33)),""),"")</f>
        <v>NJD</v>
      </c>
      <c r="GW33" s="6">
        <f ca="1">IF(LEN(GT$20)&gt;0,   IF(ROW(GW33)-21&lt;=$K$38/2,INDIRECT(CONCATENATE("MatchOrdering!A",CHAR(96+GT$20-26),($K$38 + 1) - (ROW(GW33)-21) + 2)),""),"")</f>
        <v>25</v>
      </c>
      <c r="GX33" s="83"/>
      <c r="GY33" s="84"/>
      <c r="GZ33" s="69" t="str">
        <f t="shared" ca="1" si="133"/>
        <v/>
      </c>
      <c r="HB33" s="69" t="str">
        <f ca="1">IF(LEN(HB$20)&gt;0,   IF(ROW(HB33)-21&lt;=$K$38/2,INDIRECT(CONCATENATE("Teams!F",CELL("contents",INDEX(MatchOrdering!$A$4:$CD$33,ROW(HB33)-21,MATCH(HB$20,MatchOrdering!$A$3:$CD$3,0))))),""),"")</f>
        <v>DET</v>
      </c>
      <c r="HC33" s="73" t="str">
        <f t="shared" ca="1" si="134"/>
        <v>DET vs CAR</v>
      </c>
      <c r="HD33" s="69" t="str">
        <f ca="1">IF(LEN(HB$20)&gt;0,   IF(ROW(HD33)-21&lt;=$K$38/2,INDIRECT(CONCATENATE("Teams!F",HE33)),""),"")</f>
        <v>CAR</v>
      </c>
      <c r="HE33" s="6">
        <f ca="1">IF(LEN(HB$20)&gt;0,   IF(ROW(HE33)-21&lt;=$K$38/2,INDIRECT(CONCATENATE("MatchOrdering!B",CHAR(96+HB$20-52),($K$38 + 1) - (ROW(HE33)-21) + 2)),""),"")</f>
        <v>23</v>
      </c>
      <c r="HF33" s="83"/>
      <c r="HG33" s="84"/>
      <c r="HH33" s="69" t="str">
        <f t="shared" ca="1" si="135"/>
        <v/>
      </c>
      <c r="HJ33" s="69" t="str">
        <f ca="1">IF(LEN(HJ$20)&gt;0,   IF(ROW(HJ33)-21&lt;=$K$38/2,INDIRECT(CONCATENATE("Teams!F",CELL("contents",INDEX(MatchOrdering!$A$4:$CD$33,ROW(HJ33)-21,MATCH(HJ$20,MatchOrdering!$A$3:$CD$3,0))))),""),"")</f>
        <v>BOS</v>
      </c>
      <c r="HK33" s="73" t="str">
        <f t="shared" ca="1" si="136"/>
        <v>BOS vs TB</v>
      </c>
      <c r="HL33" s="69" t="str">
        <f ca="1">IF(LEN(HJ$20)&gt;0,   IF(ROW(HL33)-21&lt;=$K$38/2,INDIRECT(CONCATENATE("Teams!F",HM33)),""),"")</f>
        <v>TB</v>
      </c>
      <c r="HM33" s="6">
        <f ca="1">IF(LEN(HJ$20)&gt;0,   IF(ROW(HM33)-21&lt;=$K$38/2,INDIRECT(CONCATENATE("MatchOrdering!B",CHAR(96+HJ$20-52),($K$38 + 1) - (ROW(HM33)-21) + 2)),""),"")</f>
        <v>21</v>
      </c>
      <c r="HN33" s="83"/>
      <c r="HO33" s="84"/>
      <c r="HP33" s="69" t="str">
        <f t="shared" ca="1" si="137"/>
        <v/>
      </c>
      <c r="HR33" s="69" t="str">
        <f ca="1">IF(LEN(HR$20)&gt;0,   IF(ROW(HR33)-21&lt;=$K$38/2,INDIRECT(CONCATENATE("Teams!F",CELL("contents",INDEX(MatchOrdering!$A$4:$CD$33,ROW(HR33)-21,MATCH(HR$20,MatchOrdering!$A$3:$CD$3,0))))),""),"")</f>
        <v>STL</v>
      </c>
      <c r="HS33" s="73" t="str">
        <f t="shared" ca="1" si="138"/>
        <v>STL vs MON</v>
      </c>
      <c r="HT33" s="69" t="str">
        <f ca="1">IF(LEN(HR$20)&gt;0,   IF(ROW(HT33)-21&lt;=$K$38/2,INDIRECT(CONCATENATE("Teams!F",HU33)),""),"")</f>
        <v>MON</v>
      </c>
      <c r="HU33" s="6">
        <f ca="1">IF(LEN(HR$20)&gt;0,   IF(ROW(HU33)-21&lt;=$K$38/2,INDIRECT(CONCATENATE("MatchOrdering!B",CHAR(96+HR$20-52),($K$38 + 1) - (ROW(HU33)-21) + 2)),""),"")</f>
        <v>19</v>
      </c>
      <c r="HV33" s="83"/>
      <c r="HW33" s="84"/>
      <c r="HX33" s="69" t="str">
        <f t="shared" ca="1" si="139"/>
        <v/>
      </c>
      <c r="HZ33" s="69" t="str">
        <f ca="1">IF(LEN(HZ$20)&gt;0,   IF(ROW(HZ33)-21&lt;=$K$38/2,INDIRECT(CONCATENATE("Teams!F",CELL("contents",INDEX(MatchOrdering!$A$4:$CD$33,ROW(HZ33)-21,MATCH(HZ$20,MatchOrdering!$A$3:$CD$3,0))))),""),"")</f>
        <v>MIN</v>
      </c>
      <c r="IA33" s="73" t="str">
        <f t="shared" ca="1" si="140"/>
        <v>MIN vs DET</v>
      </c>
      <c r="IB33" s="69" t="str">
        <f ca="1">IF(LEN(HZ$20)&gt;0,   IF(ROW(IB33)-21&lt;=$K$38/2,INDIRECT(CONCATENATE("Teams!F",IC33)),""),"")</f>
        <v>DET</v>
      </c>
      <c r="IC33" s="6">
        <f ca="1">IF(LEN(HZ$20)&gt;0,   IF(ROW(IC33)-21&lt;=$K$38/2,INDIRECT(CONCATENATE("MatchOrdering!B",CHAR(96+HZ$20-52),($K$38 + 1) - (ROW(IC33)-21) + 2)),""),"")</f>
        <v>17</v>
      </c>
      <c r="ID33" s="83"/>
      <c r="IE33" s="84"/>
      <c r="IF33" s="69" t="str">
        <f t="shared" ca="1" si="141"/>
        <v/>
      </c>
      <c r="IH33" s="69" t="str">
        <f ca="1">IF(LEN(IH$20)&gt;0,   IF(ROW(IH33)-21&lt;=$K$38/2,INDIRECT(CONCATENATE("Teams!F",CELL("contents",INDEX(MatchOrdering!$A$4:$CD$33,ROW(IH33)-21,MATCH(IH$20,MatchOrdering!$A$3:$CD$3,0))))),""),"")</f>
        <v>COL</v>
      </c>
      <c r="II33" s="73" t="str">
        <f t="shared" ca="1" si="142"/>
        <v>COL vs BOS</v>
      </c>
      <c r="IJ33" s="69" t="str">
        <f ca="1">IF(LEN(IH$20)&gt;0,   IF(ROW(IJ33)-21&lt;=$K$38/2,INDIRECT(CONCATENATE("Teams!F",IK33)),""),"")</f>
        <v>BOS</v>
      </c>
      <c r="IK33" s="6">
        <f ca="1">IF(LEN(IH$20)&gt;0,   IF(ROW(IK33)-21&lt;=$K$38/2,INDIRECT(CONCATENATE("MatchOrdering!B",CHAR(96+IH$20-52),($K$38 + 1) - (ROW(IK33)-21) + 2)),""),"")</f>
        <v>15</v>
      </c>
      <c r="IL33" s="83"/>
      <c r="IM33" s="84"/>
      <c r="IN33" s="69" t="str">
        <f t="shared" ca="1" si="143"/>
        <v/>
      </c>
      <c r="IP33" s="69" t="str">
        <f ca="1">IF(LEN(IP$20)&gt;0,   IF(ROW(IP33)-21&lt;=$K$38/2,INDIRECT(CONCATENATE("Teams!F",CELL("contents",INDEX(MatchOrdering!$A$4:$CD$33,ROW(IP33)-21,MATCH(IP$20,MatchOrdering!$A$3:$CD$3,0))))),""),"")</f>
        <v>VAN</v>
      </c>
      <c r="IQ33" s="73" t="str">
        <f t="shared" ca="1" si="144"/>
        <v>VAN vs STL</v>
      </c>
      <c r="IR33" s="69" t="str">
        <f ca="1">IF(LEN(IP$20)&gt;0,   IF(ROW(IR33)-21&lt;=$K$38/2,INDIRECT(CONCATENATE("Teams!F",IS33)),""),"")</f>
        <v>STL</v>
      </c>
      <c r="IS33" s="6">
        <f ca="1">IF(LEN(IP$20)&gt;0,   IF(ROW(IS33)-21&lt;=$K$38/2,INDIRECT(CONCATENATE("MatchOrdering!B",CHAR(96+IP$20-52),($K$38 + 1) - (ROW(IS33)-21) + 2)),""),"")</f>
        <v>13</v>
      </c>
      <c r="IT33" s="83"/>
      <c r="IU33" s="84"/>
      <c r="IV33" s="69" t="str">
        <f t="shared" ca="1" si="145"/>
        <v/>
      </c>
      <c r="IX33" s="69" t="str">
        <f ca="1">IF(LEN(IX$20)&gt;0,   IF(ROW(IX33)-21&lt;=$K$38/2,INDIRECT(CONCATENATE("Teams!F",CELL("contents",INDEX(MatchOrdering!$A$4:$CD$33,ROW(IX33)-21,MATCH(IX$20,MatchOrdering!$A$3:$CD$3,0))))),""),"")</f>
        <v>ARI</v>
      </c>
      <c r="IY33" s="73" t="str">
        <f t="shared" ca="1" si="146"/>
        <v>ARI vs MIN</v>
      </c>
      <c r="IZ33" s="69" t="str">
        <f ca="1">IF(LEN(IX$20)&gt;0,   IF(ROW(IZ33)-21&lt;=$K$38/2,INDIRECT(CONCATENATE("Teams!F",JA33)),""),"")</f>
        <v>MIN</v>
      </c>
      <c r="JA33" s="6">
        <f ca="1">IF(LEN(IX$20)&gt;0,   IF(ROW(JA33)-21&lt;=$K$38/2,INDIRECT(CONCATENATE("MatchOrdering!B",CHAR(96+IX$20-52),($K$38 + 1) - (ROW(JA33)-21) + 2)),""),"")</f>
        <v>11</v>
      </c>
      <c r="JB33" s="83"/>
      <c r="JC33" s="84"/>
      <c r="JD33" s="69" t="str">
        <f t="shared" ca="1" si="147"/>
        <v/>
      </c>
      <c r="JF33" s="69" t="str">
        <f ca="1">IF(LEN(JF$20)&gt;0,   IF(ROW(JF33)-21&lt;=$K$38/2,INDIRECT(CONCATENATE("Teams!F",CELL("contents",INDEX(MatchOrdering!$A$4:$CD$33,ROW(JF33)-21,MATCH(JF$20,MatchOrdering!$A$3:$CD$3,0))))),""),"")</f>
        <v>EDM</v>
      </c>
      <c r="JG33" s="73" t="str">
        <f t="shared" ca="1" si="148"/>
        <v>EDM vs COL</v>
      </c>
      <c r="JH33" s="69" t="str">
        <f ca="1">IF(LEN(JF$20)&gt;0,   IF(ROW(JH33)-21&lt;=$K$38/2,INDIRECT(CONCATENATE("Teams!F",JI33)),""),"")</f>
        <v>COL</v>
      </c>
      <c r="JI33" s="6">
        <f ca="1">IF(LEN(JF$20)&gt;0,   IF(ROW(JI33)-21&lt;=$K$38/2,INDIRECT(CONCATENATE("MatchOrdering!B",CHAR(96+JF$20-52),($K$38 + 1) - (ROW(JI33)-21) + 2)),""),"")</f>
        <v>9</v>
      </c>
      <c r="JJ33" s="83"/>
      <c r="JK33" s="84"/>
      <c r="JL33" s="69" t="str">
        <f t="shared" ca="1" si="149"/>
        <v/>
      </c>
      <c r="JN33" s="69" t="str">
        <f ca="1">IF(LEN(JN$20)&gt;0,   IF(ROW(JN33)-21&lt;=$K$38/2,INDIRECT(CONCATENATE("Teams!F",CELL("contents",INDEX(MatchOrdering!$A$4:$CD$33,ROW(JN33)-21,MATCH(JN$20,MatchOrdering!$A$3:$CD$3,0))))),""),"")</f>
        <v>WAS</v>
      </c>
      <c r="JO33" s="73" t="str">
        <f t="shared" ca="1" si="150"/>
        <v>WAS vs VAN</v>
      </c>
      <c r="JP33" s="69" t="str">
        <f ca="1">IF(LEN(JN$20)&gt;0,   IF(ROW(JP33)-21&lt;=$K$38/2,INDIRECT(CONCATENATE("Teams!F",JQ33)),""),"")</f>
        <v>VAN</v>
      </c>
      <c r="JQ33" s="6">
        <f ca="1">IF(LEN(JN$20)&gt;0,   IF(ROW(JQ33)-21&lt;=$K$38/2,INDIRECT(CONCATENATE("MatchOrdering!B",CHAR(96+JN$20-52),($K$38 + 1) - (ROW(JQ33)-21) + 2)),""),"")</f>
        <v>7</v>
      </c>
      <c r="JR33" s="83"/>
      <c r="JS33" s="84"/>
      <c r="JT33" s="69" t="str">
        <f t="shared" ca="1" si="151"/>
        <v/>
      </c>
      <c r="JV33" s="69" t="str">
        <f ca="1">IF(LEN(JV$20)&gt;0,   IF(ROW(JV33)-21&lt;=$K$38/2,INDIRECT(CONCATENATE("Teams!F",CELL("contents",INDEX(MatchOrdering!$A$4:$CD$33,ROW(JV33)-21,MATCH(JV$20,MatchOrdering!$A$3:$CD$3,0))))),""),"")</f>
        <v>PHI</v>
      </c>
      <c r="JW33" s="73" t="str">
        <f t="shared" ca="1" si="152"/>
        <v>PHI vs ARI</v>
      </c>
      <c r="JX33" s="69" t="str">
        <f ca="1">IF(LEN(JV$20)&gt;0,   IF(ROW(JX33)-21&lt;=$K$38/2,INDIRECT(CONCATENATE("Teams!F",JY33)),""),"")</f>
        <v>ARI</v>
      </c>
      <c r="JY33" s="6">
        <f ca="1">IF(LEN(JV$20)&gt;0,   IF(ROW(JY33)-21&lt;=$K$38/2,INDIRECT(CONCATENATE("MatchOrdering!B",CHAR(96+JV$20-52),($K$38 + 1) - (ROW(JY33)-21) + 2)),""),"")</f>
        <v>5</v>
      </c>
      <c r="JZ33" s="83"/>
      <c r="KA33" s="84"/>
      <c r="KB33" s="69" t="str">
        <f t="shared" ca="1" si="153"/>
        <v/>
      </c>
      <c r="KD33" s="69" t="str">
        <f ca="1">IF(LEN(KD$20)&gt;0,   IF(ROW(KD33)-21&lt;=$K$38/2,INDIRECT(CONCATENATE("Teams!F",CELL("contents",INDEX(MatchOrdering!$A$4:$CD$33,ROW(KD33)-21,MATCH(KD$20,MatchOrdering!$A$3:$CD$3,0))))),""),"")</f>
        <v>NYI</v>
      </c>
      <c r="KE33" s="73" t="str">
        <f t="shared" ca="1" si="154"/>
        <v>NYI vs EDM</v>
      </c>
      <c r="KF33" s="69" t="str">
        <f ca="1">IF(LEN(KD$20)&gt;0,   IF(ROW(KF33)-21&lt;=$K$38/2,INDIRECT(CONCATENATE("Teams!F",KG33)),""),"")</f>
        <v>EDM</v>
      </c>
      <c r="KG33" s="6">
        <f ca="1">IF(LEN(KD$20)&gt;0,   IF(ROW(KG33)-21&lt;=$K$38/2,INDIRECT(CONCATENATE("MatchOrdering!B",CHAR(96+KD$20-52),($K$38 + 1) - (ROW(KG33)-21) + 2)),""),"")</f>
        <v>3</v>
      </c>
      <c r="KH33" s="83"/>
      <c r="KI33" s="84"/>
      <c r="KJ33" s="69" t="str">
        <f t="shared" ca="1" si="155"/>
        <v/>
      </c>
      <c r="KL33" s="69" t="str">
        <f ca="1">IF(LEN(KL$20)&gt;0,   IF(ROW(KL33)-21&lt;=$K$38/2,INDIRECT(CONCATENATE("Teams!F",CELL("contents",INDEX(MatchOrdering!$A$4:$CD$33,ROW(KL33)-21,MATCH(KL$20,MatchOrdering!$A$3:$CD$3,0))))),""),"")</f>
        <v>CBJ</v>
      </c>
      <c r="KM33" s="73" t="str">
        <f t="shared" ca="1" si="156"/>
        <v>CBJ vs WAS</v>
      </c>
      <c r="KN33" s="69" t="str">
        <f ca="1">IF(LEN(KL$20)&gt;0,   IF(ROW(KN33)-21&lt;=$K$38/2,INDIRECT(CONCATENATE("Teams!F",KO33)),""),"")</f>
        <v>WAS</v>
      </c>
      <c r="KO33" s="6">
        <f ca="1">IF(LEN(KL$20)&gt;0,   IF(ROW(KO33)-21&lt;=$K$38/2,INDIRECT(CONCATENATE("MatchOrdering!B",CHAR(96+KL$20-52),($K$38 + 1) - (ROW(KO33)-21) + 2)),""),"")</f>
        <v>30</v>
      </c>
      <c r="KP33" s="83"/>
      <c r="KQ33" s="84"/>
      <c r="KR33" s="69" t="str">
        <f t="shared" ca="1" si="157"/>
        <v/>
      </c>
      <c r="KT33" s="69" t="str">
        <f ca="1">IF(LEN(KT$20)&gt;0,   IF(ROW(KT33)-21&lt;=$K$38/2,INDIRECT(CONCATENATE("Teams!F",CELL("contents",INDEX(MatchOrdering!$A$4:$CD$33,ROW(KT33)-21,MATCH(KT$20,MatchOrdering!$A$3:$CD$3,0))))),""),"")</f>
        <v>TOR</v>
      </c>
      <c r="KU33" s="73" t="str">
        <f t="shared" ca="1" si="158"/>
        <v>TOR vs PHI</v>
      </c>
      <c r="KV33" s="69" t="str">
        <f ca="1">IF(LEN(KT$20)&gt;0,   IF(ROW(KV33)-21&lt;=$K$38/2,INDIRECT(CONCATENATE("Teams!F",KW33)),""),"")</f>
        <v>PHI</v>
      </c>
      <c r="KW33" s="6">
        <f ca="1">IF(LEN(KT$20)&gt;0,   IF(ROW(KW33)-21&lt;=$K$38/2,INDIRECT(CONCATENATE("MatchOrdering!B",CHAR(96+KT$20-52),($K$38 + 1) - (ROW(KW33)-21) + 2)),""),"")</f>
        <v>28</v>
      </c>
      <c r="KX33" s="83"/>
      <c r="KY33" s="84"/>
      <c r="KZ33" s="69" t="str">
        <f t="shared" ca="1" si="159"/>
        <v/>
      </c>
      <c r="LB33" s="69" t="str">
        <f ca="1">IF(LEN(LB$20)&gt;0,   IF(ROW(LB33)-21&lt;=$K$38/2,INDIRECT(CONCATENATE("Teams!F",CELL("contents",INDEX(MatchOrdering!$A$4:$CD$33,ROW(LB33)-21,MATCH(LB$20,MatchOrdering!$A$3:$CD$3,0))))),""),"")</f>
        <v>OTT</v>
      </c>
      <c r="LC33" s="73" t="str">
        <f t="shared" ca="1" si="160"/>
        <v>OTT vs NYI</v>
      </c>
      <c r="LD33" s="69" t="str">
        <f ca="1">IF(LEN(LB$20)&gt;0,   IF(ROW(LD33)-21&lt;=$K$38/2,INDIRECT(CONCATENATE("Teams!F",LE33)),""),"")</f>
        <v>NYI</v>
      </c>
      <c r="LE33" s="6">
        <f ca="1">IF(LEN(LB$20)&gt;0,   IF(ROW(LE33)-21&lt;=$K$38/2,INDIRECT(CONCATENATE("MatchOrdering!C",CHAR(96+LB$20-78),($K$38 + 1) - (ROW(LE33)-21) + 2)),""),"")</f>
        <v>26</v>
      </c>
      <c r="LF33" s="83"/>
      <c r="LG33" s="84"/>
      <c r="LH33" s="69" t="str">
        <f t="shared" ca="1" si="161"/>
        <v/>
      </c>
      <c r="LJ33" s="69" t="str">
        <f ca="1">IF(LEN(LJ$20)&gt;0,   IF(ROW(LJ33)-21&lt;=$K$38/2,INDIRECT(CONCATENATE("Teams!F",CELL("contents",INDEX(MatchOrdering!$A$4:$CD$33,ROW(LJ33)-21,MATCH(LJ$20,MatchOrdering!$A$3:$CD$3,0))))),""),"")</f>
        <v>FLA</v>
      </c>
      <c r="LK33" s="73" t="str">
        <f t="shared" ca="1" si="162"/>
        <v>FLA vs CBJ</v>
      </c>
      <c r="LL33" s="69" t="str">
        <f ca="1">IF(LEN(LJ$20)&gt;0,   IF(ROW(LL33)-21&lt;=$K$38/2,INDIRECT(CONCATENATE("Teams!F",LM33)),""),"")</f>
        <v>CBJ</v>
      </c>
      <c r="LM33" s="6">
        <f ca="1">IF(LEN(LJ$20)&gt;0,   IF(ROW(LM33)-21&lt;=$K$38/2,INDIRECT(CONCATENATE("MatchOrdering!C",CHAR(96+LJ$20-78),($K$38 + 1) - (ROW(LM33)-21) + 2)),""),"")</f>
        <v>24</v>
      </c>
      <c r="LN33" s="83"/>
      <c r="LO33" s="84"/>
      <c r="LP33" s="69" t="str">
        <f t="shared" ca="1" si="163"/>
        <v/>
      </c>
    </row>
    <row r="34" spans="1:328" x14ac:dyDescent="0.25">
      <c r="B34" s="69" t="str">
        <f ca="1">IF(LEN(C$20)&gt;0,   IF(ROW(B34)-21&lt;=$K$38/2,INDIRECT(CONCATENATE("Teams!F",CELL("contents",INDEX(MatchOrdering!$A$4:$CD$33,ROW(B34)-21,MATCH(C$20,MatchOrdering!$A$3:$CD$3,0))))),""),"")</f>
        <v>NAS</v>
      </c>
      <c r="C34" s="73" t="str">
        <f t="shared" ca="1" si="82"/>
        <v>NAS vs BUF</v>
      </c>
      <c r="D34" s="69" t="str">
        <f ca="1">IF(LEN(C$20)&gt;0,   IF(ROW(D34)-21&lt;=$K$38/2,INDIRECT(CONCATENATE("Teams!F",E34)),""),"")</f>
        <v>BUF</v>
      </c>
      <c r="E34" s="6">
        <f ca="1">IF(LEN(C$20)&gt;0,   IF(ROW(E34)-21&lt;=$K$38/2,INDIRECT(CONCATENATE("MatchOrdering!",CHAR(96+C$20),($K$38 + 1) - (ROW(E34)-21) + 2)),""),"")</f>
        <v>16</v>
      </c>
      <c r="F34" s="83"/>
      <c r="G34" s="84"/>
      <c r="H34" s="69" t="str">
        <f t="shared" ca="1" si="83"/>
        <v/>
      </c>
      <c r="J34" s="69" t="str">
        <f ca="1">IF(LEN(J$20)&gt;0,   IF(ROW(J34)-21&lt;=$K$38/2,INDIRECT(CONCATENATE("Teams!F",CELL("contents",INDEX(MatchOrdering!$A$4:$CD$33,ROW(J34)-21,MATCH(J$20,MatchOrdering!$A$3:$CD$3,0))))),""),"")</f>
        <v>DAL</v>
      </c>
      <c r="K34" s="73" t="str">
        <f t="shared" ca="1" si="84"/>
        <v>DAL vs WIN</v>
      </c>
      <c r="L34" s="69" t="str">
        <f ca="1">IF(LEN(J$20)&gt;0,   IF(ROW(L34)-21&lt;=$K$38/2,INDIRECT(CONCATENATE("Teams!F",M34)),""),"")</f>
        <v>WIN</v>
      </c>
      <c r="M34" s="6">
        <f ca="1">IF(LEN(J$20)&gt;0,   IF(ROW(M34)-21&lt;=$K$38/2,INDIRECT(CONCATENATE("MatchOrdering!",CHAR(96+J$20),($K$38 + 1) - (ROW(M34)-21) + 2)),""),"")</f>
        <v>14</v>
      </c>
      <c r="N34" s="83"/>
      <c r="O34" s="84"/>
      <c r="P34" s="69" t="str">
        <f t="shared" ca="1" si="85"/>
        <v/>
      </c>
      <c r="R34" s="69" t="str">
        <f ca="1">IF(LEN(R$20)&gt;0,   IF(ROW(R34)-21&lt;=$K$38/2,INDIRECT(CONCATENATE("Teams!F",CELL("contents",INDEX(MatchOrdering!$A$4:$CD$33,ROW(R34)-21,MATCH(R$20,MatchOrdering!$A$3:$CD$3,0))))),""),"")</f>
        <v>CHI</v>
      </c>
      <c r="S34" s="73" t="str">
        <f t="shared" ca="1" si="86"/>
        <v>CHI vs NAS</v>
      </c>
      <c r="T34" s="69" t="str">
        <f ca="1">IF(LEN(R$20)&gt;0,   IF(ROW(T34)-21&lt;=$K$38/2,INDIRECT(CONCATENATE("Teams!F",U34)),""),"")</f>
        <v>NAS</v>
      </c>
      <c r="U34" s="6">
        <f ca="1">IF(LEN(R$20)&gt;0,   IF(ROW(U34)-21&lt;=$K$38/2,INDIRECT(CONCATENATE("MatchOrdering!",CHAR(96+R$20),($K$38 + 1) - (ROW(U34)-21) + 2)),""),"")</f>
        <v>12</v>
      </c>
      <c r="V34" s="83"/>
      <c r="W34" s="84"/>
      <c r="X34" s="69" t="str">
        <f t="shared" ca="1" si="87"/>
        <v/>
      </c>
      <c r="Z34" s="69" t="str">
        <f ca="1">IF(LEN(Z$20)&gt;0,   IF(ROW(Z34)-21&lt;=$K$38/2,INDIRECT(CONCATENATE("Teams!F",CELL("contents",INDEX(MatchOrdering!$A$4:$CD$33,ROW(Z34)-21,MATCH(Z$20,MatchOrdering!$A$3:$CD$3,0))))),""),"")</f>
        <v>SJS</v>
      </c>
      <c r="AA34" s="73" t="str">
        <f t="shared" ca="1" si="88"/>
        <v>SJS vs DAL</v>
      </c>
      <c r="AB34" s="69" t="str">
        <f ca="1">IF(LEN(Z$20)&gt;0,   IF(ROW(AB34)-21&lt;=$K$38/2,INDIRECT(CONCATENATE("Teams!F",AC34)),""),"")</f>
        <v>DAL</v>
      </c>
      <c r="AC34" s="6">
        <f ca="1">IF(LEN(Z$20)&gt;0,   IF(ROW(AC34)-21&lt;=$K$38/2,INDIRECT(CONCATENATE("MatchOrdering!",CHAR(96+Z$20),($K$38 + 1) - (ROW(AC34)-21) + 2)),""),"")</f>
        <v>10</v>
      </c>
      <c r="AD34" s="83"/>
      <c r="AE34" s="84"/>
      <c r="AF34" s="69" t="str">
        <f t="shared" ca="1" si="89"/>
        <v/>
      </c>
      <c r="AH34" s="69" t="str">
        <f ca="1">IF(LEN(AH$20)&gt;0,   IF(ROW(AH34)-21&lt;=$K$38/2,INDIRECT(CONCATENATE("Teams!F",CELL("contents",INDEX(MatchOrdering!$A$4:$CD$33,ROW(AH34)-21,MATCH(AH$20,MatchOrdering!$A$3:$CD$3,0))))),""),"")</f>
        <v>LAK</v>
      </c>
      <c r="AI34" s="73" t="str">
        <f t="shared" ca="1" si="90"/>
        <v>LAK vs CHI</v>
      </c>
      <c r="AJ34" s="69" t="str">
        <f ca="1">IF(LEN(AH$20)&gt;0,   IF(ROW(AJ34)-21&lt;=$K$38/2,INDIRECT(CONCATENATE("Teams!F",AK34)),""),"")</f>
        <v>CHI</v>
      </c>
      <c r="AK34" s="6">
        <f ca="1">IF(LEN(AH$20)&gt;0,   IF(ROW(AK34)-21&lt;=$K$38/2,INDIRECT(CONCATENATE("MatchOrdering!",CHAR(96+AH$20),($K$38 + 1) - (ROW(AK34)-21) + 2)),""),"")</f>
        <v>8</v>
      </c>
      <c r="AL34" s="83"/>
      <c r="AM34" s="84"/>
      <c r="AN34" s="69" t="str">
        <f t="shared" ca="1" si="91"/>
        <v/>
      </c>
      <c r="AP34" s="69" t="str">
        <f ca="1">IF(LEN(AP$20)&gt;0,   IF(ROW(AP34)-21&lt;=$K$38/2,INDIRECT(CONCATENATE("Teams!F",CELL("contents",INDEX(MatchOrdering!$A$4:$CD$33,ROW(AP34)-21,MATCH(AP$20,MatchOrdering!$A$3:$CD$3,0))))),""),"")</f>
        <v>CGY</v>
      </c>
      <c r="AQ34" s="73" t="str">
        <f t="shared" ca="1" si="92"/>
        <v>CGY vs SJS</v>
      </c>
      <c r="AR34" s="69" t="str">
        <f ca="1">IF(LEN(AP$20)&gt;0,   IF(ROW(AR34)-21&lt;=$K$38/2,INDIRECT(CONCATENATE("Teams!F",AS34)),""),"")</f>
        <v>SJS</v>
      </c>
      <c r="AS34" s="6">
        <f ca="1">IF(LEN(AP$20)&gt;0,   IF(ROW(AS34)-21&lt;=$K$38/2,INDIRECT(CONCATENATE("MatchOrdering!",CHAR(96+AP$20),($K$38 + 1) - (ROW(AS34)-21) + 2)),""),"")</f>
        <v>6</v>
      </c>
      <c r="AT34" s="83"/>
      <c r="AU34" s="84"/>
      <c r="AV34" s="69" t="str">
        <f t="shared" ca="1" si="93"/>
        <v/>
      </c>
      <c r="AX34" s="69" t="str">
        <f ca="1">IF(LEN(AX$20)&gt;0,   IF(ROW(AX34)-21&lt;=$K$38/2,INDIRECT(CONCATENATE("Teams!F",CELL("contents",INDEX(MatchOrdering!$A$4:$CD$33,ROW(AX34)-21,MATCH(AX$20,MatchOrdering!$A$3:$CD$3,0))))),""),"")</f>
        <v>PIT</v>
      </c>
      <c r="AY34" s="73" t="str">
        <f t="shared" ca="1" si="94"/>
        <v>PIT vs LAK</v>
      </c>
      <c r="AZ34" s="69" t="str">
        <f ca="1">IF(LEN(AX$20)&gt;0,   IF(ROW(AZ34)-21&lt;=$K$38/2,INDIRECT(CONCATENATE("Teams!F",BA34)),""),"")</f>
        <v>LAK</v>
      </c>
      <c r="BA34" s="6">
        <f ca="1">IF(LEN(AX$20)&gt;0,   IF(ROW(BA34)-21&lt;=$K$38/2,INDIRECT(CONCATENATE("MatchOrdering!",CHAR(96+AX$20),($K$38 + 1) - (ROW(BA34)-21) + 2)),""),"")</f>
        <v>4</v>
      </c>
      <c r="BB34" s="83"/>
      <c r="BC34" s="84"/>
      <c r="BD34" s="69" t="str">
        <f t="shared" ca="1" si="95"/>
        <v/>
      </c>
      <c r="BF34" s="69" t="str">
        <f ca="1">IF(LEN(BF$20)&gt;0,   IF(ROW(BF34)-21&lt;=$K$38/2,INDIRECT(CONCATENATE("Teams!F",CELL("contents",INDEX(MatchOrdering!$A$4:$CD$33,ROW(BF34)-21,MATCH(BF$20,MatchOrdering!$A$3:$CD$3,0))))),""),"")</f>
        <v>NYR</v>
      </c>
      <c r="BG34" s="73" t="str">
        <f t="shared" ca="1" si="96"/>
        <v>NYR vs CGY</v>
      </c>
      <c r="BH34" s="69" t="str">
        <f ca="1">IF(LEN(BF$20)&gt;0,   IF(ROW(BH34)-21&lt;=$K$38/2,INDIRECT(CONCATENATE("Teams!F",BI34)),""),"")</f>
        <v>CGY</v>
      </c>
      <c r="BI34" s="6">
        <f ca="1">IF(LEN(BF$20)&gt;0,   IF(ROW(BI34)-21&lt;=$K$38/2,INDIRECT(CONCATENATE("MatchOrdering!",CHAR(96+BF$20),($K$38 + 1) - (ROW(BI34)-21) + 2)),""),"")</f>
        <v>2</v>
      </c>
      <c r="BJ34" s="83"/>
      <c r="BK34" s="84"/>
      <c r="BL34" s="69" t="str">
        <f t="shared" ca="1" si="97"/>
        <v/>
      </c>
      <c r="BN34" s="69" t="str">
        <f ca="1">IF(LEN(BN$20)&gt;0,   IF(ROW(BN34)-21&lt;=$K$38/2,INDIRECT(CONCATENATE("Teams!F",CELL("contents",INDEX(MatchOrdering!$A$4:$CD$33,ROW(BN34)-21,MATCH(BN$20,MatchOrdering!$A$3:$CD$3,0))))),""),"")</f>
        <v>NJD</v>
      </c>
      <c r="BO34" s="73" t="str">
        <f t="shared" ca="1" si="98"/>
        <v>NJD vs PIT</v>
      </c>
      <c r="BP34" s="69" t="str">
        <f ca="1">IF(LEN(BN$20)&gt;0,   IF(ROW(BP34)-21&lt;=$K$38/2,INDIRECT(CONCATENATE("Teams!F",BQ34)),""),"")</f>
        <v>PIT</v>
      </c>
      <c r="BQ34" s="6">
        <f ca="1">IF(LEN(BN$20)&gt;0,   IF(ROW(BQ34)-21&lt;=$K$38/2,INDIRECT(CONCATENATE("MatchOrdering!",CHAR(96+BN$20),($K$38 + 1) - (ROW(BQ34)-21) + 2)),""),"")</f>
        <v>29</v>
      </c>
      <c r="BR34" s="83"/>
      <c r="BS34" s="84"/>
      <c r="BT34" s="69" t="str">
        <f t="shared" ca="1" si="99"/>
        <v/>
      </c>
      <c r="BV34" s="69" t="str">
        <f ca="1">IF(LEN(BV$20)&gt;0,   IF(ROW(BV34)-21&lt;=$K$38/2,INDIRECT(CONCATENATE("Teams!F",CELL("contents",INDEX(MatchOrdering!$A$4:$CD$33,ROW(BV34)-21,MATCH(BV$20,MatchOrdering!$A$3:$CD$3,0))))),""),"")</f>
        <v>CAR</v>
      </c>
      <c r="BW34" s="73" t="str">
        <f t="shared" ca="1" si="100"/>
        <v>CAR vs NYR</v>
      </c>
      <c r="BX34" s="69" t="str">
        <f ca="1">IF(LEN(BV$20)&gt;0,   IF(ROW(BX34)-21&lt;=$K$38/2,INDIRECT(CONCATENATE("Teams!F",BY34)),""),"")</f>
        <v>NYR</v>
      </c>
      <c r="BY34" s="6">
        <f ca="1">IF(LEN(BV$20)&gt;0,   IF(ROW(BY34)-21&lt;=$K$38/2,INDIRECT(CONCATENATE("MatchOrdering!",CHAR(96+BV$20),($K$38 + 1) - (ROW(BY34)-21) + 2)),""),"")</f>
        <v>27</v>
      </c>
      <c r="BZ34" s="83"/>
      <c r="CA34" s="84"/>
      <c r="CB34" s="69" t="str">
        <f t="shared" ca="1" si="101"/>
        <v/>
      </c>
      <c r="CD34" s="69" t="str">
        <f ca="1">IF(LEN(CD$20)&gt;0,   IF(ROW(CD34)-21&lt;=$K$38/2,INDIRECT(CONCATENATE("Teams!F",CELL("contents",INDEX(MatchOrdering!$A$4:$CD$33,ROW(CD34)-21,MATCH(CD$20,MatchOrdering!$A$3:$CD$3,0))))),""),"")</f>
        <v>TB</v>
      </c>
      <c r="CE34" s="73" t="str">
        <f t="shared" ca="1" si="102"/>
        <v>TB vs NJD</v>
      </c>
      <c r="CF34" s="69" t="str">
        <f ca="1">IF(LEN(CD$20)&gt;0,   IF(ROW(CF34)-21&lt;=$K$38/2,INDIRECT(CONCATENATE("Teams!F",CG34)),""),"")</f>
        <v>NJD</v>
      </c>
      <c r="CG34" s="6">
        <f ca="1">IF(LEN(CD$20)&gt;0,   IF(ROW(CG34)-21&lt;=$K$38/2,INDIRECT(CONCATENATE("MatchOrdering!",CHAR(96+CD$20),($K$38 + 1) - (ROW(CG34)-21) + 2)),""),"")</f>
        <v>25</v>
      </c>
      <c r="CH34" s="83"/>
      <c r="CI34" s="84"/>
      <c r="CJ34" s="69" t="str">
        <f t="shared" ca="1" si="103"/>
        <v/>
      </c>
      <c r="CL34" s="69" t="str">
        <f ca="1">IF(LEN(CL$20)&gt;0,   IF(ROW(CL34)-21&lt;=$K$38/2,INDIRECT(CONCATENATE("Teams!F",CELL("contents",INDEX(MatchOrdering!$A$4:$CD$33,ROW(CL34)-21,MATCH(CL$20,MatchOrdering!$A$3:$CD$3,0))))),""),"")</f>
        <v>MON</v>
      </c>
      <c r="CM34" s="73" t="str">
        <f t="shared" ca="1" si="104"/>
        <v>MON vs CAR</v>
      </c>
      <c r="CN34" s="69" t="str">
        <f ca="1">IF(LEN(CL$20)&gt;0,   IF(ROW(CN34)-21&lt;=$K$38/2,INDIRECT(CONCATENATE("Teams!F",CO34)),""),"")</f>
        <v>CAR</v>
      </c>
      <c r="CO34" s="6">
        <f ca="1">IF(LEN(CL$20)&gt;0,   IF(ROW(CO34)-21&lt;=$K$38/2,INDIRECT(CONCATENATE("MatchOrdering!",CHAR(96+CL$20),($K$38 + 1) - (ROW(CO34)-21) + 2)),""),"")</f>
        <v>23</v>
      </c>
      <c r="CP34" s="83"/>
      <c r="CQ34" s="84"/>
      <c r="CR34" s="69" t="str">
        <f t="shared" ca="1" si="105"/>
        <v/>
      </c>
      <c r="CT34" s="69" t="str">
        <f ca="1">IF(LEN(CT$20)&gt;0,   IF(ROW(CT34)-21&lt;=$K$38/2,INDIRECT(CONCATENATE("Teams!F",CELL("contents",INDEX(MatchOrdering!$A$4:$CD$33,ROW(CT34)-21,MATCH(CT$20,MatchOrdering!$A$3:$CD$3,0))))),""),"")</f>
        <v>DET</v>
      </c>
      <c r="CU34" s="73" t="str">
        <f t="shared" ca="1" si="106"/>
        <v>DET vs TB</v>
      </c>
      <c r="CV34" s="69" t="str">
        <f ca="1">IF(LEN(CT$20)&gt;0,   IF(ROW(CV34)-21&lt;=$K$38/2,INDIRECT(CONCATENATE("Teams!F",CW34)),""),"")</f>
        <v>TB</v>
      </c>
      <c r="CW34" s="6">
        <f ca="1">IF(LEN(CT$20)&gt;0,   IF(ROW(CW34)-21&lt;=$K$38/2,INDIRECT(CONCATENATE("MatchOrdering!",CHAR(96+CT$20),($K$38 + 1) - (ROW(CW34)-21) + 2)),""),"")</f>
        <v>21</v>
      </c>
      <c r="CX34" s="83"/>
      <c r="CY34" s="84"/>
      <c r="CZ34" s="69" t="str">
        <f t="shared" ca="1" si="107"/>
        <v/>
      </c>
      <c r="DB34" s="69" t="str">
        <f ca="1">IF(LEN(DB$20)&gt;0,   IF(ROW(DB34)-21&lt;=$K$38/2,INDIRECT(CONCATENATE("Teams!F",CELL("contents",INDEX(MatchOrdering!$A$4:$CD$33,ROW(DB34)-21,MATCH(DB$20,MatchOrdering!$A$3:$CD$3,0))))),""),"")</f>
        <v>BOS</v>
      </c>
      <c r="DC34" s="73" t="str">
        <f t="shared" ca="1" si="108"/>
        <v>BOS vs MON</v>
      </c>
      <c r="DD34" s="69" t="str">
        <f ca="1">IF(LEN(DB$20)&gt;0,   IF(ROW(DD34)-21&lt;=$K$38/2,INDIRECT(CONCATENATE("Teams!F",DE34)),""),"")</f>
        <v>MON</v>
      </c>
      <c r="DE34" s="6">
        <f ca="1">IF(LEN(DB$20)&gt;0,   IF(ROW(DE34)-21&lt;=$K$38/2,INDIRECT(CONCATENATE("MatchOrdering!A",CHAR(96+DB$20-26),($K$38 + 1) - (ROW(DE34)-21) + 2)),""),"")</f>
        <v>19</v>
      </c>
      <c r="DF34" s="83"/>
      <c r="DG34" s="84"/>
      <c r="DH34" s="69" t="str">
        <f t="shared" ca="1" si="109"/>
        <v/>
      </c>
      <c r="DJ34" s="69" t="str">
        <f ca="1">IF(LEN(DJ$20)&gt;0,   IF(ROW(DJ34)-21&lt;=$K$38/2,INDIRECT(CONCATENATE("Teams!F",CELL("contents",INDEX(MatchOrdering!$A$4:$CD$33,ROW(DJ34)-21,MATCH(DJ$20,MatchOrdering!$A$3:$CD$3,0))))),""),"")</f>
        <v>STL</v>
      </c>
      <c r="DK34" s="73" t="str">
        <f t="shared" ca="1" si="110"/>
        <v>STL vs DET</v>
      </c>
      <c r="DL34" s="69" t="str">
        <f ca="1">IF(LEN(DJ$20)&gt;0,   IF(ROW(DL34)-21&lt;=$K$38/2,INDIRECT(CONCATENATE("Teams!F",DM34)),""),"")</f>
        <v>DET</v>
      </c>
      <c r="DM34" s="6">
        <f ca="1">IF(LEN(DJ$20)&gt;0,   IF(ROW(DM34)-21&lt;=$K$38/2,INDIRECT(CONCATENATE("MatchOrdering!A",CHAR(96+DJ$20-26),($K$38 + 1) - (ROW(DM34)-21) + 2)),""),"")</f>
        <v>17</v>
      </c>
      <c r="DN34" s="83"/>
      <c r="DO34" s="84"/>
      <c r="DP34" s="69" t="str">
        <f t="shared" ca="1" si="111"/>
        <v/>
      </c>
      <c r="DR34" s="69" t="str">
        <f ca="1">IF(LEN(DR$20)&gt;0,   IF(ROW(DR34)-21&lt;=$K$38/2,INDIRECT(CONCATENATE("Teams!F",CELL("contents",INDEX(MatchOrdering!$A$4:$CD$33,ROW(DR34)-21,MATCH(DR$20,MatchOrdering!$A$3:$CD$3,0))))),""),"")</f>
        <v>MIN</v>
      </c>
      <c r="DS34" s="73" t="str">
        <f t="shared" ca="1" si="112"/>
        <v>MIN vs BOS</v>
      </c>
      <c r="DT34" s="69" t="str">
        <f ca="1">IF(LEN(DR$20)&gt;0,   IF(ROW(DT34)-21&lt;=$K$38/2,INDIRECT(CONCATENATE("Teams!F",DU34)),""),"")</f>
        <v>BOS</v>
      </c>
      <c r="DU34" s="6">
        <f ca="1">IF(LEN(DR$20)&gt;0,   IF(ROW(DU34)-21&lt;=$K$38/2,INDIRECT(CONCATENATE("MatchOrdering!A",CHAR(96+DR$20-26),($K$38 + 1) - (ROW(DU34)-21) + 2)),""),"")</f>
        <v>15</v>
      </c>
      <c r="DV34" s="83"/>
      <c r="DW34" s="84"/>
      <c r="DX34" s="69" t="str">
        <f t="shared" ca="1" si="113"/>
        <v/>
      </c>
      <c r="DZ34" s="69" t="str">
        <f ca="1">IF(LEN(DZ$20)&gt;0,   IF(ROW(DZ34)-21&lt;=$K$38/2,INDIRECT(CONCATENATE("Teams!F",CELL("contents",INDEX(MatchOrdering!$A$4:$CD$33,ROW(DZ34)-21,MATCH(DZ$20,MatchOrdering!$A$3:$CD$3,0))))),""),"")</f>
        <v>COL</v>
      </c>
      <c r="EA34" s="73" t="str">
        <f t="shared" ca="1" si="114"/>
        <v>COL vs STL</v>
      </c>
      <c r="EB34" s="69" t="str">
        <f ca="1">IF(LEN(DZ$20)&gt;0,   IF(ROW(EB34)-21&lt;=$K$38/2,INDIRECT(CONCATENATE("Teams!F",EC34)),""),"")</f>
        <v>STL</v>
      </c>
      <c r="EC34" s="6">
        <f ca="1">IF(LEN(DZ$20)&gt;0,   IF(ROW(EC34)-21&lt;=$K$38/2,INDIRECT(CONCATENATE("MatchOrdering!A",CHAR(96+DZ$20-26),($K$38 + 1) - (ROW(EC34)-21) + 2)),""),"")</f>
        <v>13</v>
      </c>
      <c r="ED34" s="83"/>
      <c r="EE34" s="84"/>
      <c r="EF34" s="69" t="str">
        <f t="shared" ca="1" si="115"/>
        <v/>
      </c>
      <c r="EH34" s="69" t="str">
        <f ca="1">IF(LEN(EH$20)&gt;0,   IF(ROW(EH34)-21&lt;=$K$38/2,INDIRECT(CONCATENATE("Teams!F",CELL("contents",INDEX(MatchOrdering!$A$4:$CD$33,ROW(EH34)-21,MATCH(EH$20,MatchOrdering!$A$3:$CD$3,0))))),""),"")</f>
        <v>VAN</v>
      </c>
      <c r="EI34" s="73" t="str">
        <f t="shared" ca="1" si="116"/>
        <v>VAN vs MIN</v>
      </c>
      <c r="EJ34" s="69" t="str">
        <f ca="1">IF(LEN(EH$20)&gt;0,   IF(ROW(EJ34)-21&lt;=$K$38/2,INDIRECT(CONCATENATE("Teams!F",EK34)),""),"")</f>
        <v>MIN</v>
      </c>
      <c r="EK34" s="6">
        <f ca="1">IF(LEN(EH$20)&gt;0,   IF(ROW(EK34)-21&lt;=$K$38/2,INDIRECT(CONCATENATE("MatchOrdering!A",CHAR(96+EH$20-26),($K$38 + 1) - (ROW(EK34)-21) + 2)),""),"")</f>
        <v>11</v>
      </c>
      <c r="EL34" s="83"/>
      <c r="EM34" s="84"/>
      <c r="EN34" s="69" t="str">
        <f t="shared" ca="1" si="117"/>
        <v/>
      </c>
      <c r="EP34" s="69" t="str">
        <f ca="1">IF(LEN(EP$20)&gt;0,   IF(ROW(EP34)-21&lt;=$K$38/2,INDIRECT(CONCATENATE("Teams!F",CELL("contents",INDEX(MatchOrdering!$A$4:$CD$33,ROW(EP34)-21,MATCH(EP$20,MatchOrdering!$A$3:$CD$3,0))))),""),"")</f>
        <v>ARI</v>
      </c>
      <c r="EQ34" s="73" t="str">
        <f t="shared" ca="1" si="118"/>
        <v>ARI vs COL</v>
      </c>
      <c r="ER34" s="69" t="str">
        <f ca="1">IF(LEN(EP$20)&gt;0,   IF(ROW(ER34)-21&lt;=$K$38/2,INDIRECT(CONCATENATE("Teams!F",ES34)),""),"")</f>
        <v>COL</v>
      </c>
      <c r="ES34" s="6">
        <f ca="1">IF(LEN(EP$20)&gt;0,   IF(ROW(ES34)-21&lt;=$K$38/2,INDIRECT(CONCATENATE("MatchOrdering!A",CHAR(96+EP$20-26),($K$38 + 1) - (ROW(ES34)-21) + 2)),""),"")</f>
        <v>9</v>
      </c>
      <c r="ET34" s="83"/>
      <c r="EU34" s="84"/>
      <c r="EV34" s="69" t="str">
        <f t="shared" ca="1" si="119"/>
        <v/>
      </c>
      <c r="EX34" s="69" t="str">
        <f ca="1">IF(LEN(EX$20)&gt;0,   IF(ROW(EX34)-21&lt;=$K$38/2,INDIRECT(CONCATENATE("Teams!F",CELL("contents",INDEX(MatchOrdering!$A$4:$CD$33,ROW(EX34)-21,MATCH(EX$20,MatchOrdering!$A$3:$CD$3,0))))),""),"")</f>
        <v>EDM</v>
      </c>
      <c r="EY34" s="73" t="str">
        <f t="shared" ca="1" si="120"/>
        <v>EDM vs VAN</v>
      </c>
      <c r="EZ34" s="69" t="str">
        <f ca="1">IF(LEN(EX$20)&gt;0,   IF(ROW(EZ34)-21&lt;=$K$38/2,INDIRECT(CONCATENATE("Teams!F",FA34)),""),"")</f>
        <v>VAN</v>
      </c>
      <c r="FA34" s="6">
        <f ca="1">IF(LEN(EX$20)&gt;0,   IF(ROW(FA34)-21&lt;=$K$38/2,INDIRECT(CONCATENATE("MatchOrdering!A",CHAR(96+EX$20-26),($K$38 + 1) - (ROW(FA34)-21) + 2)),""),"")</f>
        <v>7</v>
      </c>
      <c r="FB34" s="83"/>
      <c r="FC34" s="84"/>
      <c r="FD34" s="69" t="str">
        <f t="shared" ca="1" si="121"/>
        <v/>
      </c>
      <c r="FF34" s="69" t="str">
        <f ca="1">IF(LEN(FF$20)&gt;0,   IF(ROW(FF34)-21&lt;=$K$38/2,INDIRECT(CONCATENATE("Teams!F",CELL("contents",INDEX(MatchOrdering!$A$4:$CD$33,ROW(FF34)-21,MATCH(FF$20,MatchOrdering!$A$3:$CD$3,0))))),""),"")</f>
        <v>WAS</v>
      </c>
      <c r="FG34" s="73" t="str">
        <f t="shared" ca="1" si="122"/>
        <v>WAS vs ARI</v>
      </c>
      <c r="FH34" s="69" t="str">
        <f ca="1">IF(LEN(FF$20)&gt;0,   IF(ROW(FH34)-21&lt;=$K$38/2,INDIRECT(CONCATENATE("Teams!F",FI34)),""),"")</f>
        <v>ARI</v>
      </c>
      <c r="FI34" s="6">
        <f ca="1">IF(LEN(FF$20)&gt;0,   IF(ROW(FI34)-21&lt;=$K$38/2,INDIRECT(CONCATENATE("MatchOrdering!A",CHAR(96+FF$20-26),($K$38 + 1) - (ROW(FI34)-21) + 2)),""),"")</f>
        <v>5</v>
      </c>
      <c r="FJ34" s="83"/>
      <c r="FK34" s="84"/>
      <c r="FL34" s="69" t="str">
        <f t="shared" ca="1" si="123"/>
        <v/>
      </c>
      <c r="FN34" s="69" t="str">
        <f ca="1">IF(LEN(FN$20)&gt;0,   IF(ROW(FN34)-21&lt;=$K$38/2,INDIRECT(CONCATENATE("Teams!F",CELL("contents",INDEX(MatchOrdering!$A$4:$CD$33,ROW(FN34)-21,MATCH(FN$20,MatchOrdering!$A$3:$CD$3,0))))),""),"")</f>
        <v>PHI</v>
      </c>
      <c r="FO34" s="73" t="str">
        <f t="shared" ca="1" si="124"/>
        <v>PHI vs EDM</v>
      </c>
      <c r="FP34" s="69" t="str">
        <f ca="1">IF(LEN(FN$20)&gt;0,   IF(ROW(FP34)-21&lt;=$K$38/2,INDIRECT(CONCATENATE("Teams!F",FQ34)),""),"")</f>
        <v>EDM</v>
      </c>
      <c r="FQ34" s="6">
        <f ca="1">IF(LEN(FN$20)&gt;0,   IF(ROW(FQ34)-21&lt;=$K$38/2,INDIRECT(CONCATENATE("MatchOrdering!A",CHAR(96+FN$20-26),($K$38 + 1) - (ROW(FQ34)-21) + 2)),""),"")</f>
        <v>3</v>
      </c>
      <c r="FR34" s="83"/>
      <c r="FS34" s="84"/>
      <c r="FT34" s="69" t="str">
        <f t="shared" ca="1" si="125"/>
        <v/>
      </c>
      <c r="FV34" s="69" t="str">
        <f ca="1">IF(LEN(FV$20)&gt;0,   IF(ROW(FV34)-21&lt;=$K$38/2,INDIRECT(CONCATENATE("Teams!F",CELL("contents",INDEX(MatchOrdering!$A$4:$CD$33,ROW(FV34)-21,MATCH(FV$20,MatchOrdering!$A$3:$CD$3,0))))),""),"")</f>
        <v>NYI</v>
      </c>
      <c r="FW34" s="73" t="str">
        <f t="shared" ca="1" si="126"/>
        <v>NYI vs WAS</v>
      </c>
      <c r="FX34" s="69" t="str">
        <f ca="1">IF(LEN(FV$20)&gt;0,   IF(ROW(FX34)-21&lt;=$K$38/2,INDIRECT(CONCATENATE("Teams!F",FY34)),""),"")</f>
        <v>WAS</v>
      </c>
      <c r="FY34" s="6">
        <f ca="1">IF(LEN(FV$20)&gt;0,   IF(ROW(FY34)-21&lt;=$K$38/2,INDIRECT(CONCATENATE("MatchOrdering!A",CHAR(96+FV$20-26),($K$38 + 1) - (ROW(FY34)-21) + 2)),""),"")</f>
        <v>30</v>
      </c>
      <c r="FZ34" s="83"/>
      <c r="GA34" s="84"/>
      <c r="GB34" s="69" t="str">
        <f t="shared" ca="1" si="127"/>
        <v/>
      </c>
      <c r="GD34" s="69" t="str">
        <f ca="1">IF(LEN(GD$20)&gt;0,   IF(ROW(GD34)-21&lt;=$K$38/2,INDIRECT(CONCATENATE("Teams!F",CELL("contents",INDEX(MatchOrdering!$A$4:$CD$33,ROW(GD34)-21,MATCH(GD$20,MatchOrdering!$A$3:$CD$3,0))))),""),"")</f>
        <v>CBJ</v>
      </c>
      <c r="GE34" s="73" t="str">
        <f t="shared" ca="1" si="128"/>
        <v>CBJ vs PHI</v>
      </c>
      <c r="GF34" s="69" t="str">
        <f ca="1">IF(LEN(GD$20)&gt;0,   IF(ROW(GF34)-21&lt;=$K$38/2,INDIRECT(CONCATENATE("Teams!F",GG34)),""),"")</f>
        <v>PHI</v>
      </c>
      <c r="GG34" s="6">
        <f ca="1">IF(LEN(GD$20)&gt;0,   IF(ROW(GG34)-21&lt;=$K$38/2,INDIRECT(CONCATENATE("MatchOrdering!A",CHAR(96+GD$20-26),($K$38 + 1) - (ROW(GG34)-21) + 2)),""),"")</f>
        <v>28</v>
      </c>
      <c r="GH34" s="83"/>
      <c r="GI34" s="84"/>
      <c r="GJ34" s="69" t="str">
        <f t="shared" ca="1" si="129"/>
        <v/>
      </c>
      <c r="GL34" s="69" t="str">
        <f ca="1">IF(LEN(GL$20)&gt;0,   IF(ROW(GL34)-21&lt;=$K$38/2,INDIRECT(CONCATENATE("Teams!F",CELL("contents",INDEX(MatchOrdering!$A$4:$CD$33,ROW(GL34)-21,MATCH(GL$20,MatchOrdering!$A$3:$CD$3,0))))),""),"")</f>
        <v>TOR</v>
      </c>
      <c r="GM34" s="73" t="str">
        <f t="shared" ca="1" si="130"/>
        <v>TOR vs NYI</v>
      </c>
      <c r="GN34" s="69" t="str">
        <f ca="1">IF(LEN(GL$20)&gt;0,   IF(ROW(GN34)-21&lt;=$K$38/2,INDIRECT(CONCATENATE("Teams!F",GO34)),""),"")</f>
        <v>NYI</v>
      </c>
      <c r="GO34" s="6">
        <f ca="1">IF(LEN(GL$20)&gt;0,   IF(ROW(GO34)-21&lt;=$K$38/2,INDIRECT(CONCATENATE("MatchOrdering!A",CHAR(96+GL$20-26),($K$38 + 1) - (ROW(GO34)-21) + 2)),""),"")</f>
        <v>26</v>
      </c>
      <c r="GP34" s="83"/>
      <c r="GQ34" s="84"/>
      <c r="GR34" s="69" t="str">
        <f t="shared" ca="1" si="131"/>
        <v/>
      </c>
      <c r="GT34" s="69" t="str">
        <f ca="1">IF(LEN(GT$20)&gt;0,   IF(ROW(GT34)-21&lt;=$K$38/2,INDIRECT(CONCATENATE("Teams!F",CELL("contents",INDEX(MatchOrdering!$A$4:$CD$33,ROW(GT34)-21,MATCH(GT$20,MatchOrdering!$A$3:$CD$3,0))))),""),"")</f>
        <v>OTT</v>
      </c>
      <c r="GU34" s="73" t="str">
        <f t="shared" ca="1" si="132"/>
        <v>OTT vs CBJ</v>
      </c>
      <c r="GV34" s="69" t="str">
        <f ca="1">IF(LEN(GT$20)&gt;0,   IF(ROW(GV34)-21&lt;=$K$38/2,INDIRECT(CONCATENATE("Teams!F",GW34)),""),"")</f>
        <v>CBJ</v>
      </c>
      <c r="GW34" s="6">
        <f ca="1">IF(LEN(GT$20)&gt;0,   IF(ROW(GW34)-21&lt;=$K$38/2,INDIRECT(CONCATENATE("MatchOrdering!A",CHAR(96+GT$20-26),($K$38 + 1) - (ROW(GW34)-21) + 2)),""),"")</f>
        <v>24</v>
      </c>
      <c r="GX34" s="83"/>
      <c r="GY34" s="84"/>
      <c r="GZ34" s="69" t="str">
        <f t="shared" ca="1" si="133"/>
        <v/>
      </c>
      <c r="HB34" s="69" t="str">
        <f ca="1">IF(LEN(HB$20)&gt;0,   IF(ROW(HB34)-21&lt;=$K$38/2,INDIRECT(CONCATENATE("Teams!F",CELL("contents",INDEX(MatchOrdering!$A$4:$CD$33,ROW(HB34)-21,MATCH(HB$20,MatchOrdering!$A$3:$CD$3,0))))),""),"")</f>
        <v>FLA</v>
      </c>
      <c r="HC34" s="73" t="str">
        <f t="shared" ca="1" si="134"/>
        <v>FLA vs TOR</v>
      </c>
      <c r="HD34" s="69" t="str">
        <f ca="1">IF(LEN(HB$20)&gt;0,   IF(ROW(HD34)-21&lt;=$K$38/2,INDIRECT(CONCATENATE("Teams!F",HE34)),""),"")</f>
        <v>TOR</v>
      </c>
      <c r="HE34" s="6">
        <f ca="1">IF(LEN(HB$20)&gt;0,   IF(ROW(HE34)-21&lt;=$K$38/2,INDIRECT(CONCATENATE("MatchOrdering!B",CHAR(96+HB$20-52),($K$38 + 1) - (ROW(HE34)-21) + 2)),""),"")</f>
        <v>22</v>
      </c>
      <c r="HF34" s="83"/>
      <c r="HG34" s="84"/>
      <c r="HH34" s="69" t="str">
        <f t="shared" ca="1" si="135"/>
        <v/>
      </c>
      <c r="HJ34" s="69" t="str">
        <f ca="1">IF(LEN(HJ$20)&gt;0,   IF(ROW(HJ34)-21&lt;=$K$38/2,INDIRECT(CONCATENATE("Teams!F",CELL("contents",INDEX(MatchOrdering!$A$4:$CD$33,ROW(HJ34)-21,MATCH(HJ$20,MatchOrdering!$A$3:$CD$3,0))))),""),"")</f>
        <v>BUF</v>
      </c>
      <c r="HK34" s="73" t="str">
        <f t="shared" ca="1" si="136"/>
        <v>BUF vs OTT</v>
      </c>
      <c r="HL34" s="69" t="str">
        <f ca="1">IF(LEN(HJ$20)&gt;0,   IF(ROW(HL34)-21&lt;=$K$38/2,INDIRECT(CONCATENATE("Teams!F",HM34)),""),"")</f>
        <v>OTT</v>
      </c>
      <c r="HM34" s="6">
        <f ca="1">IF(LEN(HJ$20)&gt;0,   IF(ROW(HM34)-21&lt;=$K$38/2,INDIRECT(CONCATENATE("MatchOrdering!B",CHAR(96+HJ$20-52),($K$38 + 1) - (ROW(HM34)-21) + 2)),""),"")</f>
        <v>20</v>
      </c>
      <c r="HN34" s="83"/>
      <c r="HO34" s="84"/>
      <c r="HP34" s="69" t="str">
        <f t="shared" ca="1" si="137"/>
        <v/>
      </c>
      <c r="HR34" s="69" t="str">
        <f ca="1">IF(LEN(HR$20)&gt;0,   IF(ROW(HR34)-21&lt;=$K$38/2,INDIRECT(CONCATENATE("Teams!F",CELL("contents",INDEX(MatchOrdering!$A$4:$CD$33,ROW(HR34)-21,MATCH(HR$20,MatchOrdering!$A$3:$CD$3,0))))),""),"")</f>
        <v>WIN</v>
      </c>
      <c r="HS34" s="73" t="str">
        <f t="shared" ca="1" si="138"/>
        <v>WIN vs FLA</v>
      </c>
      <c r="HT34" s="69" t="str">
        <f ca="1">IF(LEN(HR$20)&gt;0,   IF(ROW(HT34)-21&lt;=$K$38/2,INDIRECT(CONCATENATE("Teams!F",HU34)),""),"")</f>
        <v>FLA</v>
      </c>
      <c r="HU34" s="6">
        <f ca="1">IF(LEN(HR$20)&gt;0,   IF(ROW(HU34)-21&lt;=$K$38/2,INDIRECT(CONCATENATE("MatchOrdering!B",CHAR(96+HR$20-52),($K$38 + 1) - (ROW(HU34)-21) + 2)),""),"")</f>
        <v>18</v>
      </c>
      <c r="HV34" s="83"/>
      <c r="HW34" s="84"/>
      <c r="HX34" s="69" t="str">
        <f t="shared" ca="1" si="139"/>
        <v/>
      </c>
      <c r="HZ34" s="69" t="str">
        <f ca="1">IF(LEN(HZ$20)&gt;0,   IF(ROW(HZ34)-21&lt;=$K$38/2,INDIRECT(CONCATENATE("Teams!F",CELL("contents",INDEX(MatchOrdering!$A$4:$CD$33,ROW(HZ34)-21,MATCH(HZ$20,MatchOrdering!$A$3:$CD$3,0))))),""),"")</f>
        <v>NAS</v>
      </c>
      <c r="IA34" s="73" t="str">
        <f t="shared" ca="1" si="140"/>
        <v>NAS vs BUF</v>
      </c>
      <c r="IB34" s="69" t="str">
        <f ca="1">IF(LEN(HZ$20)&gt;0,   IF(ROW(IB34)-21&lt;=$K$38/2,INDIRECT(CONCATENATE("Teams!F",IC34)),""),"")</f>
        <v>BUF</v>
      </c>
      <c r="IC34" s="6">
        <f ca="1">IF(LEN(HZ$20)&gt;0,   IF(ROW(IC34)-21&lt;=$K$38/2,INDIRECT(CONCATENATE("MatchOrdering!B",CHAR(96+HZ$20-52),($K$38 + 1) - (ROW(IC34)-21) + 2)),""),"")</f>
        <v>16</v>
      </c>
      <c r="ID34" s="83"/>
      <c r="IE34" s="84"/>
      <c r="IF34" s="69" t="str">
        <f t="shared" ca="1" si="141"/>
        <v/>
      </c>
      <c r="IH34" s="69" t="str">
        <f ca="1">IF(LEN(IH$20)&gt;0,   IF(ROW(IH34)-21&lt;=$K$38/2,INDIRECT(CONCATENATE("Teams!F",CELL("contents",INDEX(MatchOrdering!$A$4:$CD$33,ROW(IH34)-21,MATCH(IH$20,MatchOrdering!$A$3:$CD$3,0))))),""),"")</f>
        <v>DAL</v>
      </c>
      <c r="II34" s="73" t="str">
        <f t="shared" ca="1" si="142"/>
        <v>DAL vs WIN</v>
      </c>
      <c r="IJ34" s="69" t="str">
        <f ca="1">IF(LEN(IH$20)&gt;0,   IF(ROW(IJ34)-21&lt;=$K$38/2,INDIRECT(CONCATENATE("Teams!F",IK34)),""),"")</f>
        <v>WIN</v>
      </c>
      <c r="IK34" s="6">
        <f ca="1">IF(LEN(IH$20)&gt;0,   IF(ROW(IK34)-21&lt;=$K$38/2,INDIRECT(CONCATENATE("MatchOrdering!B",CHAR(96+IH$20-52),($K$38 + 1) - (ROW(IK34)-21) + 2)),""),"")</f>
        <v>14</v>
      </c>
      <c r="IL34" s="83"/>
      <c r="IM34" s="84"/>
      <c r="IN34" s="69" t="str">
        <f t="shared" ca="1" si="143"/>
        <v/>
      </c>
      <c r="IP34" s="69" t="str">
        <f ca="1">IF(LEN(IP$20)&gt;0,   IF(ROW(IP34)-21&lt;=$K$38/2,INDIRECT(CONCATENATE("Teams!F",CELL("contents",INDEX(MatchOrdering!$A$4:$CD$33,ROW(IP34)-21,MATCH(IP$20,MatchOrdering!$A$3:$CD$3,0))))),""),"")</f>
        <v>CHI</v>
      </c>
      <c r="IQ34" s="73" t="str">
        <f t="shared" ca="1" si="144"/>
        <v>CHI vs NAS</v>
      </c>
      <c r="IR34" s="69" t="str">
        <f ca="1">IF(LEN(IP$20)&gt;0,   IF(ROW(IR34)-21&lt;=$K$38/2,INDIRECT(CONCATENATE("Teams!F",IS34)),""),"")</f>
        <v>NAS</v>
      </c>
      <c r="IS34" s="6">
        <f ca="1">IF(LEN(IP$20)&gt;0,   IF(ROW(IS34)-21&lt;=$K$38/2,INDIRECT(CONCATENATE("MatchOrdering!B",CHAR(96+IP$20-52),($K$38 + 1) - (ROW(IS34)-21) + 2)),""),"")</f>
        <v>12</v>
      </c>
      <c r="IT34" s="83"/>
      <c r="IU34" s="84"/>
      <c r="IV34" s="69" t="str">
        <f t="shared" ca="1" si="145"/>
        <v/>
      </c>
      <c r="IX34" s="69" t="str">
        <f ca="1">IF(LEN(IX$20)&gt;0,   IF(ROW(IX34)-21&lt;=$K$38/2,INDIRECT(CONCATENATE("Teams!F",CELL("contents",INDEX(MatchOrdering!$A$4:$CD$33,ROW(IX34)-21,MATCH(IX$20,MatchOrdering!$A$3:$CD$3,0))))),""),"")</f>
        <v>SJS</v>
      </c>
      <c r="IY34" s="73" t="str">
        <f t="shared" ca="1" si="146"/>
        <v>SJS vs DAL</v>
      </c>
      <c r="IZ34" s="69" t="str">
        <f ca="1">IF(LEN(IX$20)&gt;0,   IF(ROW(IZ34)-21&lt;=$K$38/2,INDIRECT(CONCATENATE("Teams!F",JA34)),""),"")</f>
        <v>DAL</v>
      </c>
      <c r="JA34" s="6">
        <f ca="1">IF(LEN(IX$20)&gt;0,   IF(ROW(JA34)-21&lt;=$K$38/2,INDIRECT(CONCATENATE("MatchOrdering!B",CHAR(96+IX$20-52),($K$38 + 1) - (ROW(JA34)-21) + 2)),""),"")</f>
        <v>10</v>
      </c>
      <c r="JB34" s="83"/>
      <c r="JC34" s="84"/>
      <c r="JD34" s="69" t="str">
        <f t="shared" ca="1" si="147"/>
        <v/>
      </c>
      <c r="JF34" s="69" t="str">
        <f ca="1">IF(LEN(JF$20)&gt;0,   IF(ROW(JF34)-21&lt;=$K$38/2,INDIRECT(CONCATENATE("Teams!F",CELL("contents",INDEX(MatchOrdering!$A$4:$CD$33,ROW(JF34)-21,MATCH(JF$20,MatchOrdering!$A$3:$CD$3,0))))),""),"")</f>
        <v>LAK</v>
      </c>
      <c r="JG34" s="73" t="str">
        <f t="shared" ca="1" si="148"/>
        <v>LAK vs CHI</v>
      </c>
      <c r="JH34" s="69" t="str">
        <f ca="1">IF(LEN(JF$20)&gt;0,   IF(ROW(JH34)-21&lt;=$K$38/2,INDIRECT(CONCATENATE("Teams!F",JI34)),""),"")</f>
        <v>CHI</v>
      </c>
      <c r="JI34" s="6">
        <f ca="1">IF(LEN(JF$20)&gt;0,   IF(ROW(JI34)-21&lt;=$K$38/2,INDIRECT(CONCATENATE("MatchOrdering!B",CHAR(96+JF$20-52),($K$38 + 1) - (ROW(JI34)-21) + 2)),""),"")</f>
        <v>8</v>
      </c>
      <c r="JJ34" s="83"/>
      <c r="JK34" s="84"/>
      <c r="JL34" s="69" t="str">
        <f t="shared" ca="1" si="149"/>
        <v/>
      </c>
      <c r="JN34" s="69" t="str">
        <f ca="1">IF(LEN(JN$20)&gt;0,   IF(ROW(JN34)-21&lt;=$K$38/2,INDIRECT(CONCATENATE("Teams!F",CELL("contents",INDEX(MatchOrdering!$A$4:$CD$33,ROW(JN34)-21,MATCH(JN$20,MatchOrdering!$A$3:$CD$3,0))))),""),"")</f>
        <v>CGY</v>
      </c>
      <c r="JO34" s="73" t="str">
        <f t="shared" ca="1" si="150"/>
        <v>CGY vs SJS</v>
      </c>
      <c r="JP34" s="69" t="str">
        <f ca="1">IF(LEN(JN$20)&gt;0,   IF(ROW(JP34)-21&lt;=$K$38/2,INDIRECT(CONCATENATE("Teams!F",JQ34)),""),"")</f>
        <v>SJS</v>
      </c>
      <c r="JQ34" s="6">
        <f ca="1">IF(LEN(JN$20)&gt;0,   IF(ROW(JQ34)-21&lt;=$K$38/2,INDIRECT(CONCATENATE("MatchOrdering!B",CHAR(96+JN$20-52),($K$38 + 1) - (ROW(JQ34)-21) + 2)),""),"")</f>
        <v>6</v>
      </c>
      <c r="JR34" s="83"/>
      <c r="JS34" s="84"/>
      <c r="JT34" s="69" t="str">
        <f t="shared" ca="1" si="151"/>
        <v/>
      </c>
      <c r="JV34" s="69" t="str">
        <f ca="1">IF(LEN(JV$20)&gt;0,   IF(ROW(JV34)-21&lt;=$K$38/2,INDIRECT(CONCATENATE("Teams!F",CELL("contents",INDEX(MatchOrdering!$A$4:$CD$33,ROW(JV34)-21,MATCH(JV$20,MatchOrdering!$A$3:$CD$3,0))))),""),"")</f>
        <v>PIT</v>
      </c>
      <c r="JW34" s="73" t="str">
        <f t="shared" ca="1" si="152"/>
        <v>PIT vs LAK</v>
      </c>
      <c r="JX34" s="69" t="str">
        <f ca="1">IF(LEN(JV$20)&gt;0,   IF(ROW(JX34)-21&lt;=$K$38/2,INDIRECT(CONCATENATE("Teams!F",JY34)),""),"")</f>
        <v>LAK</v>
      </c>
      <c r="JY34" s="6">
        <f ca="1">IF(LEN(JV$20)&gt;0,   IF(ROW(JY34)-21&lt;=$K$38/2,INDIRECT(CONCATENATE("MatchOrdering!B",CHAR(96+JV$20-52),($K$38 + 1) - (ROW(JY34)-21) + 2)),""),"")</f>
        <v>4</v>
      </c>
      <c r="JZ34" s="83"/>
      <c r="KA34" s="84"/>
      <c r="KB34" s="69" t="str">
        <f t="shared" ca="1" si="153"/>
        <v/>
      </c>
      <c r="KD34" s="69" t="str">
        <f ca="1">IF(LEN(KD$20)&gt;0,   IF(ROW(KD34)-21&lt;=$K$38/2,INDIRECT(CONCATENATE("Teams!F",CELL("contents",INDEX(MatchOrdering!$A$4:$CD$33,ROW(KD34)-21,MATCH(KD$20,MatchOrdering!$A$3:$CD$3,0))))),""),"")</f>
        <v>NYR</v>
      </c>
      <c r="KE34" s="73" t="str">
        <f t="shared" ca="1" si="154"/>
        <v>NYR vs CGY</v>
      </c>
      <c r="KF34" s="69" t="str">
        <f ca="1">IF(LEN(KD$20)&gt;0,   IF(ROW(KF34)-21&lt;=$K$38/2,INDIRECT(CONCATENATE("Teams!F",KG34)),""),"")</f>
        <v>CGY</v>
      </c>
      <c r="KG34" s="6">
        <f ca="1">IF(LEN(KD$20)&gt;0,   IF(ROW(KG34)-21&lt;=$K$38/2,INDIRECT(CONCATENATE("MatchOrdering!B",CHAR(96+KD$20-52),($K$38 + 1) - (ROW(KG34)-21) + 2)),""),"")</f>
        <v>2</v>
      </c>
      <c r="KH34" s="83"/>
      <c r="KI34" s="84"/>
      <c r="KJ34" s="69" t="str">
        <f t="shared" ca="1" si="155"/>
        <v/>
      </c>
      <c r="KL34" s="69" t="str">
        <f ca="1">IF(LEN(KL$20)&gt;0,   IF(ROW(KL34)-21&lt;=$K$38/2,INDIRECT(CONCATENATE("Teams!F",CELL("contents",INDEX(MatchOrdering!$A$4:$CD$33,ROW(KL34)-21,MATCH(KL$20,MatchOrdering!$A$3:$CD$3,0))))),""),"")</f>
        <v>NJD</v>
      </c>
      <c r="KM34" s="73" t="str">
        <f t="shared" ca="1" si="156"/>
        <v>NJD vs PIT</v>
      </c>
      <c r="KN34" s="69" t="str">
        <f ca="1">IF(LEN(KL$20)&gt;0,   IF(ROW(KN34)-21&lt;=$K$38/2,INDIRECT(CONCATENATE("Teams!F",KO34)),""),"")</f>
        <v>PIT</v>
      </c>
      <c r="KO34" s="6">
        <f ca="1">IF(LEN(KL$20)&gt;0,   IF(ROW(KO34)-21&lt;=$K$38/2,INDIRECT(CONCATENATE("MatchOrdering!B",CHAR(96+KL$20-52),($K$38 + 1) - (ROW(KO34)-21) + 2)),""),"")</f>
        <v>29</v>
      </c>
      <c r="KP34" s="83"/>
      <c r="KQ34" s="84"/>
      <c r="KR34" s="69" t="str">
        <f t="shared" ca="1" si="157"/>
        <v/>
      </c>
      <c r="KT34" s="69" t="str">
        <f ca="1">IF(LEN(KT$20)&gt;0,   IF(ROW(KT34)-21&lt;=$K$38/2,INDIRECT(CONCATENATE("Teams!F",CELL("contents",INDEX(MatchOrdering!$A$4:$CD$33,ROW(KT34)-21,MATCH(KT$20,MatchOrdering!$A$3:$CD$3,0))))),""),"")</f>
        <v>CAR</v>
      </c>
      <c r="KU34" s="73" t="str">
        <f t="shared" ca="1" si="158"/>
        <v>CAR vs NYR</v>
      </c>
      <c r="KV34" s="69" t="str">
        <f ca="1">IF(LEN(KT$20)&gt;0,   IF(ROW(KV34)-21&lt;=$K$38/2,INDIRECT(CONCATENATE("Teams!F",KW34)),""),"")</f>
        <v>NYR</v>
      </c>
      <c r="KW34" s="6">
        <f ca="1">IF(LEN(KT$20)&gt;0,   IF(ROW(KW34)-21&lt;=$K$38/2,INDIRECT(CONCATENATE("MatchOrdering!B",CHAR(96+KT$20-52),($K$38 + 1) - (ROW(KW34)-21) + 2)),""),"")</f>
        <v>27</v>
      </c>
      <c r="KX34" s="83"/>
      <c r="KY34" s="84"/>
      <c r="KZ34" s="69" t="str">
        <f t="shared" ca="1" si="159"/>
        <v/>
      </c>
      <c r="LB34" s="69" t="str">
        <f ca="1">IF(LEN(LB$20)&gt;0,   IF(ROW(LB34)-21&lt;=$K$38/2,INDIRECT(CONCATENATE("Teams!F",CELL("contents",INDEX(MatchOrdering!$A$4:$CD$33,ROW(LB34)-21,MATCH(LB$20,MatchOrdering!$A$3:$CD$3,0))))),""),"")</f>
        <v>TB</v>
      </c>
      <c r="LC34" s="73" t="str">
        <f t="shared" ca="1" si="160"/>
        <v>TB vs NJD</v>
      </c>
      <c r="LD34" s="69" t="str">
        <f ca="1">IF(LEN(LB$20)&gt;0,   IF(ROW(LD34)-21&lt;=$K$38/2,INDIRECT(CONCATENATE("Teams!F",LE34)),""),"")</f>
        <v>NJD</v>
      </c>
      <c r="LE34" s="6">
        <f ca="1">IF(LEN(LB$20)&gt;0,   IF(ROW(LE34)-21&lt;=$K$38/2,INDIRECT(CONCATENATE("MatchOrdering!C",CHAR(96+LB$20-78),($K$38 + 1) - (ROW(LE34)-21) + 2)),""),"")</f>
        <v>25</v>
      </c>
      <c r="LF34" s="83"/>
      <c r="LG34" s="84"/>
      <c r="LH34" s="69" t="str">
        <f t="shared" ca="1" si="161"/>
        <v/>
      </c>
      <c r="LJ34" s="69" t="str">
        <f ca="1">IF(LEN(LJ$20)&gt;0,   IF(ROW(LJ34)-21&lt;=$K$38/2,INDIRECT(CONCATENATE("Teams!F",CELL("contents",INDEX(MatchOrdering!$A$4:$CD$33,ROW(LJ34)-21,MATCH(LJ$20,MatchOrdering!$A$3:$CD$3,0))))),""),"")</f>
        <v>MON</v>
      </c>
      <c r="LK34" s="73" t="str">
        <f t="shared" ca="1" si="162"/>
        <v>MON vs CAR</v>
      </c>
      <c r="LL34" s="69" t="str">
        <f ca="1">IF(LEN(LJ$20)&gt;0,   IF(ROW(LL34)-21&lt;=$K$38/2,INDIRECT(CONCATENATE("Teams!F",LM34)),""),"")</f>
        <v>CAR</v>
      </c>
      <c r="LM34" s="6">
        <f ca="1">IF(LEN(LJ$20)&gt;0,   IF(ROW(LM34)-21&lt;=$K$38/2,INDIRECT(CONCATENATE("MatchOrdering!C",CHAR(96+LJ$20-78),($K$38 + 1) - (ROW(LM34)-21) + 2)),""),"")</f>
        <v>23</v>
      </c>
      <c r="LN34" s="83"/>
      <c r="LO34" s="84"/>
      <c r="LP34" s="69" t="str">
        <f t="shared" ca="1" si="163"/>
        <v/>
      </c>
    </row>
    <row r="35" spans="1:328" x14ac:dyDescent="0.25">
      <c r="B35" s="69" t="str">
        <f ca="1">IF(LEN(C$20)&gt;0,   IF(ROW(B35)-21&lt;=$K$38/2,INDIRECT(CONCATENATE("Teams!F",CELL("contents",INDEX(MatchOrdering!$A$4:$CD$33,ROW(B35)-21,MATCH(C$20,MatchOrdering!$A$3:$CD$3,0))))),""),"")</f>
        <v>STL</v>
      </c>
      <c r="C35" s="73" t="str">
        <f t="shared" ca="1" si="82"/>
        <v>STL vs BOS</v>
      </c>
      <c r="D35" s="69" t="str">
        <f ca="1">IF(LEN(C$20)&gt;0,   IF(ROW(D35)-21&lt;=$K$38/2,INDIRECT(CONCATENATE("Teams!F",E35)),""),"")</f>
        <v>BOS</v>
      </c>
      <c r="E35" s="6">
        <f ca="1">IF(LEN(C$20)&gt;0,   IF(ROW(E35)-21&lt;=$K$38/2,INDIRECT(CONCATENATE("MatchOrdering!",CHAR(96+C$20),($K$38 + 1) - (ROW(E35)-21) + 2)),""),"")</f>
        <v>15</v>
      </c>
      <c r="F35" s="83"/>
      <c r="G35" s="84"/>
      <c r="H35" s="69" t="str">
        <f t="shared" ca="1" si="83"/>
        <v/>
      </c>
      <c r="J35" s="69" t="str">
        <f ca="1">IF(LEN(J$20)&gt;0,   IF(ROW(J35)-21&lt;=$K$38/2,INDIRECT(CONCATENATE("Teams!F",CELL("contents",INDEX(MatchOrdering!$A$4:$CD$33,ROW(J35)-21,MATCH(J$20,MatchOrdering!$A$3:$CD$3,0))))),""),"")</f>
        <v>MIN</v>
      </c>
      <c r="K35" s="73" t="str">
        <f t="shared" ca="1" si="84"/>
        <v>MIN vs STL</v>
      </c>
      <c r="L35" s="69" t="str">
        <f ca="1">IF(LEN(J$20)&gt;0,   IF(ROW(L35)-21&lt;=$K$38/2,INDIRECT(CONCATENATE("Teams!F",M35)),""),"")</f>
        <v>STL</v>
      </c>
      <c r="M35" s="6">
        <f ca="1">IF(LEN(J$20)&gt;0,   IF(ROW(M35)-21&lt;=$K$38/2,INDIRECT(CONCATENATE("MatchOrdering!",CHAR(96+J$20),($K$38 + 1) - (ROW(M35)-21) + 2)),""),"")</f>
        <v>13</v>
      </c>
      <c r="N35" s="83"/>
      <c r="O35" s="84"/>
      <c r="P35" s="69" t="str">
        <f t="shared" ca="1" si="85"/>
        <v/>
      </c>
      <c r="R35" s="69" t="str">
        <f ca="1">IF(LEN(R$20)&gt;0,   IF(ROW(R35)-21&lt;=$K$38/2,INDIRECT(CONCATENATE("Teams!F",CELL("contents",INDEX(MatchOrdering!$A$4:$CD$33,ROW(R35)-21,MATCH(R$20,MatchOrdering!$A$3:$CD$3,0))))),""),"")</f>
        <v>COL</v>
      </c>
      <c r="S35" s="73" t="str">
        <f t="shared" ca="1" si="86"/>
        <v>COL vs MIN</v>
      </c>
      <c r="T35" s="69" t="str">
        <f ca="1">IF(LEN(R$20)&gt;0,   IF(ROW(T35)-21&lt;=$K$38/2,INDIRECT(CONCATENATE("Teams!F",U35)),""),"")</f>
        <v>MIN</v>
      </c>
      <c r="U35" s="6">
        <f ca="1">IF(LEN(R$20)&gt;0,   IF(ROW(U35)-21&lt;=$K$38/2,INDIRECT(CONCATENATE("MatchOrdering!",CHAR(96+R$20),($K$38 + 1) - (ROW(U35)-21) + 2)),""),"")</f>
        <v>11</v>
      </c>
      <c r="V35" s="83"/>
      <c r="W35" s="84"/>
      <c r="X35" s="69" t="str">
        <f t="shared" ca="1" si="87"/>
        <v/>
      </c>
      <c r="Z35" s="69" t="str">
        <f ca="1">IF(LEN(Z$20)&gt;0,   IF(ROW(Z35)-21&lt;=$K$38/2,INDIRECT(CONCATENATE("Teams!F",CELL("contents",INDEX(MatchOrdering!$A$4:$CD$33,ROW(Z35)-21,MATCH(Z$20,MatchOrdering!$A$3:$CD$3,0))))),""),"")</f>
        <v>VAN</v>
      </c>
      <c r="AA35" s="73" t="str">
        <f t="shared" ca="1" si="88"/>
        <v>VAN vs COL</v>
      </c>
      <c r="AB35" s="69" t="str">
        <f ca="1">IF(LEN(Z$20)&gt;0,   IF(ROW(AB35)-21&lt;=$K$38/2,INDIRECT(CONCATENATE("Teams!F",AC35)),""),"")</f>
        <v>COL</v>
      </c>
      <c r="AC35" s="6">
        <f ca="1">IF(LEN(Z$20)&gt;0,   IF(ROW(AC35)-21&lt;=$K$38/2,INDIRECT(CONCATENATE("MatchOrdering!",CHAR(96+Z$20),($K$38 + 1) - (ROW(AC35)-21) + 2)),""),"")</f>
        <v>9</v>
      </c>
      <c r="AD35" s="83"/>
      <c r="AE35" s="84"/>
      <c r="AF35" s="69" t="str">
        <f t="shared" ca="1" si="89"/>
        <v/>
      </c>
      <c r="AH35" s="69" t="str">
        <f ca="1">IF(LEN(AH$20)&gt;0,   IF(ROW(AH35)-21&lt;=$K$38/2,INDIRECT(CONCATENATE("Teams!F",CELL("contents",INDEX(MatchOrdering!$A$4:$CD$33,ROW(AH35)-21,MATCH(AH$20,MatchOrdering!$A$3:$CD$3,0))))),""),"")</f>
        <v>ARI</v>
      </c>
      <c r="AI35" s="73" t="str">
        <f t="shared" ca="1" si="90"/>
        <v>ARI vs VAN</v>
      </c>
      <c r="AJ35" s="69" t="str">
        <f ca="1">IF(LEN(AH$20)&gt;0,   IF(ROW(AJ35)-21&lt;=$K$38/2,INDIRECT(CONCATENATE("Teams!F",AK35)),""),"")</f>
        <v>VAN</v>
      </c>
      <c r="AK35" s="6">
        <f ca="1">IF(LEN(AH$20)&gt;0,   IF(ROW(AK35)-21&lt;=$K$38/2,INDIRECT(CONCATENATE("MatchOrdering!",CHAR(96+AH$20),($K$38 + 1) - (ROW(AK35)-21) + 2)),""),"")</f>
        <v>7</v>
      </c>
      <c r="AL35" s="83"/>
      <c r="AM35" s="84"/>
      <c r="AN35" s="69" t="str">
        <f t="shared" ca="1" si="91"/>
        <v/>
      </c>
      <c r="AP35" s="69" t="str">
        <f ca="1">IF(LEN(AP$20)&gt;0,   IF(ROW(AP35)-21&lt;=$K$38/2,INDIRECT(CONCATENATE("Teams!F",CELL("contents",INDEX(MatchOrdering!$A$4:$CD$33,ROW(AP35)-21,MATCH(AP$20,MatchOrdering!$A$3:$CD$3,0))))),""),"")</f>
        <v>EDM</v>
      </c>
      <c r="AQ35" s="73" t="str">
        <f t="shared" ca="1" si="92"/>
        <v>EDM vs ARI</v>
      </c>
      <c r="AR35" s="69" t="str">
        <f ca="1">IF(LEN(AP$20)&gt;0,   IF(ROW(AR35)-21&lt;=$K$38/2,INDIRECT(CONCATENATE("Teams!F",AS35)),""),"")</f>
        <v>ARI</v>
      </c>
      <c r="AS35" s="6">
        <f ca="1">IF(LEN(AP$20)&gt;0,   IF(ROW(AS35)-21&lt;=$K$38/2,INDIRECT(CONCATENATE("MatchOrdering!",CHAR(96+AP$20),($K$38 + 1) - (ROW(AS35)-21) + 2)),""),"")</f>
        <v>5</v>
      </c>
      <c r="AT35" s="83"/>
      <c r="AU35" s="84"/>
      <c r="AV35" s="69" t="str">
        <f t="shared" ca="1" si="93"/>
        <v/>
      </c>
      <c r="AX35" s="69" t="str">
        <f ca="1">IF(LEN(AX$20)&gt;0,   IF(ROW(AX35)-21&lt;=$K$38/2,INDIRECT(CONCATENATE("Teams!F",CELL("contents",INDEX(MatchOrdering!$A$4:$CD$33,ROW(AX35)-21,MATCH(AX$20,MatchOrdering!$A$3:$CD$3,0))))),""),"")</f>
        <v>WAS</v>
      </c>
      <c r="AY35" s="73" t="str">
        <f t="shared" ca="1" si="94"/>
        <v>WAS vs EDM</v>
      </c>
      <c r="AZ35" s="69" t="str">
        <f ca="1">IF(LEN(AX$20)&gt;0,   IF(ROW(AZ35)-21&lt;=$K$38/2,INDIRECT(CONCATENATE("Teams!F",BA35)),""),"")</f>
        <v>EDM</v>
      </c>
      <c r="BA35" s="6">
        <f ca="1">IF(LEN(AX$20)&gt;0,   IF(ROW(BA35)-21&lt;=$K$38/2,INDIRECT(CONCATENATE("MatchOrdering!",CHAR(96+AX$20),($K$38 + 1) - (ROW(BA35)-21) + 2)),""),"")</f>
        <v>3</v>
      </c>
      <c r="BB35" s="83"/>
      <c r="BC35" s="84"/>
      <c r="BD35" s="69" t="str">
        <f t="shared" ca="1" si="95"/>
        <v/>
      </c>
      <c r="BF35" s="69" t="str">
        <f ca="1">IF(LEN(BF$20)&gt;0,   IF(ROW(BF35)-21&lt;=$K$38/2,INDIRECT(CONCATENATE("Teams!F",CELL("contents",INDEX(MatchOrdering!$A$4:$CD$33,ROW(BF35)-21,MATCH(BF$20,MatchOrdering!$A$3:$CD$3,0))))),""),"")</f>
        <v>PHI</v>
      </c>
      <c r="BG35" s="73" t="str">
        <f t="shared" ca="1" si="96"/>
        <v>PHI vs WAS</v>
      </c>
      <c r="BH35" s="69" t="str">
        <f ca="1">IF(LEN(BF$20)&gt;0,   IF(ROW(BH35)-21&lt;=$K$38/2,INDIRECT(CONCATENATE("Teams!F",BI35)),""),"")</f>
        <v>WAS</v>
      </c>
      <c r="BI35" s="6">
        <f ca="1">IF(LEN(BF$20)&gt;0,   IF(ROW(BI35)-21&lt;=$K$38/2,INDIRECT(CONCATENATE("MatchOrdering!",CHAR(96+BF$20),($K$38 + 1) - (ROW(BI35)-21) + 2)),""),"")</f>
        <v>30</v>
      </c>
      <c r="BJ35" s="83"/>
      <c r="BK35" s="84"/>
      <c r="BL35" s="69" t="str">
        <f t="shared" ca="1" si="97"/>
        <v/>
      </c>
      <c r="BN35" s="69" t="str">
        <f ca="1">IF(LEN(BN$20)&gt;0,   IF(ROW(BN35)-21&lt;=$K$38/2,INDIRECT(CONCATENATE("Teams!F",CELL("contents",INDEX(MatchOrdering!$A$4:$CD$33,ROW(BN35)-21,MATCH(BN$20,MatchOrdering!$A$3:$CD$3,0))))),""),"")</f>
        <v>NYI</v>
      </c>
      <c r="BO35" s="73" t="str">
        <f t="shared" ca="1" si="98"/>
        <v>NYI vs PHI</v>
      </c>
      <c r="BP35" s="69" t="str">
        <f ca="1">IF(LEN(BN$20)&gt;0,   IF(ROW(BP35)-21&lt;=$K$38/2,INDIRECT(CONCATENATE("Teams!F",BQ35)),""),"")</f>
        <v>PHI</v>
      </c>
      <c r="BQ35" s="6">
        <f ca="1">IF(LEN(BN$20)&gt;0,   IF(ROW(BQ35)-21&lt;=$K$38/2,INDIRECT(CONCATENATE("MatchOrdering!",CHAR(96+BN$20),($K$38 + 1) - (ROW(BQ35)-21) + 2)),""),"")</f>
        <v>28</v>
      </c>
      <c r="BR35" s="83"/>
      <c r="BS35" s="84"/>
      <c r="BT35" s="69" t="str">
        <f t="shared" ca="1" si="99"/>
        <v/>
      </c>
      <c r="BV35" s="69" t="str">
        <f ca="1">IF(LEN(BV$20)&gt;0,   IF(ROW(BV35)-21&lt;=$K$38/2,INDIRECT(CONCATENATE("Teams!F",CELL("contents",INDEX(MatchOrdering!$A$4:$CD$33,ROW(BV35)-21,MATCH(BV$20,MatchOrdering!$A$3:$CD$3,0))))),""),"")</f>
        <v>CBJ</v>
      </c>
      <c r="BW35" s="73" t="str">
        <f t="shared" ca="1" si="100"/>
        <v>CBJ vs NYI</v>
      </c>
      <c r="BX35" s="69" t="str">
        <f ca="1">IF(LEN(BV$20)&gt;0,   IF(ROW(BX35)-21&lt;=$K$38/2,INDIRECT(CONCATENATE("Teams!F",BY35)),""),"")</f>
        <v>NYI</v>
      </c>
      <c r="BY35" s="6">
        <f ca="1">IF(LEN(BV$20)&gt;0,   IF(ROW(BY35)-21&lt;=$K$38/2,INDIRECT(CONCATENATE("MatchOrdering!",CHAR(96+BV$20),($K$38 + 1) - (ROW(BY35)-21) + 2)),""),"")</f>
        <v>26</v>
      </c>
      <c r="BZ35" s="83"/>
      <c r="CA35" s="84"/>
      <c r="CB35" s="69" t="str">
        <f t="shared" ca="1" si="101"/>
        <v/>
      </c>
      <c r="CD35" s="69" t="str">
        <f ca="1">IF(LEN(CD$20)&gt;0,   IF(ROW(CD35)-21&lt;=$K$38/2,INDIRECT(CONCATENATE("Teams!F",CELL("contents",INDEX(MatchOrdering!$A$4:$CD$33,ROW(CD35)-21,MATCH(CD$20,MatchOrdering!$A$3:$CD$3,0))))),""),"")</f>
        <v>TOR</v>
      </c>
      <c r="CE35" s="73" t="str">
        <f t="shared" ca="1" si="102"/>
        <v>TOR vs CBJ</v>
      </c>
      <c r="CF35" s="69" t="str">
        <f ca="1">IF(LEN(CD$20)&gt;0,   IF(ROW(CF35)-21&lt;=$K$38/2,INDIRECT(CONCATENATE("Teams!F",CG35)),""),"")</f>
        <v>CBJ</v>
      </c>
      <c r="CG35" s="6">
        <f ca="1">IF(LEN(CD$20)&gt;0,   IF(ROW(CG35)-21&lt;=$K$38/2,INDIRECT(CONCATENATE("MatchOrdering!",CHAR(96+CD$20),($K$38 + 1) - (ROW(CG35)-21) + 2)),""),"")</f>
        <v>24</v>
      </c>
      <c r="CH35" s="83"/>
      <c r="CI35" s="84"/>
      <c r="CJ35" s="69" t="str">
        <f t="shared" ca="1" si="103"/>
        <v/>
      </c>
      <c r="CL35" s="69" t="str">
        <f ca="1">IF(LEN(CL$20)&gt;0,   IF(ROW(CL35)-21&lt;=$K$38/2,INDIRECT(CONCATENATE("Teams!F",CELL("contents",INDEX(MatchOrdering!$A$4:$CD$33,ROW(CL35)-21,MATCH(CL$20,MatchOrdering!$A$3:$CD$3,0))))),""),"")</f>
        <v>OTT</v>
      </c>
      <c r="CM35" s="73" t="str">
        <f t="shared" ca="1" si="104"/>
        <v>OTT vs TOR</v>
      </c>
      <c r="CN35" s="69" t="str">
        <f ca="1">IF(LEN(CL$20)&gt;0,   IF(ROW(CN35)-21&lt;=$K$38/2,INDIRECT(CONCATENATE("Teams!F",CO35)),""),"")</f>
        <v>TOR</v>
      </c>
      <c r="CO35" s="6">
        <f ca="1">IF(LEN(CL$20)&gt;0,   IF(ROW(CO35)-21&lt;=$K$38/2,INDIRECT(CONCATENATE("MatchOrdering!",CHAR(96+CL$20),($K$38 + 1) - (ROW(CO35)-21) + 2)),""),"")</f>
        <v>22</v>
      </c>
      <c r="CP35" s="83"/>
      <c r="CQ35" s="84"/>
      <c r="CR35" s="69" t="str">
        <f t="shared" ca="1" si="105"/>
        <v/>
      </c>
      <c r="CT35" s="69" t="str">
        <f ca="1">IF(LEN(CT$20)&gt;0,   IF(ROW(CT35)-21&lt;=$K$38/2,INDIRECT(CONCATENATE("Teams!F",CELL("contents",INDEX(MatchOrdering!$A$4:$CD$33,ROW(CT35)-21,MATCH(CT$20,MatchOrdering!$A$3:$CD$3,0))))),""),"")</f>
        <v>FLA</v>
      </c>
      <c r="CU35" s="73" t="str">
        <f t="shared" ca="1" si="106"/>
        <v>FLA vs OTT</v>
      </c>
      <c r="CV35" s="69" t="str">
        <f ca="1">IF(LEN(CT$20)&gt;0,   IF(ROW(CV35)-21&lt;=$K$38/2,INDIRECT(CONCATENATE("Teams!F",CW35)),""),"")</f>
        <v>OTT</v>
      </c>
      <c r="CW35" s="6">
        <f ca="1">IF(LEN(CT$20)&gt;0,   IF(ROW(CW35)-21&lt;=$K$38/2,INDIRECT(CONCATENATE("MatchOrdering!",CHAR(96+CT$20),($K$38 + 1) - (ROW(CW35)-21) + 2)),""),"")</f>
        <v>20</v>
      </c>
      <c r="CX35" s="83"/>
      <c r="CY35" s="84"/>
      <c r="CZ35" s="69" t="str">
        <f t="shared" ca="1" si="107"/>
        <v/>
      </c>
      <c r="DB35" s="69" t="str">
        <f ca="1">IF(LEN(DB$20)&gt;0,   IF(ROW(DB35)-21&lt;=$K$38/2,INDIRECT(CONCATENATE("Teams!F",CELL("contents",INDEX(MatchOrdering!$A$4:$CD$33,ROW(DB35)-21,MATCH(DB$20,MatchOrdering!$A$3:$CD$3,0))))),""),"")</f>
        <v>BUF</v>
      </c>
      <c r="DC35" s="73" t="str">
        <f t="shared" ca="1" si="108"/>
        <v>BUF vs FLA</v>
      </c>
      <c r="DD35" s="69" t="str">
        <f ca="1">IF(LEN(DB$20)&gt;0,   IF(ROW(DD35)-21&lt;=$K$38/2,INDIRECT(CONCATENATE("Teams!F",DE35)),""),"")</f>
        <v>FLA</v>
      </c>
      <c r="DE35" s="6">
        <f ca="1">IF(LEN(DB$20)&gt;0,   IF(ROW(DE35)-21&lt;=$K$38/2,INDIRECT(CONCATENATE("MatchOrdering!A",CHAR(96+DB$20-26),($K$38 + 1) - (ROW(DE35)-21) + 2)),""),"")</f>
        <v>18</v>
      </c>
      <c r="DF35" s="83"/>
      <c r="DG35" s="84"/>
      <c r="DH35" s="69" t="str">
        <f t="shared" ca="1" si="109"/>
        <v/>
      </c>
      <c r="DJ35" s="69" t="str">
        <f ca="1">IF(LEN(DJ$20)&gt;0,   IF(ROW(DJ35)-21&lt;=$K$38/2,INDIRECT(CONCATENATE("Teams!F",CELL("contents",INDEX(MatchOrdering!$A$4:$CD$33,ROW(DJ35)-21,MATCH(DJ$20,MatchOrdering!$A$3:$CD$3,0))))),""),"")</f>
        <v>WIN</v>
      </c>
      <c r="DK35" s="73" t="str">
        <f t="shared" ca="1" si="110"/>
        <v>WIN vs BUF</v>
      </c>
      <c r="DL35" s="69" t="str">
        <f ca="1">IF(LEN(DJ$20)&gt;0,   IF(ROW(DL35)-21&lt;=$K$38/2,INDIRECT(CONCATENATE("Teams!F",DM35)),""),"")</f>
        <v>BUF</v>
      </c>
      <c r="DM35" s="6">
        <f ca="1">IF(LEN(DJ$20)&gt;0,   IF(ROW(DM35)-21&lt;=$K$38/2,INDIRECT(CONCATENATE("MatchOrdering!A",CHAR(96+DJ$20-26),($K$38 + 1) - (ROW(DM35)-21) + 2)),""),"")</f>
        <v>16</v>
      </c>
      <c r="DN35" s="83"/>
      <c r="DO35" s="84"/>
      <c r="DP35" s="69" t="str">
        <f t="shared" ca="1" si="111"/>
        <v/>
      </c>
      <c r="DR35" s="69" t="str">
        <f ca="1">IF(LEN(DR$20)&gt;0,   IF(ROW(DR35)-21&lt;=$K$38/2,INDIRECT(CONCATENATE("Teams!F",CELL("contents",INDEX(MatchOrdering!$A$4:$CD$33,ROW(DR35)-21,MATCH(DR$20,MatchOrdering!$A$3:$CD$3,0))))),""),"")</f>
        <v>NAS</v>
      </c>
      <c r="DS35" s="73" t="str">
        <f t="shared" ca="1" si="112"/>
        <v>NAS vs WIN</v>
      </c>
      <c r="DT35" s="69" t="str">
        <f ca="1">IF(LEN(DR$20)&gt;0,   IF(ROW(DT35)-21&lt;=$K$38/2,INDIRECT(CONCATENATE("Teams!F",DU35)),""),"")</f>
        <v>WIN</v>
      </c>
      <c r="DU35" s="6">
        <f ca="1">IF(LEN(DR$20)&gt;0,   IF(ROW(DU35)-21&lt;=$K$38/2,INDIRECT(CONCATENATE("MatchOrdering!A",CHAR(96+DR$20-26),($K$38 + 1) - (ROW(DU35)-21) + 2)),""),"")</f>
        <v>14</v>
      </c>
      <c r="DV35" s="83"/>
      <c r="DW35" s="84"/>
      <c r="DX35" s="69" t="str">
        <f t="shared" ca="1" si="113"/>
        <v/>
      </c>
      <c r="DZ35" s="69" t="str">
        <f ca="1">IF(LEN(DZ$20)&gt;0,   IF(ROW(DZ35)-21&lt;=$K$38/2,INDIRECT(CONCATENATE("Teams!F",CELL("contents",INDEX(MatchOrdering!$A$4:$CD$33,ROW(DZ35)-21,MATCH(DZ$20,MatchOrdering!$A$3:$CD$3,0))))),""),"")</f>
        <v>DAL</v>
      </c>
      <c r="EA35" s="73" t="str">
        <f t="shared" ca="1" si="114"/>
        <v>DAL vs NAS</v>
      </c>
      <c r="EB35" s="69" t="str">
        <f ca="1">IF(LEN(DZ$20)&gt;0,   IF(ROW(EB35)-21&lt;=$K$38/2,INDIRECT(CONCATENATE("Teams!F",EC35)),""),"")</f>
        <v>NAS</v>
      </c>
      <c r="EC35" s="6">
        <f ca="1">IF(LEN(DZ$20)&gt;0,   IF(ROW(EC35)-21&lt;=$K$38/2,INDIRECT(CONCATENATE("MatchOrdering!A",CHAR(96+DZ$20-26),($K$38 + 1) - (ROW(EC35)-21) + 2)),""),"")</f>
        <v>12</v>
      </c>
      <c r="ED35" s="83"/>
      <c r="EE35" s="84"/>
      <c r="EF35" s="69" t="str">
        <f t="shared" ca="1" si="115"/>
        <v/>
      </c>
      <c r="EH35" s="69" t="str">
        <f ca="1">IF(LEN(EH$20)&gt;0,   IF(ROW(EH35)-21&lt;=$K$38/2,INDIRECT(CONCATENATE("Teams!F",CELL("contents",INDEX(MatchOrdering!$A$4:$CD$33,ROW(EH35)-21,MATCH(EH$20,MatchOrdering!$A$3:$CD$3,0))))),""),"")</f>
        <v>CHI</v>
      </c>
      <c r="EI35" s="73" t="str">
        <f t="shared" ca="1" si="116"/>
        <v>CHI vs DAL</v>
      </c>
      <c r="EJ35" s="69" t="str">
        <f ca="1">IF(LEN(EH$20)&gt;0,   IF(ROW(EJ35)-21&lt;=$K$38/2,INDIRECT(CONCATENATE("Teams!F",EK35)),""),"")</f>
        <v>DAL</v>
      </c>
      <c r="EK35" s="6">
        <f ca="1">IF(LEN(EH$20)&gt;0,   IF(ROW(EK35)-21&lt;=$K$38/2,INDIRECT(CONCATENATE("MatchOrdering!A",CHAR(96+EH$20-26),($K$38 + 1) - (ROW(EK35)-21) + 2)),""),"")</f>
        <v>10</v>
      </c>
      <c r="EL35" s="83"/>
      <c r="EM35" s="84"/>
      <c r="EN35" s="69" t="str">
        <f t="shared" ca="1" si="117"/>
        <v/>
      </c>
      <c r="EP35" s="69" t="str">
        <f ca="1">IF(LEN(EP$20)&gt;0,   IF(ROW(EP35)-21&lt;=$K$38/2,INDIRECT(CONCATENATE("Teams!F",CELL("contents",INDEX(MatchOrdering!$A$4:$CD$33,ROW(EP35)-21,MATCH(EP$20,MatchOrdering!$A$3:$CD$3,0))))),""),"")</f>
        <v>SJS</v>
      </c>
      <c r="EQ35" s="73" t="str">
        <f t="shared" ca="1" si="118"/>
        <v>SJS vs CHI</v>
      </c>
      <c r="ER35" s="69" t="str">
        <f ca="1">IF(LEN(EP$20)&gt;0,   IF(ROW(ER35)-21&lt;=$K$38/2,INDIRECT(CONCATENATE("Teams!F",ES35)),""),"")</f>
        <v>CHI</v>
      </c>
      <c r="ES35" s="6">
        <f ca="1">IF(LEN(EP$20)&gt;0,   IF(ROW(ES35)-21&lt;=$K$38/2,INDIRECT(CONCATENATE("MatchOrdering!A",CHAR(96+EP$20-26),($K$38 + 1) - (ROW(ES35)-21) + 2)),""),"")</f>
        <v>8</v>
      </c>
      <c r="ET35" s="83"/>
      <c r="EU35" s="84"/>
      <c r="EV35" s="69" t="str">
        <f t="shared" ca="1" si="119"/>
        <v/>
      </c>
      <c r="EX35" s="69" t="str">
        <f ca="1">IF(LEN(EX$20)&gt;0,   IF(ROW(EX35)-21&lt;=$K$38/2,INDIRECT(CONCATENATE("Teams!F",CELL("contents",INDEX(MatchOrdering!$A$4:$CD$33,ROW(EX35)-21,MATCH(EX$20,MatchOrdering!$A$3:$CD$3,0))))),""),"")</f>
        <v>LAK</v>
      </c>
      <c r="EY35" s="73" t="str">
        <f t="shared" ca="1" si="120"/>
        <v>LAK vs SJS</v>
      </c>
      <c r="EZ35" s="69" t="str">
        <f ca="1">IF(LEN(EX$20)&gt;0,   IF(ROW(EZ35)-21&lt;=$K$38/2,INDIRECT(CONCATENATE("Teams!F",FA35)),""),"")</f>
        <v>SJS</v>
      </c>
      <c r="FA35" s="6">
        <f ca="1">IF(LEN(EX$20)&gt;0,   IF(ROW(FA35)-21&lt;=$K$38/2,INDIRECT(CONCATENATE("MatchOrdering!A",CHAR(96+EX$20-26),($K$38 + 1) - (ROW(FA35)-21) + 2)),""),"")</f>
        <v>6</v>
      </c>
      <c r="FB35" s="83"/>
      <c r="FC35" s="84"/>
      <c r="FD35" s="69" t="str">
        <f t="shared" ca="1" si="121"/>
        <v/>
      </c>
      <c r="FF35" s="69" t="str">
        <f ca="1">IF(LEN(FF$20)&gt;0,   IF(ROW(FF35)-21&lt;=$K$38/2,INDIRECT(CONCATENATE("Teams!F",CELL("contents",INDEX(MatchOrdering!$A$4:$CD$33,ROW(FF35)-21,MATCH(FF$20,MatchOrdering!$A$3:$CD$3,0))))),""),"")</f>
        <v>CGY</v>
      </c>
      <c r="FG35" s="73" t="str">
        <f t="shared" ca="1" si="122"/>
        <v>CGY vs LAK</v>
      </c>
      <c r="FH35" s="69" t="str">
        <f ca="1">IF(LEN(FF$20)&gt;0,   IF(ROW(FH35)-21&lt;=$K$38/2,INDIRECT(CONCATENATE("Teams!F",FI35)),""),"")</f>
        <v>LAK</v>
      </c>
      <c r="FI35" s="6">
        <f ca="1">IF(LEN(FF$20)&gt;0,   IF(ROW(FI35)-21&lt;=$K$38/2,INDIRECT(CONCATENATE("MatchOrdering!A",CHAR(96+FF$20-26),($K$38 + 1) - (ROW(FI35)-21) + 2)),""),"")</f>
        <v>4</v>
      </c>
      <c r="FJ35" s="83"/>
      <c r="FK35" s="84"/>
      <c r="FL35" s="69" t="str">
        <f t="shared" ca="1" si="123"/>
        <v/>
      </c>
      <c r="FN35" s="69" t="str">
        <f ca="1">IF(LEN(FN$20)&gt;0,   IF(ROW(FN35)-21&lt;=$K$38/2,INDIRECT(CONCATENATE("Teams!F",CELL("contents",INDEX(MatchOrdering!$A$4:$CD$33,ROW(FN35)-21,MATCH(FN$20,MatchOrdering!$A$3:$CD$3,0))))),""),"")</f>
        <v>PIT</v>
      </c>
      <c r="FO35" s="73" t="str">
        <f t="shared" ca="1" si="124"/>
        <v>PIT vs CGY</v>
      </c>
      <c r="FP35" s="69" t="str">
        <f ca="1">IF(LEN(FN$20)&gt;0,   IF(ROW(FP35)-21&lt;=$K$38/2,INDIRECT(CONCATENATE("Teams!F",FQ35)),""),"")</f>
        <v>CGY</v>
      </c>
      <c r="FQ35" s="6">
        <f ca="1">IF(LEN(FN$20)&gt;0,   IF(ROW(FQ35)-21&lt;=$K$38/2,INDIRECT(CONCATENATE("MatchOrdering!A",CHAR(96+FN$20-26),($K$38 + 1) - (ROW(FQ35)-21) + 2)),""),"")</f>
        <v>2</v>
      </c>
      <c r="FR35" s="83"/>
      <c r="FS35" s="84"/>
      <c r="FT35" s="69" t="str">
        <f t="shared" ca="1" si="125"/>
        <v/>
      </c>
      <c r="FV35" s="69" t="str">
        <f ca="1">IF(LEN(FV$20)&gt;0,   IF(ROW(FV35)-21&lt;=$K$38/2,INDIRECT(CONCATENATE("Teams!F",CELL("contents",INDEX(MatchOrdering!$A$4:$CD$33,ROW(FV35)-21,MATCH(FV$20,MatchOrdering!$A$3:$CD$3,0))))),""),"")</f>
        <v>NYR</v>
      </c>
      <c r="FW35" s="73" t="str">
        <f t="shared" ca="1" si="126"/>
        <v>NYR vs PIT</v>
      </c>
      <c r="FX35" s="69" t="str">
        <f ca="1">IF(LEN(FV$20)&gt;0,   IF(ROW(FX35)-21&lt;=$K$38/2,INDIRECT(CONCATENATE("Teams!F",FY35)),""),"")</f>
        <v>PIT</v>
      </c>
      <c r="FY35" s="6">
        <f ca="1">IF(LEN(FV$20)&gt;0,   IF(ROW(FY35)-21&lt;=$K$38/2,INDIRECT(CONCATENATE("MatchOrdering!A",CHAR(96+FV$20-26),($K$38 + 1) - (ROW(FY35)-21) + 2)),""),"")</f>
        <v>29</v>
      </c>
      <c r="FZ35" s="83"/>
      <c r="GA35" s="84"/>
      <c r="GB35" s="69" t="str">
        <f t="shared" ca="1" si="127"/>
        <v/>
      </c>
      <c r="GD35" s="69" t="str">
        <f ca="1">IF(LEN(GD$20)&gt;0,   IF(ROW(GD35)-21&lt;=$K$38/2,INDIRECT(CONCATENATE("Teams!F",CELL("contents",INDEX(MatchOrdering!$A$4:$CD$33,ROW(GD35)-21,MATCH(GD$20,MatchOrdering!$A$3:$CD$3,0))))),""),"")</f>
        <v>NJD</v>
      </c>
      <c r="GE35" s="73" t="str">
        <f t="shared" ca="1" si="128"/>
        <v>NJD vs NYR</v>
      </c>
      <c r="GF35" s="69" t="str">
        <f ca="1">IF(LEN(GD$20)&gt;0,   IF(ROW(GF35)-21&lt;=$K$38/2,INDIRECT(CONCATENATE("Teams!F",GG35)),""),"")</f>
        <v>NYR</v>
      </c>
      <c r="GG35" s="6">
        <f ca="1">IF(LEN(GD$20)&gt;0,   IF(ROW(GG35)-21&lt;=$K$38/2,INDIRECT(CONCATENATE("MatchOrdering!A",CHAR(96+GD$20-26),($K$38 + 1) - (ROW(GG35)-21) + 2)),""),"")</f>
        <v>27</v>
      </c>
      <c r="GH35" s="83"/>
      <c r="GI35" s="84"/>
      <c r="GJ35" s="69" t="str">
        <f t="shared" ca="1" si="129"/>
        <v/>
      </c>
      <c r="GL35" s="69" t="str">
        <f ca="1">IF(LEN(GL$20)&gt;0,   IF(ROW(GL35)-21&lt;=$K$38/2,INDIRECT(CONCATENATE("Teams!F",CELL("contents",INDEX(MatchOrdering!$A$4:$CD$33,ROW(GL35)-21,MATCH(GL$20,MatchOrdering!$A$3:$CD$3,0))))),""),"")</f>
        <v>CAR</v>
      </c>
      <c r="GM35" s="73" t="str">
        <f t="shared" ca="1" si="130"/>
        <v>CAR vs NJD</v>
      </c>
      <c r="GN35" s="69" t="str">
        <f ca="1">IF(LEN(GL$20)&gt;0,   IF(ROW(GN35)-21&lt;=$K$38/2,INDIRECT(CONCATENATE("Teams!F",GO35)),""),"")</f>
        <v>NJD</v>
      </c>
      <c r="GO35" s="6">
        <f ca="1">IF(LEN(GL$20)&gt;0,   IF(ROW(GO35)-21&lt;=$K$38/2,INDIRECT(CONCATENATE("MatchOrdering!A",CHAR(96+GL$20-26),($K$38 + 1) - (ROW(GO35)-21) + 2)),""),"")</f>
        <v>25</v>
      </c>
      <c r="GP35" s="83"/>
      <c r="GQ35" s="84"/>
      <c r="GR35" s="69" t="str">
        <f t="shared" ca="1" si="131"/>
        <v/>
      </c>
      <c r="GT35" s="69" t="str">
        <f ca="1">IF(LEN(GT$20)&gt;0,   IF(ROW(GT35)-21&lt;=$K$38/2,INDIRECT(CONCATENATE("Teams!F",CELL("contents",INDEX(MatchOrdering!$A$4:$CD$33,ROW(GT35)-21,MATCH(GT$20,MatchOrdering!$A$3:$CD$3,0))))),""),"")</f>
        <v>TB</v>
      </c>
      <c r="GU35" s="73" t="str">
        <f t="shared" ca="1" si="132"/>
        <v>TB vs CAR</v>
      </c>
      <c r="GV35" s="69" t="str">
        <f ca="1">IF(LEN(GT$20)&gt;0,   IF(ROW(GV35)-21&lt;=$K$38/2,INDIRECT(CONCATENATE("Teams!F",GW35)),""),"")</f>
        <v>CAR</v>
      </c>
      <c r="GW35" s="6">
        <f ca="1">IF(LEN(GT$20)&gt;0,   IF(ROW(GW35)-21&lt;=$K$38/2,INDIRECT(CONCATENATE("MatchOrdering!A",CHAR(96+GT$20-26),($K$38 + 1) - (ROW(GW35)-21) + 2)),""),"")</f>
        <v>23</v>
      </c>
      <c r="GX35" s="83"/>
      <c r="GY35" s="84"/>
      <c r="GZ35" s="69" t="str">
        <f t="shared" ca="1" si="133"/>
        <v/>
      </c>
      <c r="HB35" s="69" t="str">
        <f ca="1">IF(LEN(HB$20)&gt;0,   IF(ROW(HB35)-21&lt;=$K$38/2,INDIRECT(CONCATENATE("Teams!F",CELL("contents",INDEX(MatchOrdering!$A$4:$CD$33,ROW(HB35)-21,MATCH(HB$20,MatchOrdering!$A$3:$CD$3,0))))),""),"")</f>
        <v>MON</v>
      </c>
      <c r="HC35" s="73" t="str">
        <f t="shared" ca="1" si="134"/>
        <v>MON vs TB</v>
      </c>
      <c r="HD35" s="69" t="str">
        <f ca="1">IF(LEN(HB$20)&gt;0,   IF(ROW(HD35)-21&lt;=$K$38/2,INDIRECT(CONCATENATE("Teams!F",HE35)),""),"")</f>
        <v>TB</v>
      </c>
      <c r="HE35" s="6">
        <f ca="1">IF(LEN(HB$20)&gt;0,   IF(ROW(HE35)-21&lt;=$K$38/2,INDIRECT(CONCATENATE("MatchOrdering!B",CHAR(96+HB$20-52),($K$38 + 1) - (ROW(HE35)-21) + 2)),""),"")</f>
        <v>21</v>
      </c>
      <c r="HF35" s="83"/>
      <c r="HG35" s="84"/>
      <c r="HH35" s="69" t="str">
        <f t="shared" ca="1" si="135"/>
        <v/>
      </c>
      <c r="HJ35" s="69" t="str">
        <f ca="1">IF(LEN(HJ$20)&gt;0,   IF(ROW(HJ35)-21&lt;=$K$38/2,INDIRECT(CONCATENATE("Teams!F",CELL("contents",INDEX(MatchOrdering!$A$4:$CD$33,ROW(HJ35)-21,MATCH(HJ$20,MatchOrdering!$A$3:$CD$3,0))))),""),"")</f>
        <v>DET</v>
      </c>
      <c r="HK35" s="73" t="str">
        <f t="shared" ca="1" si="136"/>
        <v>DET vs MON</v>
      </c>
      <c r="HL35" s="69" t="str">
        <f ca="1">IF(LEN(HJ$20)&gt;0,   IF(ROW(HL35)-21&lt;=$K$38/2,INDIRECT(CONCATENATE("Teams!F",HM35)),""),"")</f>
        <v>MON</v>
      </c>
      <c r="HM35" s="6">
        <f ca="1">IF(LEN(HJ$20)&gt;0,   IF(ROW(HM35)-21&lt;=$K$38/2,INDIRECT(CONCATENATE("MatchOrdering!B",CHAR(96+HJ$20-52),($K$38 + 1) - (ROW(HM35)-21) + 2)),""),"")</f>
        <v>19</v>
      </c>
      <c r="HN35" s="83"/>
      <c r="HO35" s="84"/>
      <c r="HP35" s="69" t="str">
        <f t="shared" ca="1" si="137"/>
        <v/>
      </c>
      <c r="HR35" s="69" t="str">
        <f ca="1">IF(LEN(HR$20)&gt;0,   IF(ROW(HR35)-21&lt;=$K$38/2,INDIRECT(CONCATENATE("Teams!F",CELL("contents",INDEX(MatchOrdering!$A$4:$CD$33,ROW(HR35)-21,MATCH(HR$20,MatchOrdering!$A$3:$CD$3,0))))),""),"")</f>
        <v>BOS</v>
      </c>
      <c r="HS35" s="73" t="str">
        <f t="shared" ca="1" si="138"/>
        <v>BOS vs DET</v>
      </c>
      <c r="HT35" s="69" t="str">
        <f ca="1">IF(LEN(HR$20)&gt;0,   IF(ROW(HT35)-21&lt;=$K$38/2,INDIRECT(CONCATENATE("Teams!F",HU35)),""),"")</f>
        <v>DET</v>
      </c>
      <c r="HU35" s="6">
        <f ca="1">IF(LEN(HR$20)&gt;0,   IF(ROW(HU35)-21&lt;=$K$38/2,INDIRECT(CONCATENATE("MatchOrdering!B",CHAR(96+HR$20-52),($K$38 + 1) - (ROW(HU35)-21) + 2)),""),"")</f>
        <v>17</v>
      </c>
      <c r="HV35" s="83"/>
      <c r="HW35" s="84"/>
      <c r="HX35" s="69" t="str">
        <f t="shared" ca="1" si="139"/>
        <v/>
      </c>
      <c r="HZ35" s="69" t="str">
        <f ca="1">IF(LEN(HZ$20)&gt;0,   IF(ROW(HZ35)-21&lt;=$K$38/2,INDIRECT(CONCATENATE("Teams!F",CELL("contents",INDEX(MatchOrdering!$A$4:$CD$33,ROW(HZ35)-21,MATCH(HZ$20,MatchOrdering!$A$3:$CD$3,0))))),""),"")</f>
        <v>STL</v>
      </c>
      <c r="IA35" s="73" t="str">
        <f t="shared" ca="1" si="140"/>
        <v>STL vs BOS</v>
      </c>
      <c r="IB35" s="69" t="str">
        <f ca="1">IF(LEN(HZ$20)&gt;0,   IF(ROW(IB35)-21&lt;=$K$38/2,INDIRECT(CONCATENATE("Teams!F",IC35)),""),"")</f>
        <v>BOS</v>
      </c>
      <c r="IC35" s="6">
        <f ca="1">IF(LEN(HZ$20)&gt;0,   IF(ROW(IC35)-21&lt;=$K$38/2,INDIRECT(CONCATENATE("MatchOrdering!B",CHAR(96+HZ$20-52),($K$38 + 1) - (ROW(IC35)-21) + 2)),""),"")</f>
        <v>15</v>
      </c>
      <c r="ID35" s="83"/>
      <c r="IE35" s="84"/>
      <c r="IF35" s="69" t="str">
        <f t="shared" ca="1" si="141"/>
        <v/>
      </c>
      <c r="IH35" s="69" t="str">
        <f ca="1">IF(LEN(IH$20)&gt;0,   IF(ROW(IH35)-21&lt;=$K$38/2,INDIRECT(CONCATENATE("Teams!F",CELL("contents",INDEX(MatchOrdering!$A$4:$CD$33,ROW(IH35)-21,MATCH(IH$20,MatchOrdering!$A$3:$CD$3,0))))),""),"")</f>
        <v>MIN</v>
      </c>
      <c r="II35" s="73" t="str">
        <f t="shared" ca="1" si="142"/>
        <v>MIN vs STL</v>
      </c>
      <c r="IJ35" s="69" t="str">
        <f ca="1">IF(LEN(IH$20)&gt;0,   IF(ROW(IJ35)-21&lt;=$K$38/2,INDIRECT(CONCATENATE("Teams!F",IK35)),""),"")</f>
        <v>STL</v>
      </c>
      <c r="IK35" s="6">
        <f ca="1">IF(LEN(IH$20)&gt;0,   IF(ROW(IK35)-21&lt;=$K$38/2,INDIRECT(CONCATENATE("MatchOrdering!B",CHAR(96+IH$20-52),($K$38 + 1) - (ROW(IK35)-21) + 2)),""),"")</f>
        <v>13</v>
      </c>
      <c r="IL35" s="83"/>
      <c r="IM35" s="84"/>
      <c r="IN35" s="69" t="str">
        <f t="shared" ca="1" si="143"/>
        <v/>
      </c>
      <c r="IP35" s="69" t="str">
        <f ca="1">IF(LEN(IP$20)&gt;0,   IF(ROW(IP35)-21&lt;=$K$38/2,INDIRECT(CONCATENATE("Teams!F",CELL("contents",INDEX(MatchOrdering!$A$4:$CD$33,ROW(IP35)-21,MATCH(IP$20,MatchOrdering!$A$3:$CD$3,0))))),""),"")</f>
        <v>COL</v>
      </c>
      <c r="IQ35" s="73" t="str">
        <f t="shared" ca="1" si="144"/>
        <v>COL vs MIN</v>
      </c>
      <c r="IR35" s="69" t="str">
        <f ca="1">IF(LEN(IP$20)&gt;0,   IF(ROW(IR35)-21&lt;=$K$38/2,INDIRECT(CONCATENATE("Teams!F",IS35)),""),"")</f>
        <v>MIN</v>
      </c>
      <c r="IS35" s="6">
        <f ca="1">IF(LEN(IP$20)&gt;0,   IF(ROW(IS35)-21&lt;=$K$38/2,INDIRECT(CONCATENATE("MatchOrdering!B",CHAR(96+IP$20-52),($K$38 + 1) - (ROW(IS35)-21) + 2)),""),"")</f>
        <v>11</v>
      </c>
      <c r="IT35" s="83"/>
      <c r="IU35" s="84"/>
      <c r="IV35" s="69" t="str">
        <f t="shared" ca="1" si="145"/>
        <v/>
      </c>
      <c r="IX35" s="69" t="str">
        <f ca="1">IF(LEN(IX$20)&gt;0,   IF(ROW(IX35)-21&lt;=$K$38/2,INDIRECT(CONCATENATE("Teams!F",CELL("contents",INDEX(MatchOrdering!$A$4:$CD$33,ROW(IX35)-21,MATCH(IX$20,MatchOrdering!$A$3:$CD$3,0))))),""),"")</f>
        <v>VAN</v>
      </c>
      <c r="IY35" s="73" t="str">
        <f t="shared" ca="1" si="146"/>
        <v>VAN vs COL</v>
      </c>
      <c r="IZ35" s="69" t="str">
        <f ca="1">IF(LEN(IX$20)&gt;0,   IF(ROW(IZ35)-21&lt;=$K$38/2,INDIRECT(CONCATENATE("Teams!F",JA35)),""),"")</f>
        <v>COL</v>
      </c>
      <c r="JA35" s="6">
        <f ca="1">IF(LEN(IX$20)&gt;0,   IF(ROW(JA35)-21&lt;=$K$38/2,INDIRECT(CONCATENATE("MatchOrdering!B",CHAR(96+IX$20-52),($K$38 + 1) - (ROW(JA35)-21) + 2)),""),"")</f>
        <v>9</v>
      </c>
      <c r="JB35" s="83"/>
      <c r="JC35" s="84"/>
      <c r="JD35" s="69" t="str">
        <f t="shared" ca="1" si="147"/>
        <v/>
      </c>
      <c r="JF35" s="69" t="str">
        <f ca="1">IF(LEN(JF$20)&gt;0,   IF(ROW(JF35)-21&lt;=$K$38/2,INDIRECT(CONCATENATE("Teams!F",CELL("contents",INDEX(MatchOrdering!$A$4:$CD$33,ROW(JF35)-21,MATCH(JF$20,MatchOrdering!$A$3:$CD$3,0))))),""),"")</f>
        <v>ARI</v>
      </c>
      <c r="JG35" s="73" t="str">
        <f t="shared" ca="1" si="148"/>
        <v>ARI vs VAN</v>
      </c>
      <c r="JH35" s="69" t="str">
        <f ca="1">IF(LEN(JF$20)&gt;0,   IF(ROW(JH35)-21&lt;=$K$38/2,INDIRECT(CONCATENATE("Teams!F",JI35)),""),"")</f>
        <v>VAN</v>
      </c>
      <c r="JI35" s="6">
        <f ca="1">IF(LEN(JF$20)&gt;0,   IF(ROW(JI35)-21&lt;=$K$38/2,INDIRECT(CONCATENATE("MatchOrdering!B",CHAR(96+JF$20-52),($K$38 + 1) - (ROW(JI35)-21) + 2)),""),"")</f>
        <v>7</v>
      </c>
      <c r="JJ35" s="83"/>
      <c r="JK35" s="84"/>
      <c r="JL35" s="69" t="str">
        <f t="shared" ca="1" si="149"/>
        <v/>
      </c>
      <c r="JN35" s="69" t="str">
        <f ca="1">IF(LEN(JN$20)&gt;0,   IF(ROW(JN35)-21&lt;=$K$38/2,INDIRECT(CONCATENATE("Teams!F",CELL("contents",INDEX(MatchOrdering!$A$4:$CD$33,ROW(JN35)-21,MATCH(JN$20,MatchOrdering!$A$3:$CD$3,0))))),""),"")</f>
        <v>EDM</v>
      </c>
      <c r="JO35" s="73" t="str">
        <f t="shared" ca="1" si="150"/>
        <v>EDM vs ARI</v>
      </c>
      <c r="JP35" s="69" t="str">
        <f ca="1">IF(LEN(JN$20)&gt;0,   IF(ROW(JP35)-21&lt;=$K$38/2,INDIRECT(CONCATENATE("Teams!F",JQ35)),""),"")</f>
        <v>ARI</v>
      </c>
      <c r="JQ35" s="6">
        <f ca="1">IF(LEN(JN$20)&gt;0,   IF(ROW(JQ35)-21&lt;=$K$38/2,INDIRECT(CONCATENATE("MatchOrdering!B",CHAR(96+JN$20-52),($K$38 + 1) - (ROW(JQ35)-21) + 2)),""),"")</f>
        <v>5</v>
      </c>
      <c r="JR35" s="83"/>
      <c r="JS35" s="84"/>
      <c r="JT35" s="69" t="str">
        <f t="shared" ca="1" si="151"/>
        <v/>
      </c>
      <c r="JV35" s="69" t="str">
        <f ca="1">IF(LEN(JV$20)&gt;0,   IF(ROW(JV35)-21&lt;=$K$38/2,INDIRECT(CONCATENATE("Teams!F",CELL("contents",INDEX(MatchOrdering!$A$4:$CD$33,ROW(JV35)-21,MATCH(JV$20,MatchOrdering!$A$3:$CD$3,0))))),""),"")</f>
        <v>WAS</v>
      </c>
      <c r="JW35" s="73" t="str">
        <f t="shared" ca="1" si="152"/>
        <v>WAS vs EDM</v>
      </c>
      <c r="JX35" s="69" t="str">
        <f ca="1">IF(LEN(JV$20)&gt;0,   IF(ROW(JX35)-21&lt;=$K$38/2,INDIRECT(CONCATENATE("Teams!F",JY35)),""),"")</f>
        <v>EDM</v>
      </c>
      <c r="JY35" s="6">
        <f ca="1">IF(LEN(JV$20)&gt;0,   IF(ROW(JY35)-21&lt;=$K$38/2,INDIRECT(CONCATENATE("MatchOrdering!B",CHAR(96+JV$20-52),($K$38 + 1) - (ROW(JY35)-21) + 2)),""),"")</f>
        <v>3</v>
      </c>
      <c r="JZ35" s="83"/>
      <c r="KA35" s="84"/>
      <c r="KB35" s="69" t="str">
        <f t="shared" ca="1" si="153"/>
        <v/>
      </c>
      <c r="KD35" s="69" t="str">
        <f ca="1">IF(LEN(KD$20)&gt;0,   IF(ROW(KD35)-21&lt;=$K$38/2,INDIRECT(CONCATENATE("Teams!F",CELL("contents",INDEX(MatchOrdering!$A$4:$CD$33,ROW(KD35)-21,MATCH(KD$20,MatchOrdering!$A$3:$CD$3,0))))),""),"")</f>
        <v>PHI</v>
      </c>
      <c r="KE35" s="73" t="str">
        <f t="shared" ca="1" si="154"/>
        <v>PHI vs WAS</v>
      </c>
      <c r="KF35" s="69" t="str">
        <f ca="1">IF(LEN(KD$20)&gt;0,   IF(ROW(KF35)-21&lt;=$K$38/2,INDIRECT(CONCATENATE("Teams!F",KG35)),""),"")</f>
        <v>WAS</v>
      </c>
      <c r="KG35" s="6">
        <f ca="1">IF(LEN(KD$20)&gt;0,   IF(ROW(KG35)-21&lt;=$K$38/2,INDIRECT(CONCATENATE("MatchOrdering!B",CHAR(96+KD$20-52),($K$38 + 1) - (ROW(KG35)-21) + 2)),""),"")</f>
        <v>30</v>
      </c>
      <c r="KH35" s="83"/>
      <c r="KI35" s="84"/>
      <c r="KJ35" s="69" t="str">
        <f t="shared" ca="1" si="155"/>
        <v/>
      </c>
      <c r="KL35" s="69" t="str">
        <f ca="1">IF(LEN(KL$20)&gt;0,   IF(ROW(KL35)-21&lt;=$K$38/2,INDIRECT(CONCATENATE("Teams!F",CELL("contents",INDEX(MatchOrdering!$A$4:$CD$33,ROW(KL35)-21,MATCH(KL$20,MatchOrdering!$A$3:$CD$3,0))))),""),"")</f>
        <v>NYI</v>
      </c>
      <c r="KM35" s="73" t="str">
        <f t="shared" ca="1" si="156"/>
        <v>NYI vs PHI</v>
      </c>
      <c r="KN35" s="69" t="str">
        <f ca="1">IF(LEN(KL$20)&gt;0,   IF(ROW(KN35)-21&lt;=$K$38/2,INDIRECT(CONCATENATE("Teams!F",KO35)),""),"")</f>
        <v>PHI</v>
      </c>
      <c r="KO35" s="6">
        <f ca="1">IF(LEN(KL$20)&gt;0,   IF(ROW(KO35)-21&lt;=$K$38/2,INDIRECT(CONCATENATE("MatchOrdering!B",CHAR(96+KL$20-52),($K$38 + 1) - (ROW(KO35)-21) + 2)),""),"")</f>
        <v>28</v>
      </c>
      <c r="KP35" s="83"/>
      <c r="KQ35" s="84"/>
      <c r="KR35" s="69" t="str">
        <f t="shared" ca="1" si="157"/>
        <v/>
      </c>
      <c r="KT35" s="69" t="str">
        <f ca="1">IF(LEN(KT$20)&gt;0,   IF(ROW(KT35)-21&lt;=$K$38/2,INDIRECT(CONCATENATE("Teams!F",CELL("contents",INDEX(MatchOrdering!$A$4:$CD$33,ROW(KT35)-21,MATCH(KT$20,MatchOrdering!$A$3:$CD$3,0))))),""),"")</f>
        <v>CBJ</v>
      </c>
      <c r="KU35" s="73" t="str">
        <f t="shared" ca="1" si="158"/>
        <v>CBJ vs NYI</v>
      </c>
      <c r="KV35" s="69" t="str">
        <f ca="1">IF(LEN(KT$20)&gt;0,   IF(ROW(KV35)-21&lt;=$K$38/2,INDIRECT(CONCATENATE("Teams!F",KW35)),""),"")</f>
        <v>NYI</v>
      </c>
      <c r="KW35" s="6">
        <f ca="1">IF(LEN(KT$20)&gt;0,   IF(ROW(KW35)-21&lt;=$K$38/2,INDIRECT(CONCATENATE("MatchOrdering!B",CHAR(96+KT$20-52),($K$38 + 1) - (ROW(KW35)-21) + 2)),""),"")</f>
        <v>26</v>
      </c>
      <c r="KX35" s="83"/>
      <c r="KY35" s="84"/>
      <c r="KZ35" s="69" t="str">
        <f t="shared" ca="1" si="159"/>
        <v/>
      </c>
      <c r="LB35" s="69" t="str">
        <f ca="1">IF(LEN(LB$20)&gt;0,   IF(ROW(LB35)-21&lt;=$K$38/2,INDIRECT(CONCATENATE("Teams!F",CELL("contents",INDEX(MatchOrdering!$A$4:$CD$33,ROW(LB35)-21,MATCH(LB$20,MatchOrdering!$A$3:$CD$3,0))))),""),"")</f>
        <v>TOR</v>
      </c>
      <c r="LC35" s="73" t="str">
        <f t="shared" ca="1" si="160"/>
        <v>TOR vs CBJ</v>
      </c>
      <c r="LD35" s="69" t="str">
        <f ca="1">IF(LEN(LB$20)&gt;0,   IF(ROW(LD35)-21&lt;=$K$38/2,INDIRECT(CONCATENATE("Teams!F",LE35)),""),"")</f>
        <v>CBJ</v>
      </c>
      <c r="LE35" s="6">
        <f ca="1">IF(LEN(LB$20)&gt;0,   IF(ROW(LE35)-21&lt;=$K$38/2,INDIRECT(CONCATENATE("MatchOrdering!C",CHAR(96+LB$20-78),($K$38 + 1) - (ROW(LE35)-21) + 2)),""),"")</f>
        <v>24</v>
      </c>
      <c r="LF35" s="83"/>
      <c r="LG35" s="84"/>
      <c r="LH35" s="69" t="str">
        <f t="shared" ca="1" si="161"/>
        <v/>
      </c>
      <c r="LJ35" s="69" t="str">
        <f ca="1">IF(LEN(LJ$20)&gt;0,   IF(ROW(LJ35)-21&lt;=$K$38/2,INDIRECT(CONCATENATE("Teams!F",CELL("contents",INDEX(MatchOrdering!$A$4:$CD$33,ROW(LJ35)-21,MATCH(LJ$20,MatchOrdering!$A$3:$CD$3,0))))),""),"")</f>
        <v>OTT</v>
      </c>
      <c r="LK35" s="73" t="str">
        <f t="shared" ca="1" si="162"/>
        <v>OTT vs TOR</v>
      </c>
      <c r="LL35" s="69" t="str">
        <f ca="1">IF(LEN(LJ$20)&gt;0,   IF(ROW(LL35)-21&lt;=$K$38/2,INDIRECT(CONCATENATE("Teams!F",LM35)),""),"")</f>
        <v>TOR</v>
      </c>
      <c r="LM35" s="6">
        <f ca="1">IF(LEN(LJ$20)&gt;0,   IF(ROW(LM35)-21&lt;=$K$38/2,INDIRECT(CONCATENATE("MatchOrdering!C",CHAR(96+LJ$20-78),($K$38 + 1) - (ROW(LM35)-21) + 2)),""),"")</f>
        <v>22</v>
      </c>
      <c r="LN35" s="83"/>
      <c r="LO35" s="84"/>
      <c r="LP35" s="69" t="str">
        <f t="shared" ca="1" si="163"/>
        <v/>
      </c>
    </row>
    <row r="36" spans="1:328" ht="15.75" thickBot="1" x14ac:dyDescent="0.3">
      <c r="B36" s="69" t="str">
        <f ca="1">IF(LEN(C$20)&gt;0,   IF(ROW(B36)-21&lt;=$K$38/2,INDIRECT(CONCATENATE("Teams!F",CELL("contents",INDEX(MatchOrdering!$A$4:$CD$33,ROW(B36)-21,MATCH(C$20,MatchOrdering!$A$3:$CD$3,0))))),""),"")</f>
        <v>WIN</v>
      </c>
      <c r="C36" s="73" t="str">
        <f t="shared" ca="1" si="82"/>
        <v>WIN vs WIN</v>
      </c>
      <c r="D36" s="69" t="str">
        <f ca="1">IF(LEN(C$20)&gt;0,   IF(ROW(D36)-21&lt;=$K$38/2,INDIRECT(CONCATENATE("Teams!F",E36)),""),"")</f>
        <v>WIN</v>
      </c>
      <c r="E36" s="6">
        <f ca="1">IF(LEN(C$20)&gt;0,   IF(ROW(E36)-21&lt;=$K$38/2,INDIRECT(CONCATENATE("MatchOrdering!",CHAR(96+C$20),($K$38 + 1) - (ROW(E36)-21) + 2)),""),"")</f>
        <v>14</v>
      </c>
      <c r="F36" s="85"/>
      <c r="G36" s="86"/>
      <c r="H36" s="69" t="str">
        <f t="shared" ca="1" si="83"/>
        <v/>
      </c>
      <c r="J36" s="69" t="str">
        <f ca="1">IF(LEN(J$20)&gt;0,   IF(ROW(J36)-21&lt;=$K$38/2,INDIRECT(CONCATENATE("Teams!F",CELL("contents",INDEX(MatchOrdering!$A$4:$CD$33,ROW(J36)-21,MATCH(J$20,MatchOrdering!$A$3:$CD$3,0))))),""),"")</f>
        <v>NAS</v>
      </c>
      <c r="K36" s="73" t="str">
        <f t="shared" ca="1" si="84"/>
        <v>NAS vs NAS</v>
      </c>
      <c r="L36" s="69" t="str">
        <f ca="1">IF(LEN(J$20)&gt;0,   IF(ROW(L36)-21&lt;=$K$38/2,INDIRECT(CONCATENATE("Teams!F",M36)),""),"")</f>
        <v>NAS</v>
      </c>
      <c r="M36" s="6">
        <f ca="1">IF(LEN(J$20)&gt;0,   IF(ROW(M36)-21&lt;=$K$38/2,INDIRECT(CONCATENATE("MatchOrdering!",CHAR(96+J$20),($K$38 + 1) - (ROW(M36)-21) + 2)),""),"")</f>
        <v>12</v>
      </c>
      <c r="N36" s="85"/>
      <c r="O36" s="86"/>
      <c r="P36" s="69" t="str">
        <f t="shared" ca="1" si="85"/>
        <v/>
      </c>
      <c r="R36" s="69" t="str">
        <f ca="1">IF(LEN(R$20)&gt;0,   IF(ROW(R36)-21&lt;=$K$38/2,INDIRECT(CONCATENATE("Teams!F",CELL("contents",INDEX(MatchOrdering!$A$4:$CD$33,ROW(R36)-21,MATCH(R$20,MatchOrdering!$A$3:$CD$3,0))))),""),"")</f>
        <v>DAL</v>
      </c>
      <c r="S36" s="73" t="str">
        <f t="shared" ca="1" si="86"/>
        <v>DAL vs DAL</v>
      </c>
      <c r="T36" s="69" t="str">
        <f ca="1">IF(LEN(R$20)&gt;0,   IF(ROW(T36)-21&lt;=$K$38/2,INDIRECT(CONCATENATE("Teams!F",U36)),""),"")</f>
        <v>DAL</v>
      </c>
      <c r="U36" s="6">
        <f ca="1">IF(LEN(R$20)&gt;0,   IF(ROW(U36)-21&lt;=$K$38/2,INDIRECT(CONCATENATE("MatchOrdering!",CHAR(96+R$20),($K$38 + 1) - (ROW(U36)-21) + 2)),""),"")</f>
        <v>10</v>
      </c>
      <c r="V36" s="85"/>
      <c r="W36" s="86"/>
      <c r="X36" s="69" t="str">
        <f t="shared" ca="1" si="87"/>
        <v/>
      </c>
      <c r="Z36" s="69" t="str">
        <f ca="1">IF(LEN(Z$20)&gt;0,   IF(ROW(Z36)-21&lt;=$K$38/2,INDIRECT(CONCATENATE("Teams!F",CELL("contents",INDEX(MatchOrdering!$A$4:$CD$33,ROW(Z36)-21,MATCH(Z$20,MatchOrdering!$A$3:$CD$3,0))))),""),"")</f>
        <v>CHI</v>
      </c>
      <c r="AA36" s="73" t="str">
        <f t="shared" ca="1" si="88"/>
        <v>CHI vs CHI</v>
      </c>
      <c r="AB36" s="69" t="str">
        <f ca="1">IF(LEN(Z$20)&gt;0,   IF(ROW(AB36)-21&lt;=$K$38/2,INDIRECT(CONCATENATE("Teams!F",AC36)),""),"")</f>
        <v>CHI</v>
      </c>
      <c r="AC36" s="6">
        <f ca="1">IF(LEN(Z$20)&gt;0,   IF(ROW(AC36)-21&lt;=$K$38/2,INDIRECT(CONCATENATE("MatchOrdering!",CHAR(96+Z$20),($K$38 + 1) - (ROW(AC36)-21) + 2)),""),"")</f>
        <v>8</v>
      </c>
      <c r="AD36" s="85"/>
      <c r="AE36" s="86"/>
      <c r="AF36" s="69" t="str">
        <f t="shared" ca="1" si="89"/>
        <v/>
      </c>
      <c r="AH36" s="69" t="str">
        <f ca="1">IF(LEN(AH$20)&gt;0,   IF(ROW(AH36)-21&lt;=$K$38/2,INDIRECT(CONCATENATE("Teams!F",CELL("contents",INDEX(MatchOrdering!$A$4:$CD$33,ROW(AH36)-21,MATCH(AH$20,MatchOrdering!$A$3:$CD$3,0))))),""),"")</f>
        <v>SJS</v>
      </c>
      <c r="AI36" s="73" t="str">
        <f t="shared" ca="1" si="90"/>
        <v>SJS vs SJS</v>
      </c>
      <c r="AJ36" s="69" t="str">
        <f ca="1">IF(LEN(AH$20)&gt;0,   IF(ROW(AJ36)-21&lt;=$K$38/2,INDIRECT(CONCATENATE("Teams!F",AK36)),""),"")</f>
        <v>SJS</v>
      </c>
      <c r="AK36" s="6">
        <f ca="1">IF(LEN(AH$20)&gt;0,   IF(ROW(AK36)-21&lt;=$K$38/2,INDIRECT(CONCATENATE("MatchOrdering!",CHAR(96+AH$20),($K$38 + 1) - (ROW(AK36)-21) + 2)),""),"")</f>
        <v>6</v>
      </c>
      <c r="AL36" s="85"/>
      <c r="AM36" s="86"/>
      <c r="AN36" s="69" t="str">
        <f t="shared" ca="1" si="91"/>
        <v/>
      </c>
      <c r="AP36" s="69" t="str">
        <f ca="1">IF(LEN(AP$20)&gt;0,   IF(ROW(AP36)-21&lt;=$K$38/2,INDIRECT(CONCATENATE("Teams!F",CELL("contents",INDEX(MatchOrdering!$A$4:$CD$33,ROW(AP36)-21,MATCH(AP$20,MatchOrdering!$A$3:$CD$3,0))))),""),"")</f>
        <v>LAK</v>
      </c>
      <c r="AQ36" s="73" t="str">
        <f t="shared" ca="1" si="92"/>
        <v>LAK vs LAK</v>
      </c>
      <c r="AR36" s="69" t="str">
        <f ca="1">IF(LEN(AP$20)&gt;0,   IF(ROW(AR36)-21&lt;=$K$38/2,INDIRECT(CONCATENATE("Teams!F",AS36)),""),"")</f>
        <v>LAK</v>
      </c>
      <c r="AS36" s="6">
        <f ca="1">IF(LEN(AP$20)&gt;0,   IF(ROW(AS36)-21&lt;=$K$38/2,INDIRECT(CONCATENATE("MatchOrdering!",CHAR(96+AP$20),($K$38 + 1) - (ROW(AS36)-21) + 2)),""),"")</f>
        <v>4</v>
      </c>
      <c r="AT36" s="85"/>
      <c r="AU36" s="86"/>
      <c r="AV36" s="69" t="str">
        <f t="shared" ca="1" si="93"/>
        <v/>
      </c>
      <c r="AX36" s="69" t="str">
        <f ca="1">IF(LEN(AX$20)&gt;0,   IF(ROW(AX36)-21&lt;=$K$38/2,INDIRECT(CONCATENATE("Teams!F",CELL("contents",INDEX(MatchOrdering!$A$4:$CD$33,ROW(AX36)-21,MATCH(AX$20,MatchOrdering!$A$3:$CD$3,0))))),""),"")</f>
        <v>CGY</v>
      </c>
      <c r="AY36" s="73" t="str">
        <f t="shared" ca="1" si="94"/>
        <v>CGY vs CGY</v>
      </c>
      <c r="AZ36" s="69" t="str">
        <f ca="1">IF(LEN(AX$20)&gt;0,   IF(ROW(AZ36)-21&lt;=$K$38/2,INDIRECT(CONCATENATE("Teams!F",BA36)),""),"")</f>
        <v>CGY</v>
      </c>
      <c r="BA36" s="6">
        <f ca="1">IF(LEN(AX$20)&gt;0,   IF(ROW(BA36)-21&lt;=$K$38/2,INDIRECT(CONCATENATE("MatchOrdering!",CHAR(96+AX$20),($K$38 + 1) - (ROW(BA36)-21) + 2)),""),"")</f>
        <v>2</v>
      </c>
      <c r="BB36" s="85"/>
      <c r="BC36" s="86"/>
      <c r="BD36" s="69" t="str">
        <f t="shared" ca="1" si="95"/>
        <v/>
      </c>
      <c r="BF36" s="69" t="str">
        <f ca="1">IF(LEN(BF$20)&gt;0,   IF(ROW(BF36)-21&lt;=$K$38/2,INDIRECT(CONCATENATE("Teams!F",CELL("contents",INDEX(MatchOrdering!$A$4:$CD$33,ROW(BF36)-21,MATCH(BF$20,MatchOrdering!$A$3:$CD$3,0))))),""),"")</f>
        <v>PIT</v>
      </c>
      <c r="BG36" s="73" t="str">
        <f t="shared" ca="1" si="96"/>
        <v>PIT vs PIT</v>
      </c>
      <c r="BH36" s="69" t="str">
        <f ca="1">IF(LEN(BF$20)&gt;0,   IF(ROW(BH36)-21&lt;=$K$38/2,INDIRECT(CONCATENATE("Teams!F",BI36)),""),"")</f>
        <v>PIT</v>
      </c>
      <c r="BI36" s="6">
        <f ca="1">IF(LEN(BF$20)&gt;0,   IF(ROW(BI36)-21&lt;=$K$38/2,INDIRECT(CONCATENATE("MatchOrdering!",CHAR(96+BF$20),($K$38 + 1) - (ROW(BI36)-21) + 2)),""),"")</f>
        <v>29</v>
      </c>
      <c r="BJ36" s="85"/>
      <c r="BK36" s="86"/>
      <c r="BL36" s="69" t="str">
        <f t="shared" ca="1" si="97"/>
        <v/>
      </c>
      <c r="BN36" s="69" t="str">
        <f ca="1">IF(LEN(BN$20)&gt;0,   IF(ROW(BN36)-21&lt;=$K$38/2,INDIRECT(CONCATENATE("Teams!F",CELL("contents",INDEX(MatchOrdering!$A$4:$CD$33,ROW(BN36)-21,MATCH(BN$20,MatchOrdering!$A$3:$CD$3,0))))),""),"")</f>
        <v>NYR</v>
      </c>
      <c r="BO36" s="73" t="str">
        <f t="shared" ca="1" si="98"/>
        <v>NYR vs NYR</v>
      </c>
      <c r="BP36" s="69" t="str">
        <f ca="1">IF(LEN(BN$20)&gt;0,   IF(ROW(BP36)-21&lt;=$K$38/2,INDIRECT(CONCATENATE("Teams!F",BQ36)),""),"")</f>
        <v>NYR</v>
      </c>
      <c r="BQ36" s="6">
        <f ca="1">IF(LEN(BN$20)&gt;0,   IF(ROW(BQ36)-21&lt;=$K$38/2,INDIRECT(CONCATENATE("MatchOrdering!",CHAR(96+BN$20),($K$38 + 1) - (ROW(BQ36)-21) + 2)),""),"")</f>
        <v>27</v>
      </c>
      <c r="BR36" s="85"/>
      <c r="BS36" s="86"/>
      <c r="BT36" s="69" t="str">
        <f t="shared" ca="1" si="99"/>
        <v/>
      </c>
      <c r="BV36" s="69" t="str">
        <f ca="1">IF(LEN(BV$20)&gt;0,   IF(ROW(BV36)-21&lt;=$K$38/2,INDIRECT(CONCATENATE("Teams!F",CELL("contents",INDEX(MatchOrdering!$A$4:$CD$33,ROW(BV36)-21,MATCH(BV$20,MatchOrdering!$A$3:$CD$3,0))))),""),"")</f>
        <v>NJD</v>
      </c>
      <c r="BW36" s="73" t="str">
        <f t="shared" ca="1" si="100"/>
        <v>NJD vs NJD</v>
      </c>
      <c r="BX36" s="69" t="str">
        <f ca="1">IF(LEN(BV$20)&gt;0,   IF(ROW(BX36)-21&lt;=$K$38/2,INDIRECT(CONCATENATE("Teams!F",BY36)),""),"")</f>
        <v>NJD</v>
      </c>
      <c r="BY36" s="6">
        <f ca="1">IF(LEN(BV$20)&gt;0,   IF(ROW(BY36)-21&lt;=$K$38/2,INDIRECT(CONCATENATE("MatchOrdering!",CHAR(96+BV$20),($K$38 + 1) - (ROW(BY36)-21) + 2)),""),"")</f>
        <v>25</v>
      </c>
      <c r="BZ36" s="85"/>
      <c r="CA36" s="86"/>
      <c r="CB36" s="69" t="str">
        <f t="shared" ca="1" si="101"/>
        <v/>
      </c>
      <c r="CD36" s="69" t="str">
        <f ca="1">IF(LEN(CD$20)&gt;0,   IF(ROW(CD36)-21&lt;=$K$38/2,INDIRECT(CONCATENATE("Teams!F",CELL("contents",INDEX(MatchOrdering!$A$4:$CD$33,ROW(CD36)-21,MATCH(CD$20,MatchOrdering!$A$3:$CD$3,0))))),""),"")</f>
        <v>CAR</v>
      </c>
      <c r="CE36" s="73" t="str">
        <f t="shared" ca="1" si="102"/>
        <v>CAR vs CAR</v>
      </c>
      <c r="CF36" s="69" t="str">
        <f ca="1">IF(LEN(CD$20)&gt;0,   IF(ROW(CF36)-21&lt;=$K$38/2,INDIRECT(CONCATENATE("Teams!F",CG36)),""),"")</f>
        <v>CAR</v>
      </c>
      <c r="CG36" s="6">
        <f ca="1">IF(LEN(CD$20)&gt;0,   IF(ROW(CG36)-21&lt;=$K$38/2,INDIRECT(CONCATENATE("MatchOrdering!",CHAR(96+CD$20),($K$38 + 1) - (ROW(CG36)-21) + 2)),""),"")</f>
        <v>23</v>
      </c>
      <c r="CH36" s="85"/>
      <c r="CI36" s="86"/>
      <c r="CJ36" s="69" t="str">
        <f t="shared" ca="1" si="103"/>
        <v/>
      </c>
      <c r="CL36" s="69" t="str">
        <f ca="1">IF(LEN(CL$20)&gt;0,   IF(ROW(CL36)-21&lt;=$K$38/2,INDIRECT(CONCATENATE("Teams!F",CELL("contents",INDEX(MatchOrdering!$A$4:$CD$33,ROW(CL36)-21,MATCH(CL$20,MatchOrdering!$A$3:$CD$3,0))))),""),"")</f>
        <v>TB</v>
      </c>
      <c r="CM36" s="73" t="str">
        <f t="shared" ca="1" si="104"/>
        <v>TB vs TB</v>
      </c>
      <c r="CN36" s="69" t="str">
        <f ca="1">IF(LEN(CL$20)&gt;0,   IF(ROW(CN36)-21&lt;=$K$38/2,INDIRECT(CONCATENATE("Teams!F",CO36)),""),"")</f>
        <v>TB</v>
      </c>
      <c r="CO36" s="6">
        <f ca="1">IF(LEN(CL$20)&gt;0,   IF(ROW(CO36)-21&lt;=$K$38/2,INDIRECT(CONCATENATE("MatchOrdering!",CHAR(96+CL$20),($K$38 + 1) - (ROW(CO36)-21) + 2)),""),"")</f>
        <v>21</v>
      </c>
      <c r="CP36" s="85"/>
      <c r="CQ36" s="86"/>
      <c r="CR36" s="69" t="str">
        <f t="shared" ca="1" si="105"/>
        <v/>
      </c>
      <c r="CT36" s="69" t="str">
        <f ca="1">IF(LEN(CT$20)&gt;0,   IF(ROW(CT36)-21&lt;=$K$38/2,INDIRECT(CONCATENATE("Teams!F",CELL("contents",INDEX(MatchOrdering!$A$4:$CD$33,ROW(CT36)-21,MATCH(CT$20,MatchOrdering!$A$3:$CD$3,0))))),""),"")</f>
        <v>MON</v>
      </c>
      <c r="CU36" s="73" t="str">
        <f t="shared" ca="1" si="106"/>
        <v>MON vs MON</v>
      </c>
      <c r="CV36" s="69" t="str">
        <f ca="1">IF(LEN(CT$20)&gt;0,   IF(ROW(CV36)-21&lt;=$K$38/2,INDIRECT(CONCATENATE("Teams!F",CW36)),""),"")</f>
        <v>MON</v>
      </c>
      <c r="CW36" s="6">
        <f ca="1">IF(LEN(CT$20)&gt;0,   IF(ROW(CW36)-21&lt;=$K$38/2,INDIRECT(CONCATENATE("MatchOrdering!",CHAR(96+CT$20),($K$38 + 1) - (ROW(CW36)-21) + 2)),""),"")</f>
        <v>19</v>
      </c>
      <c r="CX36" s="85"/>
      <c r="CY36" s="86"/>
      <c r="CZ36" s="69" t="str">
        <f t="shared" ca="1" si="107"/>
        <v/>
      </c>
      <c r="DB36" s="69" t="str">
        <f ca="1">IF(LEN(DB$20)&gt;0,   IF(ROW(DB36)-21&lt;=$K$38/2,INDIRECT(CONCATENATE("Teams!F",CELL("contents",INDEX(MatchOrdering!$A$4:$CD$33,ROW(DB36)-21,MATCH(DB$20,MatchOrdering!$A$3:$CD$3,0))))),""),"")</f>
        <v>DET</v>
      </c>
      <c r="DC36" s="73" t="str">
        <f t="shared" ca="1" si="108"/>
        <v>DET vs DET</v>
      </c>
      <c r="DD36" s="69" t="str">
        <f ca="1">IF(LEN(DB$20)&gt;0,   IF(ROW(DD36)-21&lt;=$K$38/2,INDIRECT(CONCATENATE("Teams!F",DE36)),""),"")</f>
        <v>DET</v>
      </c>
      <c r="DE36" s="6">
        <f ca="1">IF(LEN(DB$20)&gt;0,   IF(ROW(DE36)-21&lt;=$K$38/2,INDIRECT(CONCATENATE("MatchOrdering!A",CHAR(96+DB$20-26),($K$38 + 1) - (ROW(DE36)-21) + 2)),""),"")</f>
        <v>17</v>
      </c>
      <c r="DF36" s="85"/>
      <c r="DG36" s="86"/>
      <c r="DH36" s="69" t="str">
        <f t="shared" ca="1" si="109"/>
        <v/>
      </c>
      <c r="DJ36" s="69" t="str">
        <f ca="1">IF(LEN(DJ$20)&gt;0,   IF(ROW(DJ36)-21&lt;=$K$38/2,INDIRECT(CONCATENATE("Teams!F",CELL("contents",INDEX(MatchOrdering!$A$4:$CD$33,ROW(DJ36)-21,MATCH(DJ$20,MatchOrdering!$A$3:$CD$3,0))))),""),"")</f>
        <v>BOS</v>
      </c>
      <c r="DK36" s="73" t="str">
        <f t="shared" ca="1" si="110"/>
        <v>BOS vs BOS</v>
      </c>
      <c r="DL36" s="69" t="str">
        <f ca="1">IF(LEN(DJ$20)&gt;0,   IF(ROW(DL36)-21&lt;=$K$38/2,INDIRECT(CONCATENATE("Teams!F",DM36)),""),"")</f>
        <v>BOS</v>
      </c>
      <c r="DM36" s="6">
        <f ca="1">IF(LEN(DJ$20)&gt;0,   IF(ROW(DM36)-21&lt;=$K$38/2,INDIRECT(CONCATENATE("MatchOrdering!A",CHAR(96+DJ$20-26),($K$38 + 1) - (ROW(DM36)-21) + 2)),""),"")</f>
        <v>15</v>
      </c>
      <c r="DN36" s="85"/>
      <c r="DO36" s="86"/>
      <c r="DP36" s="69" t="str">
        <f t="shared" ca="1" si="111"/>
        <v/>
      </c>
      <c r="DR36" s="69" t="str">
        <f ca="1">IF(LEN(DR$20)&gt;0,   IF(ROW(DR36)-21&lt;=$K$38/2,INDIRECT(CONCATENATE("Teams!F",CELL("contents",INDEX(MatchOrdering!$A$4:$CD$33,ROW(DR36)-21,MATCH(DR$20,MatchOrdering!$A$3:$CD$3,0))))),""),"")</f>
        <v>STL</v>
      </c>
      <c r="DS36" s="73" t="str">
        <f t="shared" ca="1" si="112"/>
        <v>STL vs STL</v>
      </c>
      <c r="DT36" s="69" t="str">
        <f ca="1">IF(LEN(DR$20)&gt;0,   IF(ROW(DT36)-21&lt;=$K$38/2,INDIRECT(CONCATENATE("Teams!F",DU36)),""),"")</f>
        <v>STL</v>
      </c>
      <c r="DU36" s="6">
        <f ca="1">IF(LEN(DR$20)&gt;0,   IF(ROW(DU36)-21&lt;=$K$38/2,INDIRECT(CONCATENATE("MatchOrdering!A",CHAR(96+DR$20-26),($K$38 + 1) - (ROW(DU36)-21) + 2)),""),"")</f>
        <v>13</v>
      </c>
      <c r="DV36" s="85"/>
      <c r="DW36" s="86"/>
      <c r="DX36" s="69" t="str">
        <f t="shared" ca="1" si="113"/>
        <v/>
      </c>
      <c r="DZ36" s="69" t="str">
        <f ca="1">IF(LEN(DZ$20)&gt;0,   IF(ROW(DZ36)-21&lt;=$K$38/2,INDIRECT(CONCATENATE("Teams!F",CELL("contents",INDEX(MatchOrdering!$A$4:$CD$33,ROW(DZ36)-21,MATCH(DZ$20,MatchOrdering!$A$3:$CD$3,0))))),""),"")</f>
        <v>MIN</v>
      </c>
      <c r="EA36" s="73" t="str">
        <f t="shared" ca="1" si="114"/>
        <v>MIN vs MIN</v>
      </c>
      <c r="EB36" s="69" t="str">
        <f ca="1">IF(LEN(DZ$20)&gt;0,   IF(ROW(EB36)-21&lt;=$K$38/2,INDIRECT(CONCATENATE("Teams!F",EC36)),""),"")</f>
        <v>MIN</v>
      </c>
      <c r="EC36" s="6">
        <f ca="1">IF(LEN(DZ$20)&gt;0,   IF(ROW(EC36)-21&lt;=$K$38/2,INDIRECT(CONCATENATE("MatchOrdering!A",CHAR(96+DZ$20-26),($K$38 + 1) - (ROW(EC36)-21) + 2)),""),"")</f>
        <v>11</v>
      </c>
      <c r="ED36" s="85"/>
      <c r="EE36" s="86"/>
      <c r="EF36" s="69" t="str">
        <f t="shared" ca="1" si="115"/>
        <v/>
      </c>
      <c r="EH36" s="69" t="str">
        <f ca="1">IF(LEN(EH$20)&gt;0,   IF(ROW(EH36)-21&lt;=$K$38/2,INDIRECT(CONCATENATE("Teams!F",CELL("contents",INDEX(MatchOrdering!$A$4:$CD$33,ROW(EH36)-21,MATCH(EH$20,MatchOrdering!$A$3:$CD$3,0))))),""),"")</f>
        <v>COL</v>
      </c>
      <c r="EI36" s="73" t="str">
        <f t="shared" ca="1" si="116"/>
        <v>COL vs COL</v>
      </c>
      <c r="EJ36" s="69" t="str">
        <f ca="1">IF(LEN(EH$20)&gt;0,   IF(ROW(EJ36)-21&lt;=$K$38/2,INDIRECT(CONCATENATE("Teams!F",EK36)),""),"")</f>
        <v>COL</v>
      </c>
      <c r="EK36" s="6">
        <f ca="1">IF(LEN(EH$20)&gt;0,   IF(ROW(EK36)-21&lt;=$K$38/2,INDIRECT(CONCATENATE("MatchOrdering!A",CHAR(96+EH$20-26),($K$38 + 1) - (ROW(EK36)-21) + 2)),""),"")</f>
        <v>9</v>
      </c>
      <c r="EL36" s="85"/>
      <c r="EM36" s="86"/>
      <c r="EN36" s="69" t="str">
        <f t="shared" ca="1" si="117"/>
        <v/>
      </c>
      <c r="EP36" s="69" t="str">
        <f ca="1">IF(LEN(EP$20)&gt;0,   IF(ROW(EP36)-21&lt;=$K$38/2,INDIRECT(CONCATENATE("Teams!F",CELL("contents",INDEX(MatchOrdering!$A$4:$CD$33,ROW(EP36)-21,MATCH(EP$20,MatchOrdering!$A$3:$CD$3,0))))),""),"")</f>
        <v>VAN</v>
      </c>
      <c r="EQ36" s="73" t="str">
        <f t="shared" ca="1" si="118"/>
        <v>VAN vs VAN</v>
      </c>
      <c r="ER36" s="69" t="str">
        <f ca="1">IF(LEN(EP$20)&gt;0,   IF(ROW(ER36)-21&lt;=$K$38/2,INDIRECT(CONCATENATE("Teams!F",ES36)),""),"")</f>
        <v>VAN</v>
      </c>
      <c r="ES36" s="6">
        <f ca="1">IF(LEN(EP$20)&gt;0,   IF(ROW(ES36)-21&lt;=$K$38/2,INDIRECT(CONCATENATE("MatchOrdering!A",CHAR(96+EP$20-26),($K$38 + 1) - (ROW(ES36)-21) + 2)),""),"")</f>
        <v>7</v>
      </c>
      <c r="ET36" s="85"/>
      <c r="EU36" s="86"/>
      <c r="EV36" s="69" t="str">
        <f t="shared" ca="1" si="119"/>
        <v/>
      </c>
      <c r="EX36" s="69" t="str">
        <f ca="1">IF(LEN(EX$20)&gt;0,   IF(ROW(EX36)-21&lt;=$K$38/2,INDIRECT(CONCATENATE("Teams!F",CELL("contents",INDEX(MatchOrdering!$A$4:$CD$33,ROW(EX36)-21,MATCH(EX$20,MatchOrdering!$A$3:$CD$3,0))))),""),"")</f>
        <v>ARI</v>
      </c>
      <c r="EY36" s="73" t="str">
        <f t="shared" ca="1" si="120"/>
        <v>ARI vs ARI</v>
      </c>
      <c r="EZ36" s="69" t="str">
        <f ca="1">IF(LEN(EX$20)&gt;0,   IF(ROW(EZ36)-21&lt;=$K$38/2,INDIRECT(CONCATENATE("Teams!F",FA36)),""),"")</f>
        <v>ARI</v>
      </c>
      <c r="FA36" s="6">
        <f ca="1">IF(LEN(EX$20)&gt;0,   IF(ROW(FA36)-21&lt;=$K$38/2,INDIRECT(CONCATENATE("MatchOrdering!A",CHAR(96+EX$20-26),($K$38 + 1) - (ROW(FA36)-21) + 2)),""),"")</f>
        <v>5</v>
      </c>
      <c r="FB36" s="85"/>
      <c r="FC36" s="86"/>
      <c r="FD36" s="69" t="str">
        <f t="shared" ca="1" si="121"/>
        <v/>
      </c>
      <c r="FF36" s="69" t="str">
        <f ca="1">IF(LEN(FF$20)&gt;0,   IF(ROW(FF36)-21&lt;=$K$38/2,INDIRECT(CONCATENATE("Teams!F",CELL("contents",INDEX(MatchOrdering!$A$4:$CD$33,ROW(FF36)-21,MATCH(FF$20,MatchOrdering!$A$3:$CD$3,0))))),""),"")</f>
        <v>EDM</v>
      </c>
      <c r="FG36" s="73" t="str">
        <f t="shared" ca="1" si="122"/>
        <v>EDM vs EDM</v>
      </c>
      <c r="FH36" s="69" t="str">
        <f ca="1">IF(LEN(FF$20)&gt;0,   IF(ROW(FH36)-21&lt;=$K$38/2,INDIRECT(CONCATENATE("Teams!F",FI36)),""),"")</f>
        <v>EDM</v>
      </c>
      <c r="FI36" s="6">
        <f ca="1">IF(LEN(FF$20)&gt;0,   IF(ROW(FI36)-21&lt;=$K$38/2,INDIRECT(CONCATENATE("MatchOrdering!A",CHAR(96+FF$20-26),($K$38 + 1) - (ROW(FI36)-21) + 2)),""),"")</f>
        <v>3</v>
      </c>
      <c r="FJ36" s="85"/>
      <c r="FK36" s="86"/>
      <c r="FL36" s="69" t="str">
        <f t="shared" ca="1" si="123"/>
        <v/>
      </c>
      <c r="FN36" s="69" t="str">
        <f ca="1">IF(LEN(FN$20)&gt;0,   IF(ROW(FN36)-21&lt;=$K$38/2,INDIRECT(CONCATENATE("Teams!F",CELL("contents",INDEX(MatchOrdering!$A$4:$CD$33,ROW(FN36)-21,MATCH(FN$20,MatchOrdering!$A$3:$CD$3,0))))),""),"")</f>
        <v>WAS</v>
      </c>
      <c r="FO36" s="73" t="str">
        <f t="shared" ca="1" si="124"/>
        <v>WAS vs WAS</v>
      </c>
      <c r="FP36" s="69" t="str">
        <f ca="1">IF(LEN(FN$20)&gt;0,   IF(ROW(FP36)-21&lt;=$K$38/2,INDIRECT(CONCATENATE("Teams!F",FQ36)),""),"")</f>
        <v>WAS</v>
      </c>
      <c r="FQ36" s="6">
        <f ca="1">IF(LEN(FN$20)&gt;0,   IF(ROW(FQ36)-21&lt;=$K$38/2,INDIRECT(CONCATENATE("MatchOrdering!A",CHAR(96+FN$20-26),($K$38 + 1) - (ROW(FQ36)-21) + 2)),""),"")</f>
        <v>30</v>
      </c>
      <c r="FR36" s="85"/>
      <c r="FS36" s="86"/>
      <c r="FT36" s="69" t="str">
        <f t="shared" ca="1" si="125"/>
        <v/>
      </c>
      <c r="FV36" s="69" t="str">
        <f ca="1">IF(LEN(FV$20)&gt;0,   IF(ROW(FV36)-21&lt;=$K$38/2,INDIRECT(CONCATENATE("Teams!F",CELL("contents",INDEX(MatchOrdering!$A$4:$CD$33,ROW(FV36)-21,MATCH(FV$20,MatchOrdering!$A$3:$CD$3,0))))),""),"")</f>
        <v>PHI</v>
      </c>
      <c r="FW36" s="73" t="str">
        <f t="shared" ca="1" si="126"/>
        <v>PHI vs PHI</v>
      </c>
      <c r="FX36" s="69" t="str">
        <f ca="1">IF(LEN(FV$20)&gt;0,   IF(ROW(FX36)-21&lt;=$K$38/2,INDIRECT(CONCATENATE("Teams!F",FY36)),""),"")</f>
        <v>PHI</v>
      </c>
      <c r="FY36" s="6">
        <f ca="1">IF(LEN(FV$20)&gt;0,   IF(ROW(FY36)-21&lt;=$K$38/2,INDIRECT(CONCATENATE("MatchOrdering!A",CHAR(96+FV$20-26),($K$38 + 1) - (ROW(FY36)-21) + 2)),""),"")</f>
        <v>28</v>
      </c>
      <c r="FZ36" s="85"/>
      <c r="GA36" s="86"/>
      <c r="GB36" s="69" t="str">
        <f t="shared" ca="1" si="127"/>
        <v/>
      </c>
      <c r="GD36" s="69" t="str">
        <f ca="1">IF(LEN(GD$20)&gt;0,   IF(ROW(GD36)-21&lt;=$K$38/2,INDIRECT(CONCATENATE("Teams!F",CELL("contents",INDEX(MatchOrdering!$A$4:$CD$33,ROW(GD36)-21,MATCH(GD$20,MatchOrdering!$A$3:$CD$3,0))))),""),"")</f>
        <v>NYI</v>
      </c>
      <c r="GE36" s="73" t="str">
        <f t="shared" ca="1" si="128"/>
        <v>NYI vs NYI</v>
      </c>
      <c r="GF36" s="69" t="str">
        <f ca="1">IF(LEN(GD$20)&gt;0,   IF(ROW(GF36)-21&lt;=$K$38/2,INDIRECT(CONCATENATE("Teams!F",GG36)),""),"")</f>
        <v>NYI</v>
      </c>
      <c r="GG36" s="6">
        <f ca="1">IF(LEN(GD$20)&gt;0,   IF(ROW(GG36)-21&lt;=$K$38/2,INDIRECT(CONCATENATE("MatchOrdering!A",CHAR(96+GD$20-26),($K$38 + 1) - (ROW(GG36)-21) + 2)),""),"")</f>
        <v>26</v>
      </c>
      <c r="GH36" s="85"/>
      <c r="GI36" s="86"/>
      <c r="GJ36" s="69" t="str">
        <f t="shared" ca="1" si="129"/>
        <v/>
      </c>
      <c r="GL36" s="69" t="str">
        <f ca="1">IF(LEN(GL$20)&gt;0,   IF(ROW(GL36)-21&lt;=$K$38/2,INDIRECT(CONCATENATE("Teams!F",CELL("contents",INDEX(MatchOrdering!$A$4:$CD$33,ROW(GL36)-21,MATCH(GL$20,MatchOrdering!$A$3:$CD$3,0))))),""),"")</f>
        <v>CBJ</v>
      </c>
      <c r="GM36" s="73" t="str">
        <f t="shared" ca="1" si="130"/>
        <v>CBJ vs CBJ</v>
      </c>
      <c r="GN36" s="69" t="str">
        <f ca="1">IF(LEN(GL$20)&gt;0,   IF(ROW(GN36)-21&lt;=$K$38/2,INDIRECT(CONCATENATE("Teams!F",GO36)),""),"")</f>
        <v>CBJ</v>
      </c>
      <c r="GO36" s="6">
        <f ca="1">IF(LEN(GL$20)&gt;0,   IF(ROW(GO36)-21&lt;=$K$38/2,INDIRECT(CONCATENATE("MatchOrdering!A",CHAR(96+GL$20-26),($K$38 + 1) - (ROW(GO36)-21) + 2)),""),"")</f>
        <v>24</v>
      </c>
      <c r="GP36" s="85"/>
      <c r="GQ36" s="86"/>
      <c r="GR36" s="69" t="str">
        <f t="shared" ca="1" si="131"/>
        <v/>
      </c>
      <c r="GT36" s="69" t="str">
        <f ca="1">IF(LEN(GT$20)&gt;0,   IF(ROW(GT36)-21&lt;=$K$38/2,INDIRECT(CONCATENATE("Teams!F",CELL("contents",INDEX(MatchOrdering!$A$4:$CD$33,ROW(GT36)-21,MATCH(GT$20,MatchOrdering!$A$3:$CD$3,0))))),""),"")</f>
        <v>TOR</v>
      </c>
      <c r="GU36" s="73" t="str">
        <f t="shared" ca="1" si="132"/>
        <v>TOR vs TOR</v>
      </c>
      <c r="GV36" s="69" t="str">
        <f ca="1">IF(LEN(GT$20)&gt;0,   IF(ROW(GV36)-21&lt;=$K$38/2,INDIRECT(CONCATENATE("Teams!F",GW36)),""),"")</f>
        <v>TOR</v>
      </c>
      <c r="GW36" s="6">
        <f ca="1">IF(LEN(GT$20)&gt;0,   IF(ROW(GW36)-21&lt;=$K$38/2,INDIRECT(CONCATENATE("MatchOrdering!A",CHAR(96+GT$20-26),($K$38 + 1) - (ROW(GW36)-21) + 2)),""),"")</f>
        <v>22</v>
      </c>
      <c r="GX36" s="85"/>
      <c r="GY36" s="86"/>
      <c r="GZ36" s="69" t="str">
        <f t="shared" ca="1" si="133"/>
        <v/>
      </c>
      <c r="HB36" s="69" t="str">
        <f ca="1">IF(LEN(HB$20)&gt;0,   IF(ROW(HB36)-21&lt;=$K$38/2,INDIRECT(CONCATENATE("Teams!F",CELL("contents",INDEX(MatchOrdering!$A$4:$CD$33,ROW(HB36)-21,MATCH(HB$20,MatchOrdering!$A$3:$CD$3,0))))),""),"")</f>
        <v>OTT</v>
      </c>
      <c r="HC36" s="73" t="str">
        <f t="shared" ca="1" si="134"/>
        <v>OTT vs OTT</v>
      </c>
      <c r="HD36" s="69" t="str">
        <f ca="1">IF(LEN(HB$20)&gt;0,   IF(ROW(HD36)-21&lt;=$K$38/2,INDIRECT(CONCATENATE("Teams!F",HE36)),""),"")</f>
        <v>OTT</v>
      </c>
      <c r="HE36" s="6">
        <f ca="1">IF(LEN(HB$20)&gt;0,   IF(ROW(HE36)-21&lt;=$K$38/2,INDIRECT(CONCATENATE("MatchOrdering!B",CHAR(96+HB$20-52),($K$38 + 1) - (ROW(HE36)-21) + 2)),""),"")</f>
        <v>20</v>
      </c>
      <c r="HF36" s="85"/>
      <c r="HG36" s="86"/>
      <c r="HH36" s="69" t="str">
        <f t="shared" ca="1" si="135"/>
        <v/>
      </c>
      <c r="HJ36" s="69" t="str">
        <f ca="1">IF(LEN(HJ$20)&gt;0,   IF(ROW(HJ36)-21&lt;=$K$38/2,INDIRECT(CONCATENATE("Teams!F",CELL("contents",INDEX(MatchOrdering!$A$4:$CD$33,ROW(HJ36)-21,MATCH(HJ$20,MatchOrdering!$A$3:$CD$3,0))))),""),"")</f>
        <v>FLA</v>
      </c>
      <c r="HK36" s="73" t="str">
        <f t="shared" ca="1" si="136"/>
        <v>FLA vs FLA</v>
      </c>
      <c r="HL36" s="69" t="str">
        <f ca="1">IF(LEN(HJ$20)&gt;0,   IF(ROW(HL36)-21&lt;=$K$38/2,INDIRECT(CONCATENATE("Teams!F",HM36)),""),"")</f>
        <v>FLA</v>
      </c>
      <c r="HM36" s="6">
        <f ca="1">IF(LEN(HJ$20)&gt;0,   IF(ROW(HM36)-21&lt;=$K$38/2,INDIRECT(CONCATENATE("MatchOrdering!B",CHAR(96+HJ$20-52),($K$38 + 1) - (ROW(HM36)-21) + 2)),""),"")</f>
        <v>18</v>
      </c>
      <c r="HN36" s="85"/>
      <c r="HO36" s="86"/>
      <c r="HP36" s="69" t="str">
        <f t="shared" ca="1" si="137"/>
        <v/>
      </c>
      <c r="HR36" s="69" t="str">
        <f ca="1">IF(LEN(HR$20)&gt;0,   IF(ROW(HR36)-21&lt;=$K$38/2,INDIRECT(CONCATENATE("Teams!F",CELL("contents",INDEX(MatchOrdering!$A$4:$CD$33,ROW(HR36)-21,MATCH(HR$20,MatchOrdering!$A$3:$CD$3,0))))),""),"")</f>
        <v>BUF</v>
      </c>
      <c r="HS36" s="73" t="str">
        <f t="shared" ca="1" si="138"/>
        <v>BUF vs BUF</v>
      </c>
      <c r="HT36" s="69" t="str">
        <f ca="1">IF(LEN(HR$20)&gt;0,   IF(ROW(HT36)-21&lt;=$K$38/2,INDIRECT(CONCATENATE("Teams!F",HU36)),""),"")</f>
        <v>BUF</v>
      </c>
      <c r="HU36" s="6">
        <f ca="1">IF(LEN(HR$20)&gt;0,   IF(ROW(HU36)-21&lt;=$K$38/2,INDIRECT(CONCATENATE("MatchOrdering!B",CHAR(96+HR$20-52),($K$38 + 1) - (ROW(HU36)-21) + 2)),""),"")</f>
        <v>16</v>
      </c>
      <c r="HV36" s="85"/>
      <c r="HW36" s="86"/>
      <c r="HX36" s="69" t="str">
        <f t="shared" ca="1" si="139"/>
        <v/>
      </c>
      <c r="HZ36" s="69" t="str">
        <f ca="1">IF(LEN(HZ$20)&gt;0,   IF(ROW(HZ36)-21&lt;=$K$38/2,INDIRECT(CONCATENATE("Teams!F",CELL("contents",INDEX(MatchOrdering!$A$4:$CD$33,ROW(HZ36)-21,MATCH(HZ$20,MatchOrdering!$A$3:$CD$3,0))))),""),"")</f>
        <v>WIN</v>
      </c>
      <c r="IA36" s="73" t="str">
        <f t="shared" ca="1" si="140"/>
        <v>WIN vs WIN</v>
      </c>
      <c r="IB36" s="69" t="str">
        <f ca="1">IF(LEN(HZ$20)&gt;0,   IF(ROW(IB36)-21&lt;=$K$38/2,INDIRECT(CONCATENATE("Teams!F",IC36)),""),"")</f>
        <v>WIN</v>
      </c>
      <c r="IC36" s="6">
        <f ca="1">IF(LEN(HZ$20)&gt;0,   IF(ROW(IC36)-21&lt;=$K$38/2,INDIRECT(CONCATENATE("MatchOrdering!B",CHAR(96+HZ$20-52),($K$38 + 1) - (ROW(IC36)-21) + 2)),""),"")</f>
        <v>14</v>
      </c>
      <c r="ID36" s="85"/>
      <c r="IE36" s="86"/>
      <c r="IF36" s="69" t="str">
        <f t="shared" ca="1" si="141"/>
        <v/>
      </c>
      <c r="IH36" s="69" t="str">
        <f ca="1">IF(LEN(IH$20)&gt;0,   IF(ROW(IH36)-21&lt;=$K$38/2,INDIRECT(CONCATENATE("Teams!F",CELL("contents",INDEX(MatchOrdering!$A$4:$CD$33,ROW(IH36)-21,MATCH(IH$20,MatchOrdering!$A$3:$CD$3,0))))),""),"")</f>
        <v>NAS</v>
      </c>
      <c r="II36" s="73" t="str">
        <f t="shared" ca="1" si="142"/>
        <v>NAS vs NAS</v>
      </c>
      <c r="IJ36" s="69" t="str">
        <f ca="1">IF(LEN(IH$20)&gt;0,   IF(ROW(IJ36)-21&lt;=$K$38/2,INDIRECT(CONCATENATE("Teams!F",IK36)),""),"")</f>
        <v>NAS</v>
      </c>
      <c r="IK36" s="6">
        <f ca="1">IF(LEN(IH$20)&gt;0,   IF(ROW(IK36)-21&lt;=$K$38/2,INDIRECT(CONCATENATE("MatchOrdering!B",CHAR(96+IH$20-52),($K$38 + 1) - (ROW(IK36)-21) + 2)),""),"")</f>
        <v>12</v>
      </c>
      <c r="IL36" s="85"/>
      <c r="IM36" s="86"/>
      <c r="IN36" s="69" t="str">
        <f t="shared" ca="1" si="143"/>
        <v/>
      </c>
      <c r="IP36" s="69" t="str">
        <f ca="1">IF(LEN(IP$20)&gt;0,   IF(ROW(IP36)-21&lt;=$K$38/2,INDIRECT(CONCATENATE("Teams!F",CELL("contents",INDEX(MatchOrdering!$A$4:$CD$33,ROW(IP36)-21,MATCH(IP$20,MatchOrdering!$A$3:$CD$3,0))))),""),"")</f>
        <v>DAL</v>
      </c>
      <c r="IQ36" s="73" t="str">
        <f t="shared" ca="1" si="144"/>
        <v>DAL vs DAL</v>
      </c>
      <c r="IR36" s="69" t="str">
        <f ca="1">IF(LEN(IP$20)&gt;0,   IF(ROW(IR36)-21&lt;=$K$38/2,INDIRECT(CONCATENATE("Teams!F",IS36)),""),"")</f>
        <v>DAL</v>
      </c>
      <c r="IS36" s="6">
        <f ca="1">IF(LEN(IP$20)&gt;0,   IF(ROW(IS36)-21&lt;=$K$38/2,INDIRECT(CONCATENATE("MatchOrdering!B",CHAR(96+IP$20-52),($K$38 + 1) - (ROW(IS36)-21) + 2)),""),"")</f>
        <v>10</v>
      </c>
      <c r="IT36" s="85"/>
      <c r="IU36" s="86"/>
      <c r="IV36" s="69" t="str">
        <f t="shared" ca="1" si="145"/>
        <v/>
      </c>
      <c r="IX36" s="69" t="str">
        <f ca="1">IF(LEN(IX$20)&gt;0,   IF(ROW(IX36)-21&lt;=$K$38/2,INDIRECT(CONCATENATE("Teams!F",CELL("contents",INDEX(MatchOrdering!$A$4:$CD$33,ROW(IX36)-21,MATCH(IX$20,MatchOrdering!$A$3:$CD$3,0))))),""),"")</f>
        <v>CHI</v>
      </c>
      <c r="IY36" s="73" t="str">
        <f t="shared" ca="1" si="146"/>
        <v>CHI vs CHI</v>
      </c>
      <c r="IZ36" s="69" t="str">
        <f ca="1">IF(LEN(IX$20)&gt;0,   IF(ROW(IZ36)-21&lt;=$K$38/2,INDIRECT(CONCATENATE("Teams!F",JA36)),""),"")</f>
        <v>CHI</v>
      </c>
      <c r="JA36" s="6">
        <f ca="1">IF(LEN(IX$20)&gt;0,   IF(ROW(JA36)-21&lt;=$K$38/2,INDIRECT(CONCATENATE("MatchOrdering!B",CHAR(96+IX$20-52),($K$38 + 1) - (ROW(JA36)-21) + 2)),""),"")</f>
        <v>8</v>
      </c>
      <c r="JB36" s="85"/>
      <c r="JC36" s="86"/>
      <c r="JD36" s="69" t="str">
        <f t="shared" ca="1" si="147"/>
        <v/>
      </c>
      <c r="JF36" s="69" t="str">
        <f ca="1">IF(LEN(JF$20)&gt;0,   IF(ROW(JF36)-21&lt;=$K$38/2,INDIRECT(CONCATENATE("Teams!F",CELL("contents",INDEX(MatchOrdering!$A$4:$CD$33,ROW(JF36)-21,MATCH(JF$20,MatchOrdering!$A$3:$CD$3,0))))),""),"")</f>
        <v>SJS</v>
      </c>
      <c r="JG36" s="73" t="str">
        <f t="shared" ca="1" si="148"/>
        <v>SJS vs SJS</v>
      </c>
      <c r="JH36" s="69" t="str">
        <f ca="1">IF(LEN(JF$20)&gt;0,   IF(ROW(JH36)-21&lt;=$K$38/2,INDIRECT(CONCATENATE("Teams!F",JI36)),""),"")</f>
        <v>SJS</v>
      </c>
      <c r="JI36" s="6">
        <f ca="1">IF(LEN(JF$20)&gt;0,   IF(ROW(JI36)-21&lt;=$K$38/2,INDIRECT(CONCATENATE("MatchOrdering!B",CHAR(96+JF$20-52),($K$38 + 1) - (ROW(JI36)-21) + 2)),""),"")</f>
        <v>6</v>
      </c>
      <c r="JJ36" s="85"/>
      <c r="JK36" s="86"/>
      <c r="JL36" s="69" t="str">
        <f t="shared" ca="1" si="149"/>
        <v/>
      </c>
      <c r="JN36" s="69" t="str">
        <f ca="1">IF(LEN(JN$20)&gt;0,   IF(ROW(JN36)-21&lt;=$K$38/2,INDIRECT(CONCATENATE("Teams!F",CELL("contents",INDEX(MatchOrdering!$A$4:$CD$33,ROW(JN36)-21,MATCH(JN$20,MatchOrdering!$A$3:$CD$3,0))))),""),"")</f>
        <v>LAK</v>
      </c>
      <c r="JO36" s="73" t="str">
        <f t="shared" ca="1" si="150"/>
        <v>LAK vs LAK</v>
      </c>
      <c r="JP36" s="69" t="str">
        <f ca="1">IF(LEN(JN$20)&gt;0,   IF(ROW(JP36)-21&lt;=$K$38/2,INDIRECT(CONCATENATE("Teams!F",JQ36)),""),"")</f>
        <v>LAK</v>
      </c>
      <c r="JQ36" s="6">
        <f ca="1">IF(LEN(JN$20)&gt;0,   IF(ROW(JQ36)-21&lt;=$K$38/2,INDIRECT(CONCATENATE("MatchOrdering!B",CHAR(96+JN$20-52),($K$38 + 1) - (ROW(JQ36)-21) + 2)),""),"")</f>
        <v>4</v>
      </c>
      <c r="JR36" s="85"/>
      <c r="JS36" s="86"/>
      <c r="JT36" s="69" t="str">
        <f t="shared" ca="1" si="151"/>
        <v/>
      </c>
      <c r="JV36" s="69" t="str">
        <f ca="1">IF(LEN(JV$20)&gt;0,   IF(ROW(JV36)-21&lt;=$K$38/2,INDIRECT(CONCATENATE("Teams!F",CELL("contents",INDEX(MatchOrdering!$A$4:$CD$33,ROW(JV36)-21,MATCH(JV$20,MatchOrdering!$A$3:$CD$3,0))))),""),"")</f>
        <v>CGY</v>
      </c>
      <c r="JW36" s="73" t="str">
        <f t="shared" ca="1" si="152"/>
        <v>CGY vs CGY</v>
      </c>
      <c r="JX36" s="69" t="str">
        <f ca="1">IF(LEN(JV$20)&gt;0,   IF(ROW(JX36)-21&lt;=$K$38/2,INDIRECT(CONCATENATE("Teams!F",JY36)),""),"")</f>
        <v>CGY</v>
      </c>
      <c r="JY36" s="6">
        <f ca="1">IF(LEN(JV$20)&gt;0,   IF(ROW(JY36)-21&lt;=$K$38/2,INDIRECT(CONCATENATE("MatchOrdering!B",CHAR(96+JV$20-52),($K$38 + 1) - (ROW(JY36)-21) + 2)),""),"")</f>
        <v>2</v>
      </c>
      <c r="JZ36" s="85"/>
      <c r="KA36" s="86"/>
      <c r="KB36" s="69" t="str">
        <f t="shared" ca="1" si="153"/>
        <v/>
      </c>
      <c r="KD36" s="69" t="str">
        <f ca="1">IF(LEN(KD$20)&gt;0,   IF(ROW(KD36)-21&lt;=$K$38/2,INDIRECT(CONCATENATE("Teams!F",CELL("contents",INDEX(MatchOrdering!$A$4:$CD$33,ROW(KD36)-21,MATCH(KD$20,MatchOrdering!$A$3:$CD$3,0))))),""),"")</f>
        <v>PIT</v>
      </c>
      <c r="KE36" s="73" t="str">
        <f t="shared" ca="1" si="154"/>
        <v>PIT vs PIT</v>
      </c>
      <c r="KF36" s="69" t="str">
        <f ca="1">IF(LEN(KD$20)&gt;0,   IF(ROW(KF36)-21&lt;=$K$38/2,INDIRECT(CONCATENATE("Teams!F",KG36)),""),"")</f>
        <v>PIT</v>
      </c>
      <c r="KG36" s="6">
        <f ca="1">IF(LEN(KD$20)&gt;0,   IF(ROW(KG36)-21&lt;=$K$38/2,INDIRECT(CONCATENATE("MatchOrdering!B",CHAR(96+KD$20-52),($K$38 + 1) - (ROW(KG36)-21) + 2)),""),"")</f>
        <v>29</v>
      </c>
      <c r="KH36" s="85"/>
      <c r="KI36" s="86"/>
      <c r="KJ36" s="69" t="str">
        <f t="shared" ca="1" si="155"/>
        <v/>
      </c>
      <c r="KL36" s="69" t="str">
        <f ca="1">IF(LEN(KL$20)&gt;0,   IF(ROW(KL36)-21&lt;=$K$38/2,INDIRECT(CONCATENATE("Teams!F",CELL("contents",INDEX(MatchOrdering!$A$4:$CD$33,ROW(KL36)-21,MATCH(KL$20,MatchOrdering!$A$3:$CD$3,0))))),""),"")</f>
        <v>NYR</v>
      </c>
      <c r="KM36" s="73" t="str">
        <f t="shared" ca="1" si="156"/>
        <v>NYR vs NYR</v>
      </c>
      <c r="KN36" s="69" t="str">
        <f ca="1">IF(LEN(KL$20)&gt;0,   IF(ROW(KN36)-21&lt;=$K$38/2,INDIRECT(CONCATENATE("Teams!F",KO36)),""),"")</f>
        <v>NYR</v>
      </c>
      <c r="KO36" s="6">
        <f ca="1">IF(LEN(KL$20)&gt;0,   IF(ROW(KO36)-21&lt;=$K$38/2,INDIRECT(CONCATENATE("MatchOrdering!B",CHAR(96+KL$20-52),($K$38 + 1) - (ROW(KO36)-21) + 2)),""),"")</f>
        <v>27</v>
      </c>
      <c r="KP36" s="85"/>
      <c r="KQ36" s="86"/>
      <c r="KR36" s="69" t="str">
        <f t="shared" ca="1" si="157"/>
        <v/>
      </c>
      <c r="KT36" s="69" t="str">
        <f ca="1">IF(LEN(KT$20)&gt;0,   IF(ROW(KT36)-21&lt;=$K$38/2,INDIRECT(CONCATENATE("Teams!F",CELL("contents",INDEX(MatchOrdering!$A$4:$CD$33,ROW(KT36)-21,MATCH(KT$20,MatchOrdering!$A$3:$CD$3,0))))),""),"")</f>
        <v>NJD</v>
      </c>
      <c r="KU36" s="73" t="str">
        <f t="shared" ca="1" si="158"/>
        <v>NJD vs NJD</v>
      </c>
      <c r="KV36" s="69" t="str">
        <f ca="1">IF(LEN(KT$20)&gt;0,   IF(ROW(KV36)-21&lt;=$K$38/2,INDIRECT(CONCATENATE("Teams!F",KW36)),""),"")</f>
        <v>NJD</v>
      </c>
      <c r="KW36" s="6">
        <f ca="1">IF(LEN(KT$20)&gt;0,   IF(ROW(KW36)-21&lt;=$K$38/2,INDIRECT(CONCATENATE("MatchOrdering!B",CHAR(96+KT$20-52),($K$38 + 1) - (ROW(KW36)-21) + 2)),""),"")</f>
        <v>25</v>
      </c>
      <c r="KX36" s="85"/>
      <c r="KY36" s="86"/>
      <c r="KZ36" s="69" t="str">
        <f t="shared" ca="1" si="159"/>
        <v/>
      </c>
      <c r="LB36" s="69" t="str">
        <f ca="1">IF(LEN(LB$20)&gt;0,   IF(ROW(LB36)-21&lt;=$K$38/2,INDIRECT(CONCATENATE("Teams!F",CELL("contents",INDEX(MatchOrdering!$A$4:$CD$33,ROW(LB36)-21,MATCH(LB$20,MatchOrdering!$A$3:$CD$3,0))))),""),"")</f>
        <v>CAR</v>
      </c>
      <c r="LC36" s="73" t="str">
        <f t="shared" ca="1" si="160"/>
        <v>CAR vs CAR</v>
      </c>
      <c r="LD36" s="69" t="str">
        <f ca="1">IF(LEN(LB$20)&gt;0,   IF(ROW(LD36)-21&lt;=$K$38/2,INDIRECT(CONCATENATE("Teams!F",LE36)),""),"")</f>
        <v>CAR</v>
      </c>
      <c r="LE36" s="6">
        <f ca="1">IF(LEN(LB$20)&gt;0,   IF(ROW(LE36)-21&lt;=$K$38/2,INDIRECT(CONCATENATE("MatchOrdering!C",CHAR(96+LB$20-78),($K$38 + 1) - (ROW(LE36)-21) + 2)),""),"")</f>
        <v>23</v>
      </c>
      <c r="LF36" s="85"/>
      <c r="LG36" s="86"/>
      <c r="LH36" s="69" t="str">
        <f t="shared" ca="1" si="161"/>
        <v/>
      </c>
      <c r="LJ36" s="69" t="str">
        <f ca="1">IF(LEN(LJ$20)&gt;0,   IF(ROW(LJ36)-21&lt;=$K$38/2,INDIRECT(CONCATENATE("Teams!F",CELL("contents",INDEX(MatchOrdering!$A$4:$CD$33,ROW(LJ36)-21,MATCH(LJ$20,MatchOrdering!$A$3:$CD$3,0))))),""),"")</f>
        <v>TB</v>
      </c>
      <c r="LK36" s="73" t="str">
        <f t="shared" ca="1" si="162"/>
        <v>TB vs TB</v>
      </c>
      <c r="LL36" s="69" t="str">
        <f ca="1">IF(LEN(LJ$20)&gt;0,   IF(ROW(LL36)-21&lt;=$K$38/2,INDIRECT(CONCATENATE("Teams!F",LM36)),""),"")</f>
        <v>TB</v>
      </c>
      <c r="LM36" s="6">
        <f ca="1">IF(LEN(LJ$20)&gt;0,   IF(ROW(LM36)-21&lt;=$K$38/2,INDIRECT(CONCATENATE("MatchOrdering!C",CHAR(96+LJ$20-78),($K$38 + 1) - (ROW(LM36)-21) + 2)),""),"")</f>
        <v>21</v>
      </c>
      <c r="LN36" s="85"/>
      <c r="LO36" s="86"/>
      <c r="LP36" s="69" t="str">
        <f t="shared" ca="1" si="163"/>
        <v/>
      </c>
    </row>
    <row r="37" spans="1:328" s="75" customFormat="1" x14ac:dyDescent="0.25">
      <c r="K37" s="76"/>
      <c r="M37" s="7"/>
      <c r="P37" s="7"/>
      <c r="S37" s="76"/>
      <c r="U37" s="7"/>
      <c r="X37" s="7"/>
      <c r="AA37" s="76"/>
      <c r="AC37" s="7"/>
      <c r="AF37" s="7"/>
      <c r="AI37" s="76"/>
      <c r="AK37" s="7"/>
      <c r="AN37" s="7"/>
      <c r="AQ37" s="76"/>
      <c r="AS37" s="7"/>
      <c r="AV37" s="7"/>
      <c r="AY37" s="76"/>
      <c r="BA37" s="7"/>
      <c r="BD37" s="7"/>
      <c r="BG37" s="76"/>
      <c r="BI37" s="7"/>
      <c r="BL37" s="7"/>
      <c r="BO37" s="76"/>
      <c r="BQ37" s="7"/>
      <c r="BT37" s="7"/>
    </row>
    <row r="38" spans="1:328" s="75" customFormat="1" ht="15" customHeight="1" x14ac:dyDescent="0.25">
      <c r="J38" s="77" t="s">
        <v>5</v>
      </c>
      <c r="K38" s="78">
        <f>Teams!C6</f>
        <v>30</v>
      </c>
      <c r="M38" s="7"/>
      <c r="P38" s="7"/>
      <c r="S38" s="76"/>
      <c r="U38" s="7"/>
      <c r="X38" s="7"/>
      <c r="AA38" s="76"/>
      <c r="AC38" s="7"/>
      <c r="AF38" s="7"/>
      <c r="AI38" s="76"/>
      <c r="AK38" s="7"/>
      <c r="AN38" s="7"/>
      <c r="AQ38" s="76"/>
      <c r="AS38" s="7"/>
      <c r="AV38" s="7"/>
      <c r="AY38" s="76"/>
      <c r="BA38" s="7"/>
      <c r="BD38" s="7"/>
      <c r="BG38" s="76"/>
      <c r="BI38" s="7"/>
      <c r="BL38" s="7"/>
    </row>
    <row r="39" spans="1:328" x14ac:dyDescent="0.25">
      <c r="J39" s="77" t="s">
        <v>274</v>
      </c>
      <c r="K39" s="78">
        <f>MatchOrdering!L1</f>
        <v>82</v>
      </c>
      <c r="M39" s="6"/>
      <c r="P39" s="6"/>
      <c r="R39" s="6"/>
      <c r="T39" s="73"/>
      <c r="V39" s="6"/>
      <c r="X39" s="73"/>
    </row>
    <row r="40" spans="1:328" x14ac:dyDescent="0.25">
      <c r="K40" s="73"/>
      <c r="M40" s="6"/>
    </row>
    <row r="41" spans="1:328" ht="15" customHeight="1" x14ac:dyDescent="0.25"/>
    <row r="43" spans="1:328" ht="15" customHeight="1" x14ac:dyDescent="0.25">
      <c r="A43" s="75"/>
      <c r="B43" s="74"/>
      <c r="D43" s="74"/>
      <c r="E43" s="74"/>
      <c r="F43" s="74"/>
      <c r="G43" s="74"/>
      <c r="H43" s="74"/>
      <c r="I43" s="74"/>
      <c r="J43" s="74"/>
    </row>
    <row r="44" spans="1:328" ht="15" customHeight="1" x14ac:dyDescent="0.25">
      <c r="A44" s="75"/>
      <c r="B44" s="74"/>
      <c r="D44" s="74"/>
      <c r="E44" s="74"/>
      <c r="F44" s="74"/>
      <c r="G44" s="74"/>
      <c r="H44" s="74"/>
      <c r="I44" s="74"/>
      <c r="J44" s="74"/>
    </row>
    <row r="45" spans="1:328" x14ac:dyDescent="0.25">
      <c r="B45" s="74"/>
      <c r="D45" s="74"/>
      <c r="E45" s="74"/>
      <c r="F45" s="74"/>
      <c r="G45" s="74"/>
      <c r="H45" s="74"/>
      <c r="I45" s="74"/>
      <c r="J45" s="74"/>
    </row>
    <row r="46" spans="1:328" x14ac:dyDescent="0.25">
      <c r="B46" s="74"/>
      <c r="D46" s="74"/>
      <c r="E46" s="74"/>
      <c r="F46" s="74"/>
      <c r="G46" s="74"/>
      <c r="H46" s="74"/>
      <c r="I46" s="74"/>
      <c r="J46" s="74"/>
    </row>
    <row r="47" spans="1:328" x14ac:dyDescent="0.25">
      <c r="B47" s="74"/>
      <c r="D47" s="74"/>
      <c r="E47" s="74"/>
      <c r="F47" s="74"/>
      <c r="G47" s="74"/>
      <c r="H47" s="74"/>
      <c r="I47" s="74"/>
      <c r="J47" s="74"/>
    </row>
    <row r="48" spans="1:328" ht="39" customHeight="1" x14ac:dyDescent="0.25">
      <c r="C48" s="69"/>
      <c r="E48" s="74"/>
      <c r="F48" s="74"/>
      <c r="G48" s="74"/>
      <c r="H48" s="74"/>
      <c r="I48" s="74"/>
      <c r="J48" s="74"/>
    </row>
    <row r="49" spans="3:10" x14ac:dyDescent="0.25">
      <c r="C49" s="69"/>
      <c r="E49" s="74"/>
      <c r="F49" s="74"/>
      <c r="G49" s="74"/>
      <c r="H49" s="74"/>
      <c r="I49" s="74"/>
      <c r="J49" s="74"/>
    </row>
    <row r="50" spans="3:10" x14ac:dyDescent="0.25">
      <c r="E50" s="74"/>
      <c r="F50" s="74"/>
      <c r="G50" s="74"/>
      <c r="H50" s="74"/>
      <c r="I50" s="74"/>
      <c r="J50" s="74"/>
    </row>
  </sheetData>
  <sheetProtection selectLockedCells="1"/>
  <mergeCells count="157">
    <mergeCell ref="AH2:AK2"/>
    <mergeCell ref="AH20:AK20"/>
    <mergeCell ref="BF2:BI2"/>
    <mergeCell ref="BF20:BI20"/>
    <mergeCell ref="AP2:AS2"/>
    <mergeCell ref="AP20:AS20"/>
    <mergeCell ref="AX2:BA2"/>
    <mergeCell ref="AX20:BA20"/>
    <mergeCell ref="AL2:AM2"/>
    <mergeCell ref="AL20:AM20"/>
    <mergeCell ref="AT2:AU2"/>
    <mergeCell ref="AT20:AU20"/>
    <mergeCell ref="BB2:BC2"/>
    <mergeCell ref="BB20:BC20"/>
    <mergeCell ref="AD2:AE2"/>
    <mergeCell ref="AD20:AE20"/>
    <mergeCell ref="R20:U20"/>
    <mergeCell ref="R2:U2"/>
    <mergeCell ref="Z2:AC2"/>
    <mergeCell ref="Z20:AC20"/>
    <mergeCell ref="V2:W2"/>
    <mergeCell ref="V20:W20"/>
    <mergeCell ref="J20:M20"/>
    <mergeCell ref="BJ2:BK2"/>
    <mergeCell ref="BJ20:BK20"/>
    <mergeCell ref="BR2:BS2"/>
    <mergeCell ref="BR20:BS20"/>
    <mergeCell ref="BZ2:CA2"/>
    <mergeCell ref="BN2:BQ2"/>
    <mergeCell ref="BN20:BQ20"/>
    <mergeCell ref="BV2:BY2"/>
    <mergeCell ref="BV20:BY20"/>
    <mergeCell ref="BZ20:CA20"/>
    <mergeCell ref="CP2:CQ2"/>
    <mergeCell ref="CL20:CO20"/>
    <mergeCell ref="CP20:CQ20"/>
    <mergeCell ref="CT2:CW2"/>
    <mergeCell ref="CX2:CY2"/>
    <mergeCell ref="CT20:CW20"/>
    <mergeCell ref="CX20:CY20"/>
    <mergeCell ref="CD2:CG2"/>
    <mergeCell ref="CH2:CI2"/>
    <mergeCell ref="CD20:CG20"/>
    <mergeCell ref="CH20:CI20"/>
    <mergeCell ref="CL2:CO2"/>
    <mergeCell ref="DN2:DO2"/>
    <mergeCell ref="DJ20:DM20"/>
    <mergeCell ref="DN20:DO20"/>
    <mergeCell ref="DR2:DU2"/>
    <mergeCell ref="DV2:DW2"/>
    <mergeCell ref="DR20:DU20"/>
    <mergeCell ref="DV20:DW20"/>
    <mergeCell ref="DB2:DE2"/>
    <mergeCell ref="DF2:DG2"/>
    <mergeCell ref="DB20:DE20"/>
    <mergeCell ref="DF20:DG20"/>
    <mergeCell ref="DJ2:DM2"/>
    <mergeCell ref="EL2:EM2"/>
    <mergeCell ref="EP2:ES2"/>
    <mergeCell ref="ET2:EU2"/>
    <mergeCell ref="EX2:FA2"/>
    <mergeCell ref="FB2:FC2"/>
    <mergeCell ref="DZ2:EC2"/>
    <mergeCell ref="ED2:EE2"/>
    <mergeCell ref="DZ20:EC20"/>
    <mergeCell ref="ED20:EE20"/>
    <mergeCell ref="EH2:EK2"/>
    <mergeCell ref="EH20:EK20"/>
    <mergeCell ref="EL20:EM20"/>
    <mergeCell ref="EP20:ES20"/>
    <mergeCell ref="ET20:EU20"/>
    <mergeCell ref="EX20:FA20"/>
    <mergeCell ref="FB20:FC20"/>
    <mergeCell ref="FF20:FI20"/>
    <mergeCell ref="FJ20:FK20"/>
    <mergeCell ref="FN20:FQ20"/>
    <mergeCell ref="FV2:FY2"/>
    <mergeCell ref="FZ2:GA2"/>
    <mergeCell ref="FV20:FY20"/>
    <mergeCell ref="FZ20:GA20"/>
    <mergeCell ref="GD2:GG2"/>
    <mergeCell ref="FF2:FI2"/>
    <mergeCell ref="FJ2:FK2"/>
    <mergeCell ref="FN2:FQ2"/>
    <mergeCell ref="FR2:FS2"/>
    <mergeCell ref="FR20:FS20"/>
    <mergeCell ref="GT2:GW2"/>
    <mergeCell ref="GX2:GY2"/>
    <mergeCell ref="GT20:GW20"/>
    <mergeCell ref="GX20:GY20"/>
    <mergeCell ref="HB2:HE2"/>
    <mergeCell ref="GH2:GI2"/>
    <mergeCell ref="GD20:GG20"/>
    <mergeCell ref="GH20:GI20"/>
    <mergeCell ref="GL2:GO2"/>
    <mergeCell ref="GP2:GQ2"/>
    <mergeCell ref="GL20:GO20"/>
    <mergeCell ref="GP20:GQ20"/>
    <mergeCell ref="HR2:HU2"/>
    <mergeCell ref="HV2:HW2"/>
    <mergeCell ref="HR20:HU20"/>
    <mergeCell ref="HV20:HW20"/>
    <mergeCell ref="HZ2:IC2"/>
    <mergeCell ref="HF2:HG2"/>
    <mergeCell ref="HB20:HE20"/>
    <mergeCell ref="HF20:HG20"/>
    <mergeCell ref="HJ2:HM2"/>
    <mergeCell ref="HN2:HO2"/>
    <mergeCell ref="HJ20:HM20"/>
    <mergeCell ref="HN20:HO20"/>
    <mergeCell ref="IP2:IS2"/>
    <mergeCell ref="IT2:IU2"/>
    <mergeCell ref="IP20:IS20"/>
    <mergeCell ref="IT20:IU20"/>
    <mergeCell ref="IX2:JA2"/>
    <mergeCell ref="ID2:IE2"/>
    <mergeCell ref="HZ20:IC20"/>
    <mergeCell ref="ID20:IE20"/>
    <mergeCell ref="IH2:IK2"/>
    <mergeCell ref="IL2:IM2"/>
    <mergeCell ref="IH20:IK20"/>
    <mergeCell ref="IL20:IM20"/>
    <mergeCell ref="JN2:JQ2"/>
    <mergeCell ref="JR2:JS2"/>
    <mergeCell ref="JN20:JQ20"/>
    <mergeCell ref="JR20:JS20"/>
    <mergeCell ref="JV2:JY2"/>
    <mergeCell ref="JB2:JC2"/>
    <mergeCell ref="IX20:JA20"/>
    <mergeCell ref="JB20:JC20"/>
    <mergeCell ref="JF2:JI2"/>
    <mergeCell ref="JJ2:JK2"/>
    <mergeCell ref="JF20:JI20"/>
    <mergeCell ref="JJ20:JK20"/>
    <mergeCell ref="KL2:KO2"/>
    <mergeCell ref="KP2:KQ2"/>
    <mergeCell ref="KL20:KO20"/>
    <mergeCell ref="KP20:KQ20"/>
    <mergeCell ref="KT2:KW2"/>
    <mergeCell ref="JZ2:KA2"/>
    <mergeCell ref="JV20:JY20"/>
    <mergeCell ref="JZ20:KA20"/>
    <mergeCell ref="KD2:KG2"/>
    <mergeCell ref="KH2:KI2"/>
    <mergeCell ref="KD20:KG20"/>
    <mergeCell ref="KH20:KI20"/>
    <mergeCell ref="LJ2:LM2"/>
    <mergeCell ref="LN2:LO2"/>
    <mergeCell ref="LJ20:LM20"/>
    <mergeCell ref="LN20:LO20"/>
    <mergeCell ref="KX2:KY2"/>
    <mergeCell ref="KT20:KW20"/>
    <mergeCell ref="KX20:KY20"/>
    <mergeCell ref="LB2:LE2"/>
    <mergeCell ref="LF2:LG2"/>
    <mergeCell ref="LB20:LE20"/>
    <mergeCell ref="LF20:LG20"/>
  </mergeCells>
  <dataValidations count="1">
    <dataValidation allowBlank="1" showInputMessage="1" showErrorMessage="1" promptTitle="Help" sqref="LJ2:LM2 BN2:BQ2 BN20:BQ20 BF20:BI20 BF2:BI2 AX20:BA20 AX2:BA2 B1:C1 F1:H1 DB20:DE20 J20:M20 DJ20:DM20 R20:U20 R2:U2 Z20:AC20 Z2:AC2 AH20:AK20 AH2:AK2 AP20:AS20 AP2:AS2 BV2:BY2 BV20:BY20 CD2:CG2 CD20:CG20 CL2:CO2 CL20:CO20 CT2:CW2 CT20:CW20 DB2:DE2 DJ2:DM2 DR20:DU20 DR2:DU2 DZ20:EC20 DZ2:EC2 EH20:EK20 EH2:EK2 EP20:ES20 EP2:ES2 EX20:FA20 EX2:FA2 FF20:FI20 FF2:FI2 FN20:FQ20 FN2:FQ2 FV20:FY20 FV2:FY2 GD20:GG20 GD2:GG2 GL20:GO20 GL2:GO2 GT20:GW20 GT2:GW2 HB20:HE20 HB2:HE2 HJ20:HM20 HJ2:HM2 HR20:HU20 HR2:HU2 HZ20:IC20 HZ2:IC2 IH20:IK20 IH2:IK2 IP20:IS20 IP2:IS2 IX20:JA20 IX2:JA2 JF20:JI20 JF2:JI2 JN20:JQ20 JN2:JQ2 JV20:JY20 JV2:JY2 KD20:KG20 KD2:KG2 KL20:KO20 KL2:KO2 KT20:KW20 KT2:KW2 LB20:LE20 LB2:LE2 LJ20:LM20 D1:E2 C2 C20:E20 K2:M2"/>
  </dataValidations>
  <pageMargins left="0.7" right="0.7" top="0.75" bottom="0.75" header="0.3" footer="0.3"/>
  <pageSetup pageOrder="overThenDown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D253"/>
  <sheetViews>
    <sheetView zoomScaleNormal="100" workbookViewId="0">
      <selection activeCell="G38" sqref="G38"/>
    </sheetView>
  </sheetViews>
  <sheetFormatPr defaultColWidth="10.7109375" defaultRowHeight="15" x14ac:dyDescent="0.25"/>
  <cols>
    <col min="1" max="5" width="10.7109375" style="3"/>
    <col min="6" max="6" width="12.42578125" style="3" bestFit="1" customWidth="1"/>
    <col min="7" max="12" width="10.7109375" style="3"/>
    <col min="13" max="13" width="12.42578125" style="3" bestFit="1" customWidth="1"/>
    <col min="14" max="16384" width="10.7109375" style="3"/>
  </cols>
  <sheetData>
    <row r="1" spans="1:82" ht="60" customHeight="1" x14ac:dyDescent="0.25">
      <c r="A1" s="5">
        <f>Teams!C6</f>
        <v>30</v>
      </c>
      <c r="B1" s="97" t="s">
        <v>4</v>
      </c>
      <c r="C1" s="97"/>
      <c r="D1" s="97"/>
      <c r="E1" s="96" t="s">
        <v>3</v>
      </c>
      <c r="F1" s="96"/>
      <c r="G1" s="96"/>
      <c r="H1" s="96"/>
      <c r="I1" s="96"/>
      <c r="J1" s="96"/>
      <c r="K1" s="79" t="s">
        <v>275</v>
      </c>
      <c r="L1" s="80">
        <v>82</v>
      </c>
    </row>
    <row r="2" spans="1:82" customFormat="1" x14ac:dyDescent="0.25"/>
    <row r="3" spans="1:82" x14ac:dyDescent="0.25">
      <c r="A3" s="87">
        <f>IF(COLUMN(A3)&lt;=$L$1,COLUMN(A3),"")</f>
        <v>1</v>
      </c>
      <c r="B3" s="87">
        <f t="shared" ref="B3:BM3" si="0">IF(COLUMN(B3)&lt;=$L$1,COLUMN(B3),"")</f>
        <v>2</v>
      </c>
      <c r="C3" s="87">
        <f t="shared" si="0"/>
        <v>3</v>
      </c>
      <c r="D3" s="87">
        <f t="shared" si="0"/>
        <v>4</v>
      </c>
      <c r="E3" s="87">
        <f t="shared" si="0"/>
        <v>5</v>
      </c>
      <c r="F3" s="87">
        <f t="shared" si="0"/>
        <v>6</v>
      </c>
      <c r="G3" s="87">
        <f t="shared" si="0"/>
        <v>7</v>
      </c>
      <c r="H3" s="87">
        <f t="shared" si="0"/>
        <v>8</v>
      </c>
      <c r="I3" s="87">
        <f t="shared" si="0"/>
        <v>9</v>
      </c>
      <c r="J3" s="87">
        <f t="shared" si="0"/>
        <v>10</v>
      </c>
      <c r="K3" s="87">
        <f t="shared" si="0"/>
        <v>11</v>
      </c>
      <c r="L3" s="87">
        <f t="shared" si="0"/>
        <v>12</v>
      </c>
      <c r="M3" s="87">
        <f t="shared" si="0"/>
        <v>13</v>
      </c>
      <c r="N3" s="87">
        <f t="shared" si="0"/>
        <v>14</v>
      </c>
      <c r="O3" s="87">
        <f t="shared" si="0"/>
        <v>15</v>
      </c>
      <c r="P3" s="87">
        <f t="shared" si="0"/>
        <v>16</v>
      </c>
      <c r="Q3" s="87">
        <f t="shared" si="0"/>
        <v>17</v>
      </c>
      <c r="R3" s="87">
        <f t="shared" si="0"/>
        <v>18</v>
      </c>
      <c r="S3" s="87">
        <f t="shared" si="0"/>
        <v>19</v>
      </c>
      <c r="T3" s="87">
        <f t="shared" si="0"/>
        <v>20</v>
      </c>
      <c r="U3" s="87">
        <f t="shared" si="0"/>
        <v>21</v>
      </c>
      <c r="V3" s="87">
        <f t="shared" si="0"/>
        <v>22</v>
      </c>
      <c r="W3" s="87">
        <f t="shared" si="0"/>
        <v>23</v>
      </c>
      <c r="X3" s="87">
        <f t="shared" si="0"/>
        <v>24</v>
      </c>
      <c r="Y3" s="87">
        <f t="shared" si="0"/>
        <v>25</v>
      </c>
      <c r="Z3" s="87">
        <f t="shared" si="0"/>
        <v>26</v>
      </c>
      <c r="AA3" s="87">
        <f t="shared" si="0"/>
        <v>27</v>
      </c>
      <c r="AB3" s="87">
        <f t="shared" si="0"/>
        <v>28</v>
      </c>
      <c r="AC3" s="87">
        <f t="shared" si="0"/>
        <v>29</v>
      </c>
      <c r="AD3" s="87">
        <f t="shared" si="0"/>
        <v>30</v>
      </c>
      <c r="AE3" s="87">
        <f t="shared" si="0"/>
        <v>31</v>
      </c>
      <c r="AF3" s="87">
        <f t="shared" si="0"/>
        <v>32</v>
      </c>
      <c r="AG3" s="87">
        <f t="shared" si="0"/>
        <v>33</v>
      </c>
      <c r="AH3" s="87">
        <f t="shared" si="0"/>
        <v>34</v>
      </c>
      <c r="AI3" s="87">
        <f t="shared" si="0"/>
        <v>35</v>
      </c>
      <c r="AJ3" s="87">
        <f t="shared" si="0"/>
        <v>36</v>
      </c>
      <c r="AK3" s="87">
        <f t="shared" si="0"/>
        <v>37</v>
      </c>
      <c r="AL3" s="87">
        <f t="shared" si="0"/>
        <v>38</v>
      </c>
      <c r="AM3" s="87">
        <f t="shared" si="0"/>
        <v>39</v>
      </c>
      <c r="AN3" s="87">
        <f t="shared" si="0"/>
        <v>40</v>
      </c>
      <c r="AO3" s="87">
        <f t="shared" si="0"/>
        <v>41</v>
      </c>
      <c r="AP3" s="87">
        <f t="shared" si="0"/>
        <v>42</v>
      </c>
      <c r="AQ3" s="87">
        <f t="shared" si="0"/>
        <v>43</v>
      </c>
      <c r="AR3" s="87">
        <f t="shared" si="0"/>
        <v>44</v>
      </c>
      <c r="AS3" s="87">
        <f t="shared" si="0"/>
        <v>45</v>
      </c>
      <c r="AT3" s="87">
        <f t="shared" si="0"/>
        <v>46</v>
      </c>
      <c r="AU3" s="87">
        <f t="shared" si="0"/>
        <v>47</v>
      </c>
      <c r="AV3" s="87">
        <f t="shared" si="0"/>
        <v>48</v>
      </c>
      <c r="AW3" s="87">
        <f t="shared" si="0"/>
        <v>49</v>
      </c>
      <c r="AX3" s="87">
        <f t="shared" si="0"/>
        <v>50</v>
      </c>
      <c r="AY3" s="87">
        <f t="shared" si="0"/>
        <v>51</v>
      </c>
      <c r="AZ3" s="87">
        <f t="shared" si="0"/>
        <v>52</v>
      </c>
      <c r="BA3" s="87">
        <f t="shared" si="0"/>
        <v>53</v>
      </c>
      <c r="BB3" s="87">
        <f t="shared" si="0"/>
        <v>54</v>
      </c>
      <c r="BC3" s="87">
        <f t="shared" si="0"/>
        <v>55</v>
      </c>
      <c r="BD3" s="87">
        <f t="shared" si="0"/>
        <v>56</v>
      </c>
      <c r="BE3" s="87">
        <f t="shared" si="0"/>
        <v>57</v>
      </c>
      <c r="BF3" s="87">
        <f t="shared" si="0"/>
        <v>58</v>
      </c>
      <c r="BG3" s="87">
        <f t="shared" si="0"/>
        <v>59</v>
      </c>
      <c r="BH3" s="87">
        <f t="shared" si="0"/>
        <v>60</v>
      </c>
      <c r="BI3" s="87">
        <f t="shared" si="0"/>
        <v>61</v>
      </c>
      <c r="BJ3" s="87">
        <f t="shared" si="0"/>
        <v>62</v>
      </c>
      <c r="BK3" s="87">
        <f t="shared" si="0"/>
        <v>63</v>
      </c>
      <c r="BL3" s="87">
        <f t="shared" si="0"/>
        <v>64</v>
      </c>
      <c r="BM3" s="87">
        <f t="shared" si="0"/>
        <v>65</v>
      </c>
      <c r="BN3" s="87">
        <f t="shared" ref="BN3:CD3" si="1">IF(COLUMN(BN3)&lt;=$L$1,COLUMN(BN3),"")</f>
        <v>66</v>
      </c>
      <c r="BO3" s="87">
        <f t="shared" si="1"/>
        <v>67</v>
      </c>
      <c r="BP3" s="87">
        <f t="shared" si="1"/>
        <v>68</v>
      </c>
      <c r="BQ3" s="87">
        <f t="shared" si="1"/>
        <v>69</v>
      </c>
      <c r="BR3" s="87">
        <f t="shared" si="1"/>
        <v>70</v>
      </c>
      <c r="BS3" s="87">
        <f t="shared" si="1"/>
        <v>71</v>
      </c>
      <c r="BT3" s="87">
        <f t="shared" si="1"/>
        <v>72</v>
      </c>
      <c r="BU3" s="87">
        <f t="shared" si="1"/>
        <v>73</v>
      </c>
      <c r="BV3" s="87">
        <f t="shared" si="1"/>
        <v>74</v>
      </c>
      <c r="BW3" s="87">
        <f t="shared" si="1"/>
        <v>75</v>
      </c>
      <c r="BX3" s="87">
        <f t="shared" si="1"/>
        <v>76</v>
      </c>
      <c r="BY3" s="87">
        <f t="shared" si="1"/>
        <v>77</v>
      </c>
      <c r="BZ3" s="87">
        <f t="shared" si="1"/>
        <v>78</v>
      </c>
      <c r="CA3" s="87">
        <f t="shared" si="1"/>
        <v>79</v>
      </c>
      <c r="CB3" s="87">
        <f t="shared" si="1"/>
        <v>80</v>
      </c>
      <c r="CC3" s="87">
        <f t="shared" si="1"/>
        <v>81</v>
      </c>
      <c r="CD3" s="87">
        <f t="shared" si="1"/>
        <v>82</v>
      </c>
    </row>
    <row r="4" spans="1:82" s="4" customFormat="1" x14ac:dyDescent="0.25">
      <c r="A4" s="4">
        <f>IF(COLUMN(A3)&lt;=$L$1,1,"")</f>
        <v>1</v>
      </c>
      <c r="B4" s="4">
        <f t="shared" ref="B4:BM4" si="2">IF(COLUMN(B3)&lt;=$L$1,1,"")</f>
        <v>1</v>
      </c>
      <c r="C4" s="4">
        <f t="shared" si="2"/>
        <v>1</v>
      </c>
      <c r="D4" s="4">
        <f t="shared" si="2"/>
        <v>1</v>
      </c>
      <c r="E4" s="4">
        <f t="shared" si="2"/>
        <v>1</v>
      </c>
      <c r="F4" s="4">
        <f t="shared" si="2"/>
        <v>1</v>
      </c>
      <c r="G4" s="4">
        <f t="shared" si="2"/>
        <v>1</v>
      </c>
      <c r="H4" s="4">
        <f t="shared" si="2"/>
        <v>1</v>
      </c>
      <c r="I4" s="4">
        <f t="shared" si="2"/>
        <v>1</v>
      </c>
      <c r="J4" s="4">
        <f t="shared" si="2"/>
        <v>1</v>
      </c>
      <c r="K4" s="4">
        <f t="shared" si="2"/>
        <v>1</v>
      </c>
      <c r="L4" s="4">
        <f t="shared" si="2"/>
        <v>1</v>
      </c>
      <c r="M4" s="4">
        <f t="shared" si="2"/>
        <v>1</v>
      </c>
      <c r="N4" s="4">
        <f t="shared" si="2"/>
        <v>1</v>
      </c>
      <c r="O4" s="4">
        <f t="shared" si="2"/>
        <v>1</v>
      </c>
      <c r="P4" s="4">
        <f t="shared" si="2"/>
        <v>1</v>
      </c>
      <c r="Q4" s="4">
        <f t="shared" si="2"/>
        <v>1</v>
      </c>
      <c r="R4" s="4">
        <f t="shared" si="2"/>
        <v>1</v>
      </c>
      <c r="S4" s="4">
        <f t="shared" si="2"/>
        <v>1</v>
      </c>
      <c r="T4" s="4">
        <f t="shared" si="2"/>
        <v>1</v>
      </c>
      <c r="U4" s="4">
        <f t="shared" si="2"/>
        <v>1</v>
      </c>
      <c r="V4" s="4">
        <f t="shared" si="2"/>
        <v>1</v>
      </c>
      <c r="W4" s="4">
        <f t="shared" si="2"/>
        <v>1</v>
      </c>
      <c r="X4" s="4">
        <f t="shared" si="2"/>
        <v>1</v>
      </c>
      <c r="Y4" s="4">
        <f t="shared" si="2"/>
        <v>1</v>
      </c>
      <c r="Z4" s="4">
        <f t="shared" si="2"/>
        <v>1</v>
      </c>
      <c r="AA4" s="4">
        <f t="shared" si="2"/>
        <v>1</v>
      </c>
      <c r="AB4" s="4">
        <f t="shared" si="2"/>
        <v>1</v>
      </c>
      <c r="AC4" s="4">
        <f t="shared" si="2"/>
        <v>1</v>
      </c>
      <c r="AD4" s="4">
        <f t="shared" si="2"/>
        <v>1</v>
      </c>
      <c r="AE4" s="4">
        <f t="shared" si="2"/>
        <v>1</v>
      </c>
      <c r="AF4" s="4">
        <f t="shared" si="2"/>
        <v>1</v>
      </c>
      <c r="AG4" s="4">
        <f t="shared" si="2"/>
        <v>1</v>
      </c>
      <c r="AH4" s="4">
        <f t="shared" si="2"/>
        <v>1</v>
      </c>
      <c r="AI4" s="4">
        <f t="shared" si="2"/>
        <v>1</v>
      </c>
      <c r="AJ4" s="4">
        <f t="shared" si="2"/>
        <v>1</v>
      </c>
      <c r="AK4" s="4">
        <f t="shared" si="2"/>
        <v>1</v>
      </c>
      <c r="AL4" s="4">
        <f t="shared" si="2"/>
        <v>1</v>
      </c>
      <c r="AM4" s="4">
        <f t="shared" si="2"/>
        <v>1</v>
      </c>
      <c r="AN4" s="4">
        <f t="shared" si="2"/>
        <v>1</v>
      </c>
      <c r="AO4" s="4">
        <f t="shared" si="2"/>
        <v>1</v>
      </c>
      <c r="AP4" s="4">
        <f t="shared" si="2"/>
        <v>1</v>
      </c>
      <c r="AQ4" s="4">
        <f t="shared" si="2"/>
        <v>1</v>
      </c>
      <c r="AR4" s="4">
        <f t="shared" si="2"/>
        <v>1</v>
      </c>
      <c r="AS4" s="4">
        <f t="shared" si="2"/>
        <v>1</v>
      </c>
      <c r="AT4" s="4">
        <f t="shared" si="2"/>
        <v>1</v>
      </c>
      <c r="AU4" s="4">
        <f t="shared" si="2"/>
        <v>1</v>
      </c>
      <c r="AV4" s="4">
        <f t="shared" si="2"/>
        <v>1</v>
      </c>
      <c r="AW4" s="4">
        <f t="shared" si="2"/>
        <v>1</v>
      </c>
      <c r="AX4" s="4">
        <f t="shared" si="2"/>
        <v>1</v>
      </c>
      <c r="AY4" s="4">
        <f t="shared" si="2"/>
        <v>1</v>
      </c>
      <c r="AZ4" s="4">
        <f t="shared" si="2"/>
        <v>1</v>
      </c>
      <c r="BA4" s="4">
        <f t="shared" si="2"/>
        <v>1</v>
      </c>
      <c r="BB4" s="4">
        <f t="shared" si="2"/>
        <v>1</v>
      </c>
      <c r="BC4" s="4">
        <f t="shared" si="2"/>
        <v>1</v>
      </c>
      <c r="BD4" s="4">
        <f t="shared" si="2"/>
        <v>1</v>
      </c>
      <c r="BE4" s="4">
        <f t="shared" si="2"/>
        <v>1</v>
      </c>
      <c r="BF4" s="4">
        <f t="shared" si="2"/>
        <v>1</v>
      </c>
      <c r="BG4" s="4">
        <f t="shared" si="2"/>
        <v>1</v>
      </c>
      <c r="BH4" s="4">
        <f t="shared" si="2"/>
        <v>1</v>
      </c>
      <c r="BI4" s="4">
        <f t="shared" si="2"/>
        <v>1</v>
      </c>
      <c r="BJ4" s="4">
        <f t="shared" si="2"/>
        <v>1</v>
      </c>
      <c r="BK4" s="4">
        <f t="shared" si="2"/>
        <v>1</v>
      </c>
      <c r="BL4" s="4">
        <f t="shared" si="2"/>
        <v>1</v>
      </c>
      <c r="BM4" s="4">
        <f t="shared" si="2"/>
        <v>1</v>
      </c>
      <c r="BN4" s="4">
        <f t="shared" ref="BN4:CD4" si="3">IF(COLUMN(BN3)&lt;=$L$1,1,"")</f>
        <v>1</v>
      </c>
      <c r="BO4" s="4">
        <f t="shared" si="3"/>
        <v>1</v>
      </c>
      <c r="BP4" s="4">
        <f t="shared" si="3"/>
        <v>1</v>
      </c>
      <c r="BQ4" s="4">
        <f t="shared" si="3"/>
        <v>1</v>
      </c>
      <c r="BR4" s="4">
        <f t="shared" si="3"/>
        <v>1</v>
      </c>
      <c r="BS4" s="4">
        <f t="shared" si="3"/>
        <v>1</v>
      </c>
      <c r="BT4" s="4">
        <f t="shared" si="3"/>
        <v>1</v>
      </c>
      <c r="BU4" s="4">
        <f t="shared" si="3"/>
        <v>1</v>
      </c>
      <c r="BV4" s="4">
        <f t="shared" si="3"/>
        <v>1</v>
      </c>
      <c r="BW4" s="4">
        <f t="shared" si="3"/>
        <v>1</v>
      </c>
      <c r="BX4" s="4">
        <f t="shared" si="3"/>
        <v>1</v>
      </c>
      <c r="BY4" s="4">
        <f t="shared" si="3"/>
        <v>1</v>
      </c>
      <c r="BZ4" s="4">
        <f t="shared" si="3"/>
        <v>1</v>
      </c>
      <c r="CA4" s="4">
        <f t="shared" si="3"/>
        <v>1</v>
      </c>
      <c r="CB4" s="4">
        <f t="shared" si="3"/>
        <v>1</v>
      </c>
      <c r="CC4" s="4">
        <f t="shared" si="3"/>
        <v>1</v>
      </c>
      <c r="CD4" s="4">
        <f t="shared" si="3"/>
        <v>1</v>
      </c>
    </row>
    <row r="5" spans="1:82" x14ac:dyDescent="0.25">
      <c r="A5" s="3">
        <f>A4+1</f>
        <v>2</v>
      </c>
      <c r="B5" s="17">
        <f>A33</f>
        <v>30</v>
      </c>
      <c r="C5" s="17">
        <f>B33</f>
        <v>29</v>
      </c>
      <c r="D5" s="17">
        <f t="shared" ref="D5:U5" si="4">C33</f>
        <v>28</v>
      </c>
      <c r="E5" s="17">
        <f t="shared" si="4"/>
        <v>27</v>
      </c>
      <c r="F5" s="17">
        <f t="shared" si="4"/>
        <v>26</v>
      </c>
      <c r="G5" s="17">
        <f t="shared" si="4"/>
        <v>25</v>
      </c>
      <c r="H5" s="17">
        <f t="shared" si="4"/>
        <v>24</v>
      </c>
      <c r="I5" s="17">
        <f t="shared" si="4"/>
        <v>23</v>
      </c>
      <c r="J5" s="17">
        <f t="shared" si="4"/>
        <v>22</v>
      </c>
      <c r="K5" s="17">
        <f t="shared" si="4"/>
        <v>21</v>
      </c>
      <c r="L5" s="17">
        <f t="shared" si="4"/>
        <v>20</v>
      </c>
      <c r="M5" s="17">
        <f t="shared" si="4"/>
        <v>19</v>
      </c>
      <c r="N5" s="17">
        <f t="shared" si="4"/>
        <v>18</v>
      </c>
      <c r="O5" s="17">
        <f t="shared" si="4"/>
        <v>17</v>
      </c>
      <c r="P5" s="17">
        <f t="shared" si="4"/>
        <v>16</v>
      </c>
      <c r="Q5" s="17">
        <f t="shared" si="4"/>
        <v>15</v>
      </c>
      <c r="R5" s="17">
        <f t="shared" si="4"/>
        <v>14</v>
      </c>
      <c r="S5" s="17">
        <f t="shared" si="4"/>
        <v>13</v>
      </c>
      <c r="T5" s="17">
        <f t="shared" si="4"/>
        <v>12</v>
      </c>
      <c r="U5" s="17">
        <f t="shared" si="4"/>
        <v>11</v>
      </c>
      <c r="V5" s="17">
        <f t="shared" ref="V5:AH5" si="5">U33</f>
        <v>10</v>
      </c>
      <c r="W5" s="17">
        <f t="shared" si="5"/>
        <v>9</v>
      </c>
      <c r="X5" s="17">
        <f t="shared" si="5"/>
        <v>8</v>
      </c>
      <c r="Y5" s="17">
        <f t="shared" si="5"/>
        <v>7</v>
      </c>
      <c r="Z5" s="17">
        <f t="shared" si="5"/>
        <v>6</v>
      </c>
      <c r="AA5" s="17">
        <f t="shared" si="5"/>
        <v>5</v>
      </c>
      <c r="AB5" s="17">
        <f t="shared" si="5"/>
        <v>4</v>
      </c>
      <c r="AC5" s="17">
        <f t="shared" si="5"/>
        <v>3</v>
      </c>
      <c r="AD5" s="17">
        <f t="shared" si="5"/>
        <v>2</v>
      </c>
      <c r="AE5" s="17">
        <f t="shared" si="5"/>
        <v>30</v>
      </c>
      <c r="AF5" s="17">
        <f t="shared" si="5"/>
        <v>29</v>
      </c>
      <c r="AG5" s="17">
        <f t="shared" si="5"/>
        <v>28</v>
      </c>
      <c r="AH5" s="17">
        <f t="shared" si="5"/>
        <v>27</v>
      </c>
      <c r="AI5" s="17">
        <f t="shared" ref="AI5:CA5" si="6">AH33</f>
        <v>26</v>
      </c>
      <c r="AJ5" s="17">
        <f t="shared" si="6"/>
        <v>25</v>
      </c>
      <c r="AK5" s="17">
        <f t="shared" si="6"/>
        <v>24</v>
      </c>
      <c r="AL5" s="17">
        <f t="shared" si="6"/>
        <v>23</v>
      </c>
      <c r="AM5" s="17">
        <f t="shared" si="6"/>
        <v>22</v>
      </c>
      <c r="AN5" s="17">
        <f t="shared" si="6"/>
        <v>21</v>
      </c>
      <c r="AO5" s="17">
        <f t="shared" si="6"/>
        <v>20</v>
      </c>
      <c r="AP5" s="17">
        <f t="shared" si="6"/>
        <v>19</v>
      </c>
      <c r="AQ5" s="17">
        <f t="shared" si="6"/>
        <v>18</v>
      </c>
      <c r="AR5" s="17">
        <f t="shared" si="6"/>
        <v>17</v>
      </c>
      <c r="AS5" s="17">
        <f t="shared" si="6"/>
        <v>16</v>
      </c>
      <c r="AT5" s="17">
        <f t="shared" si="6"/>
        <v>15</v>
      </c>
      <c r="AU5" s="17">
        <f t="shared" si="6"/>
        <v>14</v>
      </c>
      <c r="AV5" s="17">
        <f t="shared" si="6"/>
        <v>13</v>
      </c>
      <c r="AW5" s="17">
        <f t="shared" si="6"/>
        <v>12</v>
      </c>
      <c r="AX5" s="17">
        <f t="shared" si="6"/>
        <v>11</v>
      </c>
      <c r="AY5" s="17">
        <f t="shared" si="6"/>
        <v>10</v>
      </c>
      <c r="AZ5" s="17">
        <f t="shared" si="6"/>
        <v>9</v>
      </c>
      <c r="BA5" s="17">
        <f t="shared" si="6"/>
        <v>8</v>
      </c>
      <c r="BB5" s="17">
        <f t="shared" si="6"/>
        <v>7</v>
      </c>
      <c r="BC5" s="17">
        <f t="shared" si="6"/>
        <v>6</v>
      </c>
      <c r="BD5" s="17">
        <f t="shared" si="6"/>
        <v>5</v>
      </c>
      <c r="BE5" s="17">
        <f t="shared" si="6"/>
        <v>4</v>
      </c>
      <c r="BF5" s="17">
        <f t="shared" si="6"/>
        <v>3</v>
      </c>
      <c r="BG5" s="17">
        <f t="shared" si="6"/>
        <v>2</v>
      </c>
      <c r="BH5" s="17">
        <f t="shared" si="6"/>
        <v>30</v>
      </c>
      <c r="BI5" s="17">
        <f t="shared" si="6"/>
        <v>29</v>
      </c>
      <c r="BJ5" s="17">
        <f t="shared" si="6"/>
        <v>28</v>
      </c>
      <c r="BK5" s="17">
        <f t="shared" si="6"/>
        <v>27</v>
      </c>
      <c r="BL5" s="17">
        <f t="shared" si="6"/>
        <v>26</v>
      </c>
      <c r="BM5" s="17">
        <f t="shared" si="6"/>
        <v>25</v>
      </c>
      <c r="BN5" s="17">
        <f t="shared" si="6"/>
        <v>24</v>
      </c>
      <c r="BO5" s="17">
        <f t="shared" si="6"/>
        <v>23</v>
      </c>
      <c r="BP5" s="17">
        <f t="shared" si="6"/>
        <v>22</v>
      </c>
      <c r="BQ5" s="17">
        <f t="shared" si="6"/>
        <v>21</v>
      </c>
      <c r="BR5" s="17">
        <f t="shared" si="6"/>
        <v>20</v>
      </c>
      <c r="BS5" s="17">
        <f t="shared" si="6"/>
        <v>19</v>
      </c>
      <c r="BT5" s="17">
        <f t="shared" si="6"/>
        <v>18</v>
      </c>
      <c r="BU5" s="17">
        <f t="shared" si="6"/>
        <v>17</v>
      </c>
      <c r="BV5" s="17">
        <f t="shared" si="6"/>
        <v>16</v>
      </c>
      <c r="BW5" s="17">
        <f t="shared" si="6"/>
        <v>15</v>
      </c>
      <c r="BX5" s="17">
        <f t="shared" si="6"/>
        <v>14</v>
      </c>
      <c r="BY5" s="17">
        <f t="shared" si="6"/>
        <v>13</v>
      </c>
      <c r="BZ5" s="17">
        <f t="shared" si="6"/>
        <v>12</v>
      </c>
      <c r="CA5" s="17">
        <f t="shared" si="6"/>
        <v>11</v>
      </c>
      <c r="CB5" s="17">
        <f t="shared" ref="CB5:CD5" si="7">CA33</f>
        <v>10</v>
      </c>
      <c r="CC5" s="17">
        <f t="shared" si="7"/>
        <v>9</v>
      </c>
      <c r="CD5" s="17">
        <f t="shared" si="7"/>
        <v>8</v>
      </c>
    </row>
    <row r="6" spans="1:82" x14ac:dyDescent="0.25">
      <c r="A6" s="17">
        <f t="shared" ref="A6:A33" si="8">A5+1</f>
        <v>3</v>
      </c>
      <c r="B6" s="17">
        <f>A5</f>
        <v>2</v>
      </c>
      <c r="C6" s="17">
        <f>B5</f>
        <v>30</v>
      </c>
      <c r="D6" s="17">
        <f t="shared" ref="D6:U20" si="9">C5</f>
        <v>29</v>
      </c>
      <c r="E6" s="17">
        <f t="shared" si="9"/>
        <v>28</v>
      </c>
      <c r="F6" s="17">
        <f t="shared" si="9"/>
        <v>27</v>
      </c>
      <c r="G6" s="17">
        <f t="shared" si="9"/>
        <v>26</v>
      </c>
      <c r="H6" s="17">
        <f t="shared" si="9"/>
        <v>25</v>
      </c>
      <c r="I6" s="17">
        <f t="shared" si="9"/>
        <v>24</v>
      </c>
      <c r="J6" s="17">
        <f t="shared" si="9"/>
        <v>23</v>
      </c>
      <c r="K6" s="17">
        <f t="shared" si="9"/>
        <v>22</v>
      </c>
      <c r="L6" s="17">
        <f t="shared" si="9"/>
        <v>21</v>
      </c>
      <c r="M6" s="17">
        <f t="shared" si="9"/>
        <v>20</v>
      </c>
      <c r="N6" s="17">
        <f t="shared" si="9"/>
        <v>19</v>
      </c>
      <c r="O6" s="17">
        <f t="shared" si="9"/>
        <v>18</v>
      </c>
      <c r="P6" s="17">
        <f t="shared" si="9"/>
        <v>17</v>
      </c>
      <c r="Q6" s="17">
        <f t="shared" si="9"/>
        <v>16</v>
      </c>
      <c r="R6" s="17">
        <f t="shared" si="9"/>
        <v>15</v>
      </c>
      <c r="S6" s="17">
        <f t="shared" si="9"/>
        <v>14</v>
      </c>
      <c r="T6" s="17">
        <f t="shared" si="9"/>
        <v>13</v>
      </c>
      <c r="U6" s="17">
        <f t="shared" si="9"/>
        <v>12</v>
      </c>
      <c r="V6" s="17">
        <f t="shared" ref="V6:AK21" si="10">U5</f>
        <v>11</v>
      </c>
      <c r="W6" s="17">
        <f t="shared" si="10"/>
        <v>10</v>
      </c>
      <c r="X6" s="17">
        <f t="shared" si="10"/>
        <v>9</v>
      </c>
      <c r="Y6" s="17">
        <f t="shared" si="10"/>
        <v>8</v>
      </c>
      <c r="Z6" s="17">
        <f t="shared" si="10"/>
        <v>7</v>
      </c>
      <c r="AA6" s="17">
        <f t="shared" si="10"/>
        <v>6</v>
      </c>
      <c r="AB6" s="17">
        <f t="shared" si="10"/>
        <v>5</v>
      </c>
      <c r="AC6" s="17">
        <f t="shared" si="10"/>
        <v>4</v>
      </c>
      <c r="AD6" s="17">
        <f t="shared" si="10"/>
        <v>3</v>
      </c>
      <c r="AE6" s="17">
        <f t="shared" si="10"/>
        <v>2</v>
      </c>
      <c r="AF6" s="17">
        <f t="shared" si="10"/>
        <v>30</v>
      </c>
      <c r="AG6" s="17">
        <f t="shared" si="10"/>
        <v>29</v>
      </c>
      <c r="AH6" s="17">
        <f t="shared" si="10"/>
        <v>28</v>
      </c>
      <c r="AI6" s="17">
        <f t="shared" si="10"/>
        <v>27</v>
      </c>
      <c r="AJ6" s="17">
        <f t="shared" si="10"/>
        <v>26</v>
      </c>
      <c r="AK6" s="17">
        <f t="shared" si="10"/>
        <v>25</v>
      </c>
      <c r="AL6" s="17">
        <f t="shared" ref="AI6:CA11" si="11">AK5</f>
        <v>24</v>
      </c>
      <c r="AM6" s="17">
        <f t="shared" si="11"/>
        <v>23</v>
      </c>
      <c r="AN6" s="17">
        <f t="shared" si="11"/>
        <v>22</v>
      </c>
      <c r="AO6" s="17">
        <f t="shared" si="11"/>
        <v>21</v>
      </c>
      <c r="AP6" s="17">
        <f t="shared" si="11"/>
        <v>20</v>
      </c>
      <c r="AQ6" s="17">
        <f t="shared" si="11"/>
        <v>19</v>
      </c>
      <c r="AR6" s="17">
        <f t="shared" si="11"/>
        <v>18</v>
      </c>
      <c r="AS6" s="17">
        <f t="shared" si="11"/>
        <v>17</v>
      </c>
      <c r="AT6" s="17">
        <f t="shared" si="11"/>
        <v>16</v>
      </c>
      <c r="AU6" s="17">
        <f t="shared" si="11"/>
        <v>15</v>
      </c>
      <c r="AV6" s="17">
        <f t="shared" si="11"/>
        <v>14</v>
      </c>
      <c r="AW6" s="17">
        <f t="shared" si="11"/>
        <v>13</v>
      </c>
      <c r="AX6" s="17">
        <f t="shared" si="11"/>
        <v>12</v>
      </c>
      <c r="AY6" s="17">
        <f t="shared" si="11"/>
        <v>11</v>
      </c>
      <c r="AZ6" s="17">
        <f t="shared" si="11"/>
        <v>10</v>
      </c>
      <c r="BA6" s="17">
        <f t="shared" si="11"/>
        <v>9</v>
      </c>
      <c r="BB6" s="17">
        <f t="shared" si="11"/>
        <v>8</v>
      </c>
      <c r="BC6" s="17">
        <f t="shared" si="11"/>
        <v>7</v>
      </c>
      <c r="BD6" s="17">
        <f t="shared" si="11"/>
        <v>6</v>
      </c>
      <c r="BE6" s="17">
        <f t="shared" si="11"/>
        <v>5</v>
      </c>
      <c r="BF6" s="17">
        <f t="shared" si="11"/>
        <v>4</v>
      </c>
      <c r="BG6" s="17">
        <f t="shared" si="11"/>
        <v>3</v>
      </c>
      <c r="BH6" s="17">
        <f t="shared" si="11"/>
        <v>2</v>
      </c>
      <c r="BI6" s="17">
        <f t="shared" si="11"/>
        <v>30</v>
      </c>
      <c r="BJ6" s="17">
        <f t="shared" si="11"/>
        <v>29</v>
      </c>
      <c r="BK6" s="17">
        <f t="shared" si="11"/>
        <v>28</v>
      </c>
      <c r="BL6" s="17">
        <f t="shared" si="11"/>
        <v>27</v>
      </c>
      <c r="BM6" s="17">
        <f t="shared" si="11"/>
        <v>26</v>
      </c>
      <c r="BN6" s="17">
        <f t="shared" si="11"/>
        <v>25</v>
      </c>
      <c r="BO6" s="17">
        <f t="shared" si="11"/>
        <v>24</v>
      </c>
      <c r="BP6" s="17">
        <f t="shared" si="11"/>
        <v>23</v>
      </c>
      <c r="BQ6" s="17">
        <f t="shared" si="11"/>
        <v>22</v>
      </c>
      <c r="BR6" s="17">
        <f t="shared" si="11"/>
        <v>21</v>
      </c>
      <c r="BS6" s="17">
        <f t="shared" si="11"/>
        <v>20</v>
      </c>
      <c r="BT6" s="17">
        <f t="shared" si="11"/>
        <v>19</v>
      </c>
      <c r="BU6" s="17">
        <f t="shared" si="11"/>
        <v>18</v>
      </c>
      <c r="BV6" s="17">
        <f t="shared" si="11"/>
        <v>17</v>
      </c>
      <c r="BW6" s="17">
        <f t="shared" si="11"/>
        <v>16</v>
      </c>
      <c r="BX6" s="17">
        <f t="shared" si="11"/>
        <v>15</v>
      </c>
      <c r="BY6" s="17">
        <f t="shared" si="11"/>
        <v>14</v>
      </c>
      <c r="BZ6" s="17">
        <f t="shared" si="11"/>
        <v>13</v>
      </c>
      <c r="CA6" s="17">
        <f t="shared" si="11"/>
        <v>12</v>
      </c>
      <c r="CB6" s="17">
        <f t="shared" ref="CB6:CD21" si="12">CA5</f>
        <v>11</v>
      </c>
      <c r="CC6" s="17">
        <f t="shared" si="12"/>
        <v>10</v>
      </c>
      <c r="CD6" s="17">
        <f t="shared" si="12"/>
        <v>9</v>
      </c>
    </row>
    <row r="7" spans="1:82" x14ac:dyDescent="0.25">
      <c r="A7" s="17">
        <f t="shared" si="8"/>
        <v>4</v>
      </c>
      <c r="B7" s="17">
        <f t="shared" ref="B7:Q33" si="13">A6</f>
        <v>3</v>
      </c>
      <c r="C7" s="17">
        <f t="shared" si="13"/>
        <v>2</v>
      </c>
      <c r="D7" s="17">
        <f t="shared" si="13"/>
        <v>30</v>
      </c>
      <c r="E7" s="17">
        <f t="shared" si="13"/>
        <v>29</v>
      </c>
      <c r="F7" s="17">
        <f t="shared" si="13"/>
        <v>28</v>
      </c>
      <c r="G7" s="17">
        <f t="shared" si="13"/>
        <v>27</v>
      </c>
      <c r="H7" s="17">
        <f t="shared" si="13"/>
        <v>26</v>
      </c>
      <c r="I7" s="17">
        <f t="shared" si="13"/>
        <v>25</v>
      </c>
      <c r="J7" s="17">
        <f t="shared" si="13"/>
        <v>24</v>
      </c>
      <c r="K7" s="17">
        <f t="shared" si="13"/>
        <v>23</v>
      </c>
      <c r="L7" s="17">
        <f t="shared" si="13"/>
        <v>22</v>
      </c>
      <c r="M7" s="17">
        <f t="shared" si="13"/>
        <v>21</v>
      </c>
      <c r="N7" s="17">
        <f t="shared" si="13"/>
        <v>20</v>
      </c>
      <c r="O7" s="17">
        <f t="shared" si="13"/>
        <v>19</v>
      </c>
      <c r="P7" s="17">
        <f t="shared" si="13"/>
        <v>18</v>
      </c>
      <c r="Q7" s="17">
        <f t="shared" si="13"/>
        <v>17</v>
      </c>
      <c r="R7" s="17">
        <f t="shared" si="9"/>
        <v>16</v>
      </c>
      <c r="S7" s="17">
        <f t="shared" si="9"/>
        <v>15</v>
      </c>
      <c r="T7" s="17">
        <f t="shared" si="9"/>
        <v>14</v>
      </c>
      <c r="U7" s="17">
        <f t="shared" si="9"/>
        <v>13</v>
      </c>
      <c r="V7" s="17">
        <f t="shared" si="10"/>
        <v>12</v>
      </c>
      <c r="W7" s="17">
        <f t="shared" si="10"/>
        <v>11</v>
      </c>
      <c r="X7" s="17">
        <f t="shared" si="10"/>
        <v>10</v>
      </c>
      <c r="Y7" s="17">
        <f t="shared" si="10"/>
        <v>9</v>
      </c>
      <c r="Z7" s="17">
        <f t="shared" si="10"/>
        <v>8</v>
      </c>
      <c r="AA7" s="17">
        <f t="shared" si="10"/>
        <v>7</v>
      </c>
      <c r="AB7" s="17">
        <f t="shared" si="10"/>
        <v>6</v>
      </c>
      <c r="AC7" s="17">
        <f t="shared" si="10"/>
        <v>5</v>
      </c>
      <c r="AD7" s="17">
        <f t="shared" si="10"/>
        <v>4</v>
      </c>
      <c r="AE7" s="17">
        <f t="shared" si="10"/>
        <v>3</v>
      </c>
      <c r="AF7" s="17">
        <f t="shared" si="10"/>
        <v>2</v>
      </c>
      <c r="AG7" s="17">
        <f t="shared" si="10"/>
        <v>30</v>
      </c>
      <c r="AH7" s="17">
        <f t="shared" si="10"/>
        <v>29</v>
      </c>
      <c r="AI7" s="17">
        <f t="shared" si="11"/>
        <v>28</v>
      </c>
      <c r="AJ7" s="17">
        <f t="shared" si="11"/>
        <v>27</v>
      </c>
      <c r="AK7" s="17">
        <f t="shared" si="11"/>
        <v>26</v>
      </c>
      <c r="AL7" s="17">
        <f t="shared" si="11"/>
        <v>25</v>
      </c>
      <c r="AM7" s="17">
        <f t="shared" si="11"/>
        <v>24</v>
      </c>
      <c r="AN7" s="17">
        <f t="shared" si="11"/>
        <v>23</v>
      </c>
      <c r="AO7" s="17">
        <f t="shared" si="11"/>
        <v>22</v>
      </c>
      <c r="AP7" s="17">
        <f t="shared" si="11"/>
        <v>21</v>
      </c>
      <c r="AQ7" s="17">
        <f t="shared" si="11"/>
        <v>20</v>
      </c>
      <c r="AR7" s="17">
        <f t="shared" si="11"/>
        <v>19</v>
      </c>
      <c r="AS7" s="17">
        <f t="shared" si="11"/>
        <v>18</v>
      </c>
      <c r="AT7" s="17">
        <f t="shared" si="11"/>
        <v>17</v>
      </c>
      <c r="AU7" s="17">
        <f t="shared" si="11"/>
        <v>16</v>
      </c>
      <c r="AV7" s="17">
        <f t="shared" si="11"/>
        <v>15</v>
      </c>
      <c r="AW7" s="17">
        <f t="shared" si="11"/>
        <v>14</v>
      </c>
      <c r="AX7" s="17">
        <f t="shared" si="11"/>
        <v>13</v>
      </c>
      <c r="AY7" s="17">
        <f t="shared" si="11"/>
        <v>12</v>
      </c>
      <c r="AZ7" s="17">
        <f t="shared" si="11"/>
        <v>11</v>
      </c>
      <c r="BA7" s="17">
        <f t="shared" si="11"/>
        <v>10</v>
      </c>
      <c r="BB7" s="17">
        <f t="shared" si="11"/>
        <v>9</v>
      </c>
      <c r="BC7" s="17">
        <f t="shared" si="11"/>
        <v>8</v>
      </c>
      <c r="BD7" s="17">
        <f t="shared" si="11"/>
        <v>7</v>
      </c>
      <c r="BE7" s="17">
        <f t="shared" si="11"/>
        <v>6</v>
      </c>
      <c r="BF7" s="17">
        <f t="shared" si="11"/>
        <v>5</v>
      </c>
      <c r="BG7" s="17">
        <f t="shared" si="11"/>
        <v>4</v>
      </c>
      <c r="BH7" s="17">
        <f t="shared" si="11"/>
        <v>3</v>
      </c>
      <c r="BI7" s="17">
        <f t="shared" si="11"/>
        <v>2</v>
      </c>
      <c r="BJ7" s="17">
        <f t="shared" si="11"/>
        <v>30</v>
      </c>
      <c r="BK7" s="17">
        <f t="shared" si="11"/>
        <v>29</v>
      </c>
      <c r="BL7" s="17">
        <f t="shared" si="11"/>
        <v>28</v>
      </c>
      <c r="BM7" s="17">
        <f t="shared" si="11"/>
        <v>27</v>
      </c>
      <c r="BN7" s="17">
        <f t="shared" si="11"/>
        <v>26</v>
      </c>
      <c r="BO7" s="17">
        <f t="shared" si="11"/>
        <v>25</v>
      </c>
      <c r="BP7" s="17">
        <f t="shared" si="11"/>
        <v>24</v>
      </c>
      <c r="BQ7" s="17">
        <f t="shared" si="11"/>
        <v>23</v>
      </c>
      <c r="BR7" s="17">
        <f t="shared" si="11"/>
        <v>22</v>
      </c>
      <c r="BS7" s="17">
        <f t="shared" si="11"/>
        <v>21</v>
      </c>
      <c r="BT7" s="17">
        <f t="shared" si="11"/>
        <v>20</v>
      </c>
      <c r="BU7" s="17">
        <f t="shared" si="11"/>
        <v>19</v>
      </c>
      <c r="BV7" s="17">
        <f t="shared" si="11"/>
        <v>18</v>
      </c>
      <c r="BW7" s="17">
        <f t="shared" si="11"/>
        <v>17</v>
      </c>
      <c r="BX7" s="17">
        <f t="shared" si="11"/>
        <v>16</v>
      </c>
      <c r="BY7" s="17">
        <f t="shared" si="11"/>
        <v>15</v>
      </c>
      <c r="BZ7" s="17">
        <f t="shared" si="11"/>
        <v>14</v>
      </c>
      <c r="CA7" s="17">
        <f t="shared" si="11"/>
        <v>13</v>
      </c>
      <c r="CB7" s="17">
        <f t="shared" si="12"/>
        <v>12</v>
      </c>
      <c r="CC7" s="17">
        <f t="shared" si="12"/>
        <v>11</v>
      </c>
      <c r="CD7" s="17">
        <f t="shared" si="12"/>
        <v>10</v>
      </c>
    </row>
    <row r="8" spans="1:82" x14ac:dyDescent="0.25">
      <c r="A8" s="17">
        <f t="shared" si="8"/>
        <v>5</v>
      </c>
      <c r="B8" s="17">
        <f t="shared" si="13"/>
        <v>4</v>
      </c>
      <c r="C8" s="17">
        <f t="shared" si="13"/>
        <v>3</v>
      </c>
      <c r="D8" s="17">
        <f t="shared" si="9"/>
        <v>2</v>
      </c>
      <c r="E8" s="17">
        <f t="shared" si="9"/>
        <v>30</v>
      </c>
      <c r="F8" s="17">
        <f t="shared" si="9"/>
        <v>29</v>
      </c>
      <c r="G8" s="17">
        <f t="shared" si="9"/>
        <v>28</v>
      </c>
      <c r="H8" s="17">
        <f t="shared" si="9"/>
        <v>27</v>
      </c>
      <c r="I8" s="17">
        <f t="shared" si="9"/>
        <v>26</v>
      </c>
      <c r="J8" s="17">
        <f t="shared" si="9"/>
        <v>25</v>
      </c>
      <c r="K8" s="17">
        <f t="shared" si="9"/>
        <v>24</v>
      </c>
      <c r="L8" s="17">
        <f t="shared" si="9"/>
        <v>23</v>
      </c>
      <c r="M8" s="17">
        <f t="shared" si="9"/>
        <v>22</v>
      </c>
      <c r="N8" s="17">
        <f t="shared" si="9"/>
        <v>21</v>
      </c>
      <c r="O8" s="17">
        <f t="shared" si="9"/>
        <v>20</v>
      </c>
      <c r="P8" s="17">
        <f t="shared" si="9"/>
        <v>19</v>
      </c>
      <c r="Q8" s="17">
        <f t="shared" si="9"/>
        <v>18</v>
      </c>
      <c r="R8" s="17">
        <f t="shared" si="9"/>
        <v>17</v>
      </c>
      <c r="S8" s="17">
        <f t="shared" si="9"/>
        <v>16</v>
      </c>
      <c r="T8" s="17">
        <f t="shared" si="9"/>
        <v>15</v>
      </c>
      <c r="U8" s="17">
        <f t="shared" si="9"/>
        <v>14</v>
      </c>
      <c r="V8" s="17">
        <f t="shared" si="10"/>
        <v>13</v>
      </c>
      <c r="W8" s="17">
        <f t="shared" si="10"/>
        <v>12</v>
      </c>
      <c r="X8" s="17">
        <f t="shared" si="10"/>
        <v>11</v>
      </c>
      <c r="Y8" s="17">
        <f t="shared" si="10"/>
        <v>10</v>
      </c>
      <c r="Z8" s="17">
        <f t="shared" si="10"/>
        <v>9</v>
      </c>
      <c r="AA8" s="17">
        <f t="shared" si="10"/>
        <v>8</v>
      </c>
      <c r="AB8" s="17">
        <f t="shared" si="10"/>
        <v>7</v>
      </c>
      <c r="AC8" s="17">
        <f t="shared" si="10"/>
        <v>6</v>
      </c>
      <c r="AD8" s="17">
        <f t="shared" si="10"/>
        <v>5</v>
      </c>
      <c r="AE8" s="17">
        <f t="shared" si="10"/>
        <v>4</v>
      </c>
      <c r="AF8" s="17">
        <f t="shared" si="10"/>
        <v>3</v>
      </c>
      <c r="AG8" s="17">
        <f t="shared" si="10"/>
        <v>2</v>
      </c>
      <c r="AH8" s="17">
        <f t="shared" si="10"/>
        <v>30</v>
      </c>
      <c r="AI8" s="17">
        <f t="shared" si="11"/>
        <v>29</v>
      </c>
      <c r="AJ8" s="17">
        <f t="shared" si="11"/>
        <v>28</v>
      </c>
      <c r="AK8" s="17">
        <f t="shared" si="11"/>
        <v>27</v>
      </c>
      <c r="AL8" s="17">
        <f t="shared" si="11"/>
        <v>26</v>
      </c>
      <c r="AM8" s="17">
        <f t="shared" si="11"/>
        <v>25</v>
      </c>
      <c r="AN8" s="17">
        <f t="shared" si="11"/>
        <v>24</v>
      </c>
      <c r="AO8" s="17">
        <f t="shared" si="11"/>
        <v>23</v>
      </c>
      <c r="AP8" s="17">
        <f t="shared" si="11"/>
        <v>22</v>
      </c>
      <c r="AQ8" s="17">
        <f t="shared" si="11"/>
        <v>21</v>
      </c>
      <c r="AR8" s="17">
        <f t="shared" si="11"/>
        <v>20</v>
      </c>
      <c r="AS8" s="17">
        <f t="shared" si="11"/>
        <v>19</v>
      </c>
      <c r="AT8" s="17">
        <f t="shared" si="11"/>
        <v>18</v>
      </c>
      <c r="AU8" s="17">
        <f t="shared" si="11"/>
        <v>17</v>
      </c>
      <c r="AV8" s="17">
        <f t="shared" si="11"/>
        <v>16</v>
      </c>
      <c r="AW8" s="17">
        <f t="shared" si="11"/>
        <v>15</v>
      </c>
      <c r="AX8" s="17">
        <f t="shared" si="11"/>
        <v>14</v>
      </c>
      <c r="AY8" s="17">
        <f t="shared" si="11"/>
        <v>13</v>
      </c>
      <c r="AZ8" s="17">
        <f t="shared" si="11"/>
        <v>12</v>
      </c>
      <c r="BA8" s="17">
        <f t="shared" si="11"/>
        <v>11</v>
      </c>
      <c r="BB8" s="17">
        <f t="shared" si="11"/>
        <v>10</v>
      </c>
      <c r="BC8" s="17">
        <f t="shared" si="11"/>
        <v>9</v>
      </c>
      <c r="BD8" s="17">
        <f t="shared" si="11"/>
        <v>8</v>
      </c>
      <c r="BE8" s="17">
        <f t="shared" si="11"/>
        <v>7</v>
      </c>
      <c r="BF8" s="17">
        <f t="shared" si="11"/>
        <v>6</v>
      </c>
      <c r="BG8" s="17">
        <f t="shared" si="11"/>
        <v>5</v>
      </c>
      <c r="BH8" s="17">
        <f t="shared" si="11"/>
        <v>4</v>
      </c>
      <c r="BI8" s="17">
        <f t="shared" si="11"/>
        <v>3</v>
      </c>
      <c r="BJ8" s="17">
        <f t="shared" si="11"/>
        <v>2</v>
      </c>
      <c r="BK8" s="17">
        <f t="shared" si="11"/>
        <v>30</v>
      </c>
      <c r="BL8" s="17">
        <f t="shared" si="11"/>
        <v>29</v>
      </c>
      <c r="BM8" s="17">
        <f t="shared" si="11"/>
        <v>28</v>
      </c>
      <c r="BN8" s="17">
        <f t="shared" si="11"/>
        <v>27</v>
      </c>
      <c r="BO8" s="17">
        <f t="shared" si="11"/>
        <v>26</v>
      </c>
      <c r="BP8" s="17">
        <f t="shared" si="11"/>
        <v>25</v>
      </c>
      <c r="BQ8" s="17">
        <f t="shared" si="11"/>
        <v>24</v>
      </c>
      <c r="BR8" s="17">
        <f t="shared" si="11"/>
        <v>23</v>
      </c>
      <c r="BS8" s="17">
        <f t="shared" si="11"/>
        <v>22</v>
      </c>
      <c r="BT8" s="17">
        <f t="shared" si="11"/>
        <v>21</v>
      </c>
      <c r="BU8" s="17">
        <f t="shared" si="11"/>
        <v>20</v>
      </c>
      <c r="BV8" s="17">
        <f t="shared" si="11"/>
        <v>19</v>
      </c>
      <c r="BW8" s="17">
        <f t="shared" si="11"/>
        <v>18</v>
      </c>
      <c r="BX8" s="17">
        <f t="shared" si="11"/>
        <v>17</v>
      </c>
      <c r="BY8" s="17">
        <f t="shared" si="11"/>
        <v>16</v>
      </c>
      <c r="BZ8" s="17">
        <f t="shared" si="11"/>
        <v>15</v>
      </c>
      <c r="CA8" s="17">
        <f t="shared" si="11"/>
        <v>14</v>
      </c>
      <c r="CB8" s="17">
        <f t="shared" si="12"/>
        <v>13</v>
      </c>
      <c r="CC8" s="17">
        <f t="shared" si="12"/>
        <v>12</v>
      </c>
      <c r="CD8" s="17">
        <f t="shared" si="12"/>
        <v>11</v>
      </c>
    </row>
    <row r="9" spans="1:82" x14ac:dyDescent="0.25">
      <c r="A9" s="17">
        <f t="shared" si="8"/>
        <v>6</v>
      </c>
      <c r="B9" s="17">
        <f t="shared" si="13"/>
        <v>5</v>
      </c>
      <c r="C9" s="17">
        <f t="shared" si="13"/>
        <v>4</v>
      </c>
      <c r="D9" s="17">
        <f t="shared" si="9"/>
        <v>3</v>
      </c>
      <c r="E9" s="17">
        <f t="shared" si="9"/>
        <v>2</v>
      </c>
      <c r="F9" s="17">
        <f t="shared" si="9"/>
        <v>30</v>
      </c>
      <c r="G9" s="17">
        <f t="shared" si="9"/>
        <v>29</v>
      </c>
      <c r="H9" s="17">
        <f t="shared" si="9"/>
        <v>28</v>
      </c>
      <c r="I9" s="17">
        <f t="shared" si="9"/>
        <v>27</v>
      </c>
      <c r="J9" s="17">
        <f t="shared" si="9"/>
        <v>26</v>
      </c>
      <c r="K9" s="17">
        <f t="shared" si="9"/>
        <v>25</v>
      </c>
      <c r="L9" s="17">
        <f t="shared" si="9"/>
        <v>24</v>
      </c>
      <c r="M9" s="17">
        <f t="shared" si="9"/>
        <v>23</v>
      </c>
      <c r="N9" s="17">
        <f t="shared" si="9"/>
        <v>22</v>
      </c>
      <c r="O9" s="17">
        <f t="shared" si="9"/>
        <v>21</v>
      </c>
      <c r="P9" s="17">
        <f t="shared" si="9"/>
        <v>20</v>
      </c>
      <c r="Q9" s="17">
        <f t="shared" si="9"/>
        <v>19</v>
      </c>
      <c r="R9" s="17">
        <f t="shared" si="9"/>
        <v>18</v>
      </c>
      <c r="S9" s="17">
        <f t="shared" si="9"/>
        <v>17</v>
      </c>
      <c r="T9" s="17">
        <f t="shared" si="9"/>
        <v>16</v>
      </c>
      <c r="U9" s="17">
        <f t="shared" si="9"/>
        <v>15</v>
      </c>
      <c r="V9" s="17">
        <f t="shared" si="10"/>
        <v>14</v>
      </c>
      <c r="W9" s="17">
        <f t="shared" si="10"/>
        <v>13</v>
      </c>
      <c r="X9" s="17">
        <f t="shared" si="10"/>
        <v>12</v>
      </c>
      <c r="Y9" s="17">
        <f t="shared" si="10"/>
        <v>11</v>
      </c>
      <c r="Z9" s="17">
        <f t="shared" si="10"/>
        <v>10</v>
      </c>
      <c r="AA9" s="17">
        <f t="shared" si="10"/>
        <v>9</v>
      </c>
      <c r="AB9" s="17">
        <f t="shared" si="10"/>
        <v>8</v>
      </c>
      <c r="AC9" s="17">
        <f t="shared" si="10"/>
        <v>7</v>
      </c>
      <c r="AD9" s="17">
        <f t="shared" si="10"/>
        <v>6</v>
      </c>
      <c r="AE9" s="17">
        <f t="shared" si="10"/>
        <v>5</v>
      </c>
      <c r="AF9" s="17">
        <f t="shared" si="10"/>
        <v>4</v>
      </c>
      <c r="AG9" s="17">
        <f t="shared" si="10"/>
        <v>3</v>
      </c>
      <c r="AH9" s="17">
        <f t="shared" si="10"/>
        <v>2</v>
      </c>
      <c r="AI9" s="17">
        <f t="shared" si="11"/>
        <v>30</v>
      </c>
      <c r="AJ9" s="17">
        <f t="shared" si="11"/>
        <v>29</v>
      </c>
      <c r="AK9" s="17">
        <f t="shared" si="11"/>
        <v>28</v>
      </c>
      <c r="AL9" s="17">
        <f t="shared" si="11"/>
        <v>27</v>
      </c>
      <c r="AM9" s="17">
        <f t="shared" si="11"/>
        <v>26</v>
      </c>
      <c r="AN9" s="17">
        <f t="shared" si="11"/>
        <v>25</v>
      </c>
      <c r="AO9" s="17">
        <f t="shared" si="11"/>
        <v>24</v>
      </c>
      <c r="AP9" s="17">
        <f t="shared" si="11"/>
        <v>23</v>
      </c>
      <c r="AQ9" s="17">
        <f t="shared" si="11"/>
        <v>22</v>
      </c>
      <c r="AR9" s="17">
        <f t="shared" si="11"/>
        <v>21</v>
      </c>
      <c r="AS9" s="17">
        <f t="shared" si="11"/>
        <v>20</v>
      </c>
      <c r="AT9" s="17">
        <f t="shared" si="11"/>
        <v>19</v>
      </c>
      <c r="AU9" s="17">
        <f t="shared" si="11"/>
        <v>18</v>
      </c>
      <c r="AV9" s="17">
        <f t="shared" si="11"/>
        <v>17</v>
      </c>
      <c r="AW9" s="17">
        <f t="shared" si="11"/>
        <v>16</v>
      </c>
      <c r="AX9" s="17">
        <f t="shared" si="11"/>
        <v>15</v>
      </c>
      <c r="AY9" s="17">
        <f t="shared" si="11"/>
        <v>14</v>
      </c>
      <c r="AZ9" s="17">
        <f t="shared" si="11"/>
        <v>13</v>
      </c>
      <c r="BA9" s="17">
        <f t="shared" si="11"/>
        <v>12</v>
      </c>
      <c r="BB9" s="17">
        <f t="shared" si="11"/>
        <v>11</v>
      </c>
      <c r="BC9" s="17">
        <f t="shared" si="11"/>
        <v>10</v>
      </c>
      <c r="BD9" s="17">
        <f t="shared" si="11"/>
        <v>9</v>
      </c>
      <c r="BE9" s="17">
        <f t="shared" si="11"/>
        <v>8</v>
      </c>
      <c r="BF9" s="17">
        <f t="shared" si="11"/>
        <v>7</v>
      </c>
      <c r="BG9" s="17">
        <f t="shared" si="11"/>
        <v>6</v>
      </c>
      <c r="BH9" s="17">
        <f t="shared" si="11"/>
        <v>5</v>
      </c>
      <c r="BI9" s="17">
        <f t="shared" si="11"/>
        <v>4</v>
      </c>
      <c r="BJ9" s="17">
        <f t="shared" si="11"/>
        <v>3</v>
      </c>
      <c r="BK9" s="17">
        <f t="shared" si="11"/>
        <v>2</v>
      </c>
      <c r="BL9" s="17">
        <f t="shared" si="11"/>
        <v>30</v>
      </c>
      <c r="BM9" s="17">
        <f t="shared" si="11"/>
        <v>29</v>
      </c>
      <c r="BN9" s="17">
        <f t="shared" si="11"/>
        <v>28</v>
      </c>
      <c r="BO9" s="17">
        <f t="shared" si="11"/>
        <v>27</v>
      </c>
      <c r="BP9" s="17">
        <f t="shared" si="11"/>
        <v>26</v>
      </c>
      <c r="BQ9" s="17">
        <f t="shared" si="11"/>
        <v>25</v>
      </c>
      <c r="BR9" s="17">
        <f t="shared" si="11"/>
        <v>24</v>
      </c>
      <c r="BS9" s="17">
        <f t="shared" si="11"/>
        <v>23</v>
      </c>
      <c r="BT9" s="17">
        <f t="shared" si="11"/>
        <v>22</v>
      </c>
      <c r="BU9" s="17">
        <f t="shared" si="11"/>
        <v>21</v>
      </c>
      <c r="BV9" s="17">
        <f t="shared" si="11"/>
        <v>20</v>
      </c>
      <c r="BW9" s="17">
        <f t="shared" si="11"/>
        <v>19</v>
      </c>
      <c r="BX9" s="17">
        <f t="shared" si="11"/>
        <v>18</v>
      </c>
      <c r="BY9" s="17">
        <f t="shared" si="11"/>
        <v>17</v>
      </c>
      <c r="BZ9" s="17">
        <f t="shared" si="11"/>
        <v>16</v>
      </c>
      <c r="CA9" s="17">
        <f t="shared" si="11"/>
        <v>15</v>
      </c>
      <c r="CB9" s="17">
        <f t="shared" si="12"/>
        <v>14</v>
      </c>
      <c r="CC9" s="17">
        <f t="shared" si="12"/>
        <v>13</v>
      </c>
      <c r="CD9" s="17">
        <f t="shared" si="12"/>
        <v>12</v>
      </c>
    </row>
    <row r="10" spans="1:82" x14ac:dyDescent="0.25">
      <c r="A10" s="17">
        <f t="shared" si="8"/>
        <v>7</v>
      </c>
      <c r="B10" s="17">
        <f t="shared" si="13"/>
        <v>6</v>
      </c>
      <c r="C10" s="17">
        <f t="shared" si="13"/>
        <v>5</v>
      </c>
      <c r="D10" s="17">
        <f t="shared" si="9"/>
        <v>4</v>
      </c>
      <c r="E10" s="17">
        <f t="shared" si="9"/>
        <v>3</v>
      </c>
      <c r="F10" s="17">
        <f t="shared" si="9"/>
        <v>2</v>
      </c>
      <c r="G10" s="17">
        <f t="shared" si="9"/>
        <v>30</v>
      </c>
      <c r="H10" s="17">
        <f t="shared" si="9"/>
        <v>29</v>
      </c>
      <c r="I10" s="17">
        <f t="shared" si="9"/>
        <v>28</v>
      </c>
      <c r="J10" s="17">
        <f t="shared" si="9"/>
        <v>27</v>
      </c>
      <c r="K10" s="17">
        <f t="shared" si="9"/>
        <v>26</v>
      </c>
      <c r="L10" s="17">
        <f t="shared" si="9"/>
        <v>25</v>
      </c>
      <c r="M10" s="17">
        <f t="shared" si="9"/>
        <v>24</v>
      </c>
      <c r="N10" s="17">
        <f t="shared" si="9"/>
        <v>23</v>
      </c>
      <c r="O10" s="17">
        <f t="shared" si="9"/>
        <v>22</v>
      </c>
      <c r="P10" s="17">
        <f t="shared" si="9"/>
        <v>21</v>
      </c>
      <c r="Q10" s="17">
        <f t="shared" si="9"/>
        <v>20</v>
      </c>
      <c r="R10" s="17">
        <f t="shared" si="9"/>
        <v>19</v>
      </c>
      <c r="S10" s="17">
        <f t="shared" si="9"/>
        <v>18</v>
      </c>
      <c r="T10" s="17">
        <f t="shared" si="9"/>
        <v>17</v>
      </c>
      <c r="U10" s="17">
        <f t="shared" si="9"/>
        <v>16</v>
      </c>
      <c r="V10" s="17">
        <f t="shared" si="10"/>
        <v>15</v>
      </c>
      <c r="W10" s="17">
        <f t="shared" si="10"/>
        <v>14</v>
      </c>
      <c r="X10" s="17">
        <f t="shared" si="10"/>
        <v>13</v>
      </c>
      <c r="Y10" s="17">
        <f t="shared" si="10"/>
        <v>12</v>
      </c>
      <c r="Z10" s="17">
        <f t="shared" si="10"/>
        <v>11</v>
      </c>
      <c r="AA10" s="17">
        <f t="shared" si="10"/>
        <v>10</v>
      </c>
      <c r="AB10" s="17">
        <f t="shared" si="10"/>
        <v>9</v>
      </c>
      <c r="AC10" s="17">
        <f t="shared" si="10"/>
        <v>8</v>
      </c>
      <c r="AD10" s="17">
        <f t="shared" si="10"/>
        <v>7</v>
      </c>
      <c r="AE10" s="17">
        <f t="shared" si="10"/>
        <v>6</v>
      </c>
      <c r="AF10" s="17">
        <f t="shared" si="10"/>
        <v>5</v>
      </c>
      <c r="AG10" s="17">
        <f t="shared" si="10"/>
        <v>4</v>
      </c>
      <c r="AH10" s="17">
        <f t="shared" si="10"/>
        <v>3</v>
      </c>
      <c r="AI10" s="17">
        <f t="shared" si="11"/>
        <v>2</v>
      </c>
      <c r="AJ10" s="17">
        <f t="shared" si="11"/>
        <v>30</v>
      </c>
      <c r="AK10" s="17">
        <f t="shared" si="11"/>
        <v>29</v>
      </c>
      <c r="AL10" s="17">
        <f t="shared" si="11"/>
        <v>28</v>
      </c>
      <c r="AM10" s="17">
        <f t="shared" si="11"/>
        <v>27</v>
      </c>
      <c r="AN10" s="17">
        <f t="shared" si="11"/>
        <v>26</v>
      </c>
      <c r="AO10" s="17">
        <f t="shared" si="11"/>
        <v>25</v>
      </c>
      <c r="AP10" s="17">
        <f t="shared" si="11"/>
        <v>24</v>
      </c>
      <c r="AQ10" s="17">
        <f t="shared" si="11"/>
        <v>23</v>
      </c>
      <c r="AR10" s="17">
        <f t="shared" si="11"/>
        <v>22</v>
      </c>
      <c r="AS10" s="17">
        <f t="shared" si="11"/>
        <v>21</v>
      </c>
      <c r="AT10" s="17">
        <f t="shared" si="11"/>
        <v>20</v>
      </c>
      <c r="AU10" s="17">
        <f t="shared" si="11"/>
        <v>19</v>
      </c>
      <c r="AV10" s="17">
        <f t="shared" si="11"/>
        <v>18</v>
      </c>
      <c r="AW10" s="17">
        <f t="shared" si="11"/>
        <v>17</v>
      </c>
      <c r="AX10" s="17">
        <f t="shared" si="11"/>
        <v>16</v>
      </c>
      <c r="AY10" s="17">
        <f t="shared" si="11"/>
        <v>15</v>
      </c>
      <c r="AZ10" s="17">
        <f t="shared" si="11"/>
        <v>14</v>
      </c>
      <c r="BA10" s="17">
        <f t="shared" si="11"/>
        <v>13</v>
      </c>
      <c r="BB10" s="17">
        <f t="shared" si="11"/>
        <v>12</v>
      </c>
      <c r="BC10" s="17">
        <f t="shared" si="11"/>
        <v>11</v>
      </c>
      <c r="BD10" s="17">
        <f t="shared" si="11"/>
        <v>10</v>
      </c>
      <c r="BE10" s="17">
        <f t="shared" si="11"/>
        <v>9</v>
      </c>
      <c r="BF10" s="17">
        <f t="shared" si="11"/>
        <v>8</v>
      </c>
      <c r="BG10" s="17">
        <f t="shared" si="11"/>
        <v>7</v>
      </c>
      <c r="BH10" s="17">
        <f t="shared" si="11"/>
        <v>6</v>
      </c>
      <c r="BI10" s="17">
        <f t="shared" si="11"/>
        <v>5</v>
      </c>
      <c r="BJ10" s="17">
        <f t="shared" si="11"/>
        <v>4</v>
      </c>
      <c r="BK10" s="17">
        <f t="shared" si="11"/>
        <v>3</v>
      </c>
      <c r="BL10" s="17">
        <f t="shared" si="11"/>
        <v>2</v>
      </c>
      <c r="BM10" s="17">
        <f t="shared" si="11"/>
        <v>30</v>
      </c>
      <c r="BN10" s="17">
        <f t="shared" si="11"/>
        <v>29</v>
      </c>
      <c r="BO10" s="17">
        <f t="shared" si="11"/>
        <v>28</v>
      </c>
      <c r="BP10" s="17">
        <f t="shared" si="11"/>
        <v>27</v>
      </c>
      <c r="BQ10" s="17">
        <f t="shared" si="11"/>
        <v>26</v>
      </c>
      <c r="BR10" s="17">
        <f t="shared" si="11"/>
        <v>25</v>
      </c>
      <c r="BS10" s="17">
        <f t="shared" si="11"/>
        <v>24</v>
      </c>
      <c r="BT10" s="17">
        <f t="shared" si="11"/>
        <v>23</v>
      </c>
      <c r="BU10" s="17">
        <f t="shared" si="11"/>
        <v>22</v>
      </c>
      <c r="BV10" s="17">
        <f t="shared" si="11"/>
        <v>21</v>
      </c>
      <c r="BW10" s="17">
        <f t="shared" si="11"/>
        <v>20</v>
      </c>
      <c r="BX10" s="17">
        <f t="shared" si="11"/>
        <v>19</v>
      </c>
      <c r="BY10" s="17">
        <f t="shared" si="11"/>
        <v>18</v>
      </c>
      <c r="BZ10" s="17">
        <f t="shared" si="11"/>
        <v>17</v>
      </c>
      <c r="CA10" s="17">
        <f t="shared" si="11"/>
        <v>16</v>
      </c>
      <c r="CB10" s="17">
        <f t="shared" si="12"/>
        <v>15</v>
      </c>
      <c r="CC10" s="17">
        <f t="shared" si="12"/>
        <v>14</v>
      </c>
      <c r="CD10" s="17">
        <f t="shared" si="12"/>
        <v>13</v>
      </c>
    </row>
    <row r="11" spans="1:82" x14ac:dyDescent="0.25">
      <c r="A11" s="17">
        <f t="shared" si="8"/>
        <v>8</v>
      </c>
      <c r="B11" s="17">
        <f t="shared" si="13"/>
        <v>7</v>
      </c>
      <c r="C11" s="17">
        <f t="shared" si="13"/>
        <v>6</v>
      </c>
      <c r="D11" s="17">
        <f t="shared" si="9"/>
        <v>5</v>
      </c>
      <c r="E11" s="17">
        <f t="shared" si="9"/>
        <v>4</v>
      </c>
      <c r="F11" s="17">
        <f t="shared" si="9"/>
        <v>3</v>
      </c>
      <c r="G11" s="17">
        <f t="shared" si="9"/>
        <v>2</v>
      </c>
      <c r="H11" s="17">
        <f t="shared" si="9"/>
        <v>30</v>
      </c>
      <c r="I11" s="17">
        <f t="shared" si="9"/>
        <v>29</v>
      </c>
      <c r="J11" s="17">
        <f t="shared" si="9"/>
        <v>28</v>
      </c>
      <c r="K11" s="17">
        <f t="shared" si="9"/>
        <v>27</v>
      </c>
      <c r="L11" s="17">
        <f t="shared" si="9"/>
        <v>26</v>
      </c>
      <c r="M11" s="17">
        <f t="shared" si="9"/>
        <v>25</v>
      </c>
      <c r="N11" s="17">
        <f t="shared" si="9"/>
        <v>24</v>
      </c>
      <c r="O11" s="17">
        <f t="shared" si="9"/>
        <v>23</v>
      </c>
      <c r="P11" s="17">
        <f t="shared" si="9"/>
        <v>22</v>
      </c>
      <c r="Q11" s="17">
        <f t="shared" si="9"/>
        <v>21</v>
      </c>
      <c r="R11" s="17">
        <f t="shared" si="9"/>
        <v>20</v>
      </c>
      <c r="S11" s="17">
        <f t="shared" si="9"/>
        <v>19</v>
      </c>
      <c r="T11" s="17">
        <f t="shared" si="9"/>
        <v>18</v>
      </c>
      <c r="U11" s="17">
        <f t="shared" si="9"/>
        <v>17</v>
      </c>
      <c r="V11" s="17">
        <f t="shared" si="10"/>
        <v>16</v>
      </c>
      <c r="W11" s="17">
        <f t="shared" si="10"/>
        <v>15</v>
      </c>
      <c r="X11" s="17">
        <f t="shared" si="10"/>
        <v>14</v>
      </c>
      <c r="Y11" s="17">
        <f t="shared" si="10"/>
        <v>13</v>
      </c>
      <c r="Z11" s="17">
        <f t="shared" si="10"/>
        <v>12</v>
      </c>
      <c r="AA11" s="17">
        <f t="shared" si="10"/>
        <v>11</v>
      </c>
      <c r="AB11" s="17">
        <f t="shared" si="10"/>
        <v>10</v>
      </c>
      <c r="AC11" s="17">
        <f t="shared" si="10"/>
        <v>9</v>
      </c>
      <c r="AD11" s="17">
        <f t="shared" si="10"/>
        <v>8</v>
      </c>
      <c r="AE11" s="17">
        <f t="shared" si="10"/>
        <v>7</v>
      </c>
      <c r="AF11" s="17">
        <f t="shared" si="10"/>
        <v>6</v>
      </c>
      <c r="AG11" s="17">
        <f t="shared" si="10"/>
        <v>5</v>
      </c>
      <c r="AH11" s="17">
        <f t="shared" si="10"/>
        <v>4</v>
      </c>
      <c r="AI11" s="17">
        <f t="shared" si="11"/>
        <v>3</v>
      </c>
      <c r="AJ11" s="17">
        <f t="shared" si="11"/>
        <v>2</v>
      </c>
      <c r="AK11" s="17">
        <f t="shared" si="11"/>
        <v>30</v>
      </c>
      <c r="AL11" s="17">
        <f t="shared" si="11"/>
        <v>29</v>
      </c>
      <c r="AM11" s="17">
        <f t="shared" si="11"/>
        <v>28</v>
      </c>
      <c r="AN11" s="17">
        <f t="shared" si="11"/>
        <v>27</v>
      </c>
      <c r="AO11" s="17">
        <f t="shared" si="11"/>
        <v>26</v>
      </c>
      <c r="AP11" s="17">
        <f t="shared" si="11"/>
        <v>25</v>
      </c>
      <c r="AQ11" s="17">
        <f t="shared" si="11"/>
        <v>24</v>
      </c>
      <c r="AR11" s="17">
        <f t="shared" si="11"/>
        <v>23</v>
      </c>
      <c r="AS11" s="17">
        <f t="shared" si="11"/>
        <v>22</v>
      </c>
      <c r="AT11" s="17">
        <f t="shared" si="11"/>
        <v>21</v>
      </c>
      <c r="AU11" s="17">
        <f t="shared" si="11"/>
        <v>20</v>
      </c>
      <c r="AV11" s="17">
        <f t="shared" si="11"/>
        <v>19</v>
      </c>
      <c r="AW11" s="17">
        <f t="shared" si="11"/>
        <v>18</v>
      </c>
      <c r="AX11" s="17">
        <f t="shared" si="11"/>
        <v>17</v>
      </c>
      <c r="AY11" s="17">
        <f t="shared" si="11"/>
        <v>16</v>
      </c>
      <c r="AZ11" s="17">
        <f t="shared" si="11"/>
        <v>15</v>
      </c>
      <c r="BA11" s="17">
        <f t="shared" si="11"/>
        <v>14</v>
      </c>
      <c r="BB11" s="17">
        <f t="shared" si="11"/>
        <v>13</v>
      </c>
      <c r="BC11" s="17">
        <f t="shared" si="11"/>
        <v>12</v>
      </c>
      <c r="BD11" s="17">
        <f t="shared" si="11"/>
        <v>11</v>
      </c>
      <c r="BE11" s="17">
        <f t="shared" si="11"/>
        <v>10</v>
      </c>
      <c r="BF11" s="17">
        <f t="shared" si="11"/>
        <v>9</v>
      </c>
      <c r="BG11" s="17">
        <f t="shared" si="11"/>
        <v>8</v>
      </c>
      <c r="BH11" s="17">
        <f t="shared" si="11"/>
        <v>7</v>
      </c>
      <c r="BI11" s="17">
        <f t="shared" si="11"/>
        <v>6</v>
      </c>
      <c r="BJ11" s="17">
        <f t="shared" si="11"/>
        <v>5</v>
      </c>
      <c r="BK11" s="17">
        <f t="shared" si="11"/>
        <v>4</v>
      </c>
      <c r="BL11" s="17">
        <f t="shared" si="11"/>
        <v>3</v>
      </c>
      <c r="BM11" s="17">
        <f t="shared" si="11"/>
        <v>2</v>
      </c>
      <c r="BN11" s="17">
        <f t="shared" si="11"/>
        <v>30</v>
      </c>
      <c r="BO11" s="17">
        <f t="shared" si="11"/>
        <v>29</v>
      </c>
      <c r="BP11" s="17">
        <f t="shared" ref="AI11:CA17" si="14">BO10</f>
        <v>28</v>
      </c>
      <c r="BQ11" s="17">
        <f t="shared" si="14"/>
        <v>27</v>
      </c>
      <c r="BR11" s="17">
        <f t="shared" si="14"/>
        <v>26</v>
      </c>
      <c r="BS11" s="17">
        <f t="shared" si="14"/>
        <v>25</v>
      </c>
      <c r="BT11" s="17">
        <f t="shared" si="14"/>
        <v>24</v>
      </c>
      <c r="BU11" s="17">
        <f t="shared" si="14"/>
        <v>23</v>
      </c>
      <c r="BV11" s="17">
        <f t="shared" si="14"/>
        <v>22</v>
      </c>
      <c r="BW11" s="17">
        <f t="shared" si="14"/>
        <v>21</v>
      </c>
      <c r="BX11" s="17">
        <f t="shared" si="14"/>
        <v>20</v>
      </c>
      <c r="BY11" s="17">
        <f t="shared" si="14"/>
        <v>19</v>
      </c>
      <c r="BZ11" s="17">
        <f t="shared" si="14"/>
        <v>18</v>
      </c>
      <c r="CA11" s="17">
        <f t="shared" si="14"/>
        <v>17</v>
      </c>
      <c r="CB11" s="17">
        <f t="shared" si="12"/>
        <v>16</v>
      </c>
      <c r="CC11" s="17">
        <f t="shared" si="12"/>
        <v>15</v>
      </c>
      <c r="CD11" s="17">
        <f t="shared" si="12"/>
        <v>14</v>
      </c>
    </row>
    <row r="12" spans="1:82" x14ac:dyDescent="0.25">
      <c r="A12" s="17">
        <f t="shared" si="8"/>
        <v>9</v>
      </c>
      <c r="B12" s="17">
        <f t="shared" si="13"/>
        <v>8</v>
      </c>
      <c r="C12" s="17">
        <f t="shared" si="13"/>
        <v>7</v>
      </c>
      <c r="D12" s="17">
        <f t="shared" si="9"/>
        <v>6</v>
      </c>
      <c r="E12" s="17">
        <f t="shared" si="9"/>
        <v>5</v>
      </c>
      <c r="F12" s="17">
        <f t="shared" si="9"/>
        <v>4</v>
      </c>
      <c r="G12" s="17">
        <f t="shared" si="9"/>
        <v>3</v>
      </c>
      <c r="H12" s="17">
        <f t="shared" si="9"/>
        <v>2</v>
      </c>
      <c r="I12" s="17">
        <f t="shared" si="9"/>
        <v>30</v>
      </c>
      <c r="J12" s="17">
        <f t="shared" si="9"/>
        <v>29</v>
      </c>
      <c r="K12" s="17">
        <f t="shared" si="9"/>
        <v>28</v>
      </c>
      <c r="L12" s="17">
        <f t="shared" si="9"/>
        <v>27</v>
      </c>
      <c r="M12" s="17">
        <f t="shared" si="9"/>
        <v>26</v>
      </c>
      <c r="N12" s="17">
        <f t="shared" si="9"/>
        <v>25</v>
      </c>
      <c r="O12" s="17">
        <f t="shared" si="9"/>
        <v>24</v>
      </c>
      <c r="P12" s="17">
        <f t="shared" si="9"/>
        <v>23</v>
      </c>
      <c r="Q12" s="17">
        <f t="shared" si="9"/>
        <v>22</v>
      </c>
      <c r="R12" s="17">
        <f t="shared" si="9"/>
        <v>21</v>
      </c>
      <c r="S12" s="17">
        <f t="shared" si="9"/>
        <v>20</v>
      </c>
      <c r="T12" s="17">
        <f t="shared" si="9"/>
        <v>19</v>
      </c>
      <c r="U12" s="17">
        <f t="shared" si="9"/>
        <v>18</v>
      </c>
      <c r="V12" s="17">
        <f t="shared" si="10"/>
        <v>17</v>
      </c>
      <c r="W12" s="17">
        <f t="shared" si="10"/>
        <v>16</v>
      </c>
      <c r="X12" s="17">
        <f t="shared" si="10"/>
        <v>15</v>
      </c>
      <c r="Y12" s="17">
        <f t="shared" si="10"/>
        <v>14</v>
      </c>
      <c r="Z12" s="17">
        <f t="shared" si="10"/>
        <v>13</v>
      </c>
      <c r="AA12" s="17">
        <f t="shared" si="10"/>
        <v>12</v>
      </c>
      <c r="AB12" s="17">
        <f t="shared" si="10"/>
        <v>11</v>
      </c>
      <c r="AC12" s="17">
        <f t="shared" si="10"/>
        <v>10</v>
      </c>
      <c r="AD12" s="17">
        <f t="shared" si="10"/>
        <v>9</v>
      </c>
      <c r="AE12" s="17">
        <f t="shared" si="10"/>
        <v>8</v>
      </c>
      <c r="AF12" s="17">
        <f t="shared" si="10"/>
        <v>7</v>
      </c>
      <c r="AG12" s="17">
        <f t="shared" si="10"/>
        <v>6</v>
      </c>
      <c r="AH12" s="17">
        <f t="shared" si="10"/>
        <v>5</v>
      </c>
      <c r="AI12" s="17">
        <f t="shared" si="14"/>
        <v>4</v>
      </c>
      <c r="AJ12" s="17">
        <f t="shared" si="14"/>
        <v>3</v>
      </c>
      <c r="AK12" s="17">
        <f t="shared" si="14"/>
        <v>2</v>
      </c>
      <c r="AL12" s="17">
        <f t="shared" si="14"/>
        <v>30</v>
      </c>
      <c r="AM12" s="17">
        <f t="shared" si="14"/>
        <v>29</v>
      </c>
      <c r="AN12" s="17">
        <f t="shared" si="14"/>
        <v>28</v>
      </c>
      <c r="AO12" s="17">
        <f t="shared" si="14"/>
        <v>27</v>
      </c>
      <c r="AP12" s="17">
        <f t="shared" si="14"/>
        <v>26</v>
      </c>
      <c r="AQ12" s="17">
        <f t="shared" si="14"/>
        <v>25</v>
      </c>
      <c r="AR12" s="17">
        <f t="shared" si="14"/>
        <v>24</v>
      </c>
      <c r="AS12" s="17">
        <f t="shared" si="14"/>
        <v>23</v>
      </c>
      <c r="AT12" s="17">
        <f t="shared" si="14"/>
        <v>22</v>
      </c>
      <c r="AU12" s="17">
        <f t="shared" si="14"/>
        <v>21</v>
      </c>
      <c r="AV12" s="17">
        <f t="shared" si="14"/>
        <v>20</v>
      </c>
      <c r="AW12" s="17">
        <f t="shared" si="14"/>
        <v>19</v>
      </c>
      <c r="AX12" s="17">
        <f t="shared" si="14"/>
        <v>18</v>
      </c>
      <c r="AY12" s="17">
        <f t="shared" si="14"/>
        <v>17</v>
      </c>
      <c r="AZ12" s="17">
        <f t="shared" si="14"/>
        <v>16</v>
      </c>
      <c r="BA12" s="17">
        <f t="shared" si="14"/>
        <v>15</v>
      </c>
      <c r="BB12" s="17">
        <f t="shared" si="14"/>
        <v>14</v>
      </c>
      <c r="BC12" s="17">
        <f t="shared" si="14"/>
        <v>13</v>
      </c>
      <c r="BD12" s="17">
        <f t="shared" si="14"/>
        <v>12</v>
      </c>
      <c r="BE12" s="17">
        <f t="shared" si="14"/>
        <v>11</v>
      </c>
      <c r="BF12" s="17">
        <f t="shared" si="14"/>
        <v>10</v>
      </c>
      <c r="BG12" s="17">
        <f t="shared" si="14"/>
        <v>9</v>
      </c>
      <c r="BH12" s="17">
        <f t="shared" si="14"/>
        <v>8</v>
      </c>
      <c r="BI12" s="17">
        <f t="shared" si="14"/>
        <v>7</v>
      </c>
      <c r="BJ12" s="17">
        <f t="shared" si="14"/>
        <v>6</v>
      </c>
      <c r="BK12" s="17">
        <f t="shared" si="14"/>
        <v>5</v>
      </c>
      <c r="BL12" s="17">
        <f t="shared" si="14"/>
        <v>4</v>
      </c>
      <c r="BM12" s="17">
        <f t="shared" si="14"/>
        <v>3</v>
      </c>
      <c r="BN12" s="17">
        <f t="shared" si="14"/>
        <v>2</v>
      </c>
      <c r="BO12" s="17">
        <f t="shared" si="14"/>
        <v>30</v>
      </c>
      <c r="BP12" s="17">
        <f t="shared" si="14"/>
        <v>29</v>
      </c>
      <c r="BQ12" s="17">
        <f t="shared" si="14"/>
        <v>28</v>
      </c>
      <c r="BR12" s="17">
        <f t="shared" si="14"/>
        <v>27</v>
      </c>
      <c r="BS12" s="17">
        <f t="shared" si="14"/>
        <v>26</v>
      </c>
      <c r="BT12" s="17">
        <f t="shared" si="14"/>
        <v>25</v>
      </c>
      <c r="BU12" s="17">
        <f t="shared" si="14"/>
        <v>24</v>
      </c>
      <c r="BV12" s="17">
        <f t="shared" si="14"/>
        <v>23</v>
      </c>
      <c r="BW12" s="17">
        <f t="shared" si="14"/>
        <v>22</v>
      </c>
      <c r="BX12" s="17">
        <f t="shared" si="14"/>
        <v>21</v>
      </c>
      <c r="BY12" s="17">
        <f t="shared" si="14"/>
        <v>20</v>
      </c>
      <c r="BZ12" s="17">
        <f t="shared" si="14"/>
        <v>19</v>
      </c>
      <c r="CA12" s="17">
        <f t="shared" si="14"/>
        <v>18</v>
      </c>
      <c r="CB12" s="17">
        <f t="shared" si="12"/>
        <v>17</v>
      </c>
      <c r="CC12" s="17">
        <f t="shared" si="12"/>
        <v>16</v>
      </c>
      <c r="CD12" s="17">
        <f t="shared" si="12"/>
        <v>15</v>
      </c>
    </row>
    <row r="13" spans="1:82" x14ac:dyDescent="0.25">
      <c r="A13" s="17">
        <f t="shared" si="8"/>
        <v>10</v>
      </c>
      <c r="B13" s="17">
        <f t="shared" si="13"/>
        <v>9</v>
      </c>
      <c r="C13" s="17">
        <f t="shared" si="13"/>
        <v>8</v>
      </c>
      <c r="D13" s="17">
        <f t="shared" si="9"/>
        <v>7</v>
      </c>
      <c r="E13" s="17">
        <f t="shared" si="9"/>
        <v>6</v>
      </c>
      <c r="F13" s="17">
        <f t="shared" si="9"/>
        <v>5</v>
      </c>
      <c r="G13" s="17">
        <f t="shared" si="9"/>
        <v>4</v>
      </c>
      <c r="H13" s="17">
        <f t="shared" si="9"/>
        <v>3</v>
      </c>
      <c r="I13" s="17">
        <f t="shared" si="9"/>
        <v>2</v>
      </c>
      <c r="J13" s="17">
        <f t="shared" si="9"/>
        <v>30</v>
      </c>
      <c r="K13" s="17">
        <f t="shared" si="9"/>
        <v>29</v>
      </c>
      <c r="L13" s="17">
        <f t="shared" si="9"/>
        <v>28</v>
      </c>
      <c r="M13" s="17">
        <f t="shared" si="9"/>
        <v>27</v>
      </c>
      <c r="N13" s="17">
        <f t="shared" si="9"/>
        <v>26</v>
      </c>
      <c r="O13" s="17">
        <f t="shared" si="9"/>
        <v>25</v>
      </c>
      <c r="P13" s="17">
        <f t="shared" si="9"/>
        <v>24</v>
      </c>
      <c r="Q13" s="17">
        <f t="shared" si="9"/>
        <v>23</v>
      </c>
      <c r="R13" s="17">
        <f t="shared" si="9"/>
        <v>22</v>
      </c>
      <c r="S13" s="17">
        <f t="shared" si="9"/>
        <v>21</v>
      </c>
      <c r="T13" s="17">
        <f t="shared" si="9"/>
        <v>20</v>
      </c>
      <c r="U13" s="17">
        <f t="shared" si="9"/>
        <v>19</v>
      </c>
      <c r="V13" s="17">
        <f t="shared" si="10"/>
        <v>18</v>
      </c>
      <c r="W13" s="17">
        <f t="shared" si="10"/>
        <v>17</v>
      </c>
      <c r="X13" s="17">
        <f t="shared" si="10"/>
        <v>16</v>
      </c>
      <c r="Y13" s="17">
        <f t="shared" si="10"/>
        <v>15</v>
      </c>
      <c r="Z13" s="17">
        <f t="shared" si="10"/>
        <v>14</v>
      </c>
      <c r="AA13" s="17">
        <f t="shared" si="10"/>
        <v>13</v>
      </c>
      <c r="AB13" s="17">
        <f t="shared" si="10"/>
        <v>12</v>
      </c>
      <c r="AC13" s="17">
        <f t="shared" si="10"/>
        <v>11</v>
      </c>
      <c r="AD13" s="17">
        <f t="shared" si="10"/>
        <v>10</v>
      </c>
      <c r="AE13" s="17">
        <f t="shared" si="10"/>
        <v>9</v>
      </c>
      <c r="AF13" s="17">
        <f t="shared" si="10"/>
        <v>8</v>
      </c>
      <c r="AG13" s="17">
        <f t="shared" si="10"/>
        <v>7</v>
      </c>
      <c r="AH13" s="17">
        <f t="shared" si="10"/>
        <v>6</v>
      </c>
      <c r="AI13" s="17">
        <f t="shared" si="14"/>
        <v>5</v>
      </c>
      <c r="AJ13" s="17">
        <f t="shared" si="14"/>
        <v>4</v>
      </c>
      <c r="AK13" s="17">
        <f t="shared" si="14"/>
        <v>3</v>
      </c>
      <c r="AL13" s="17">
        <f t="shared" si="14"/>
        <v>2</v>
      </c>
      <c r="AM13" s="17">
        <f t="shared" si="14"/>
        <v>30</v>
      </c>
      <c r="AN13" s="17">
        <f t="shared" si="14"/>
        <v>29</v>
      </c>
      <c r="AO13" s="17">
        <f t="shared" si="14"/>
        <v>28</v>
      </c>
      <c r="AP13" s="17">
        <f t="shared" si="14"/>
        <v>27</v>
      </c>
      <c r="AQ13" s="17">
        <f t="shared" si="14"/>
        <v>26</v>
      </c>
      <c r="AR13" s="17">
        <f t="shared" si="14"/>
        <v>25</v>
      </c>
      <c r="AS13" s="17">
        <f t="shared" si="14"/>
        <v>24</v>
      </c>
      <c r="AT13" s="17">
        <f t="shared" si="14"/>
        <v>23</v>
      </c>
      <c r="AU13" s="17">
        <f t="shared" si="14"/>
        <v>22</v>
      </c>
      <c r="AV13" s="17">
        <f t="shared" si="14"/>
        <v>21</v>
      </c>
      <c r="AW13" s="17">
        <f t="shared" si="14"/>
        <v>20</v>
      </c>
      <c r="AX13" s="17">
        <f t="shared" si="14"/>
        <v>19</v>
      </c>
      <c r="AY13" s="17">
        <f t="shared" si="14"/>
        <v>18</v>
      </c>
      <c r="AZ13" s="17">
        <f t="shared" si="14"/>
        <v>17</v>
      </c>
      <c r="BA13" s="17">
        <f t="shared" si="14"/>
        <v>16</v>
      </c>
      <c r="BB13" s="17">
        <f t="shared" si="14"/>
        <v>15</v>
      </c>
      <c r="BC13" s="17">
        <f t="shared" si="14"/>
        <v>14</v>
      </c>
      <c r="BD13" s="17">
        <f t="shared" si="14"/>
        <v>13</v>
      </c>
      <c r="BE13" s="17">
        <f t="shared" si="14"/>
        <v>12</v>
      </c>
      <c r="BF13" s="17">
        <f t="shared" si="14"/>
        <v>11</v>
      </c>
      <c r="BG13" s="17">
        <f t="shared" si="14"/>
        <v>10</v>
      </c>
      <c r="BH13" s="17">
        <f t="shared" si="14"/>
        <v>9</v>
      </c>
      <c r="BI13" s="17">
        <f t="shared" si="14"/>
        <v>8</v>
      </c>
      <c r="BJ13" s="17">
        <f t="shared" si="14"/>
        <v>7</v>
      </c>
      <c r="BK13" s="17">
        <f t="shared" si="14"/>
        <v>6</v>
      </c>
      <c r="BL13" s="17">
        <f t="shared" si="14"/>
        <v>5</v>
      </c>
      <c r="BM13" s="17">
        <f t="shared" si="14"/>
        <v>4</v>
      </c>
      <c r="BN13" s="17">
        <f t="shared" si="14"/>
        <v>3</v>
      </c>
      <c r="BO13" s="17">
        <f t="shared" si="14"/>
        <v>2</v>
      </c>
      <c r="BP13" s="17">
        <f t="shared" si="14"/>
        <v>30</v>
      </c>
      <c r="BQ13" s="17">
        <f t="shared" si="14"/>
        <v>29</v>
      </c>
      <c r="BR13" s="17">
        <f t="shared" si="14"/>
        <v>28</v>
      </c>
      <c r="BS13" s="17">
        <f t="shared" si="14"/>
        <v>27</v>
      </c>
      <c r="BT13" s="17">
        <f t="shared" si="14"/>
        <v>26</v>
      </c>
      <c r="BU13" s="17">
        <f t="shared" si="14"/>
        <v>25</v>
      </c>
      <c r="BV13" s="17">
        <f t="shared" si="14"/>
        <v>24</v>
      </c>
      <c r="BW13" s="17">
        <f t="shared" si="14"/>
        <v>23</v>
      </c>
      <c r="BX13" s="17">
        <f t="shared" si="14"/>
        <v>22</v>
      </c>
      <c r="BY13" s="17">
        <f t="shared" si="14"/>
        <v>21</v>
      </c>
      <c r="BZ13" s="17">
        <f t="shared" si="14"/>
        <v>20</v>
      </c>
      <c r="CA13" s="17">
        <f t="shared" si="14"/>
        <v>19</v>
      </c>
      <c r="CB13" s="17">
        <f t="shared" si="12"/>
        <v>18</v>
      </c>
      <c r="CC13" s="17">
        <f t="shared" si="12"/>
        <v>17</v>
      </c>
      <c r="CD13" s="17">
        <f t="shared" si="12"/>
        <v>16</v>
      </c>
    </row>
    <row r="14" spans="1:82" x14ac:dyDescent="0.25">
      <c r="A14" s="17">
        <f t="shared" si="8"/>
        <v>11</v>
      </c>
      <c r="B14" s="17">
        <f t="shared" si="13"/>
        <v>10</v>
      </c>
      <c r="C14" s="17">
        <f t="shared" si="13"/>
        <v>9</v>
      </c>
      <c r="D14" s="17">
        <f t="shared" si="9"/>
        <v>8</v>
      </c>
      <c r="E14" s="17">
        <f t="shared" si="9"/>
        <v>7</v>
      </c>
      <c r="F14" s="17">
        <f t="shared" si="9"/>
        <v>6</v>
      </c>
      <c r="G14" s="17">
        <f t="shared" si="9"/>
        <v>5</v>
      </c>
      <c r="H14" s="17">
        <f t="shared" si="9"/>
        <v>4</v>
      </c>
      <c r="I14" s="17">
        <f t="shared" si="9"/>
        <v>3</v>
      </c>
      <c r="J14" s="17">
        <f t="shared" si="9"/>
        <v>2</v>
      </c>
      <c r="K14" s="17">
        <f t="shared" si="9"/>
        <v>30</v>
      </c>
      <c r="L14" s="17">
        <f t="shared" si="9"/>
        <v>29</v>
      </c>
      <c r="M14" s="17">
        <f t="shared" si="9"/>
        <v>28</v>
      </c>
      <c r="N14" s="17">
        <f t="shared" si="9"/>
        <v>27</v>
      </c>
      <c r="O14" s="17">
        <f t="shared" si="9"/>
        <v>26</v>
      </c>
      <c r="P14" s="17">
        <f t="shared" si="9"/>
        <v>25</v>
      </c>
      <c r="Q14" s="17">
        <f t="shared" si="9"/>
        <v>24</v>
      </c>
      <c r="R14" s="17">
        <f t="shared" si="9"/>
        <v>23</v>
      </c>
      <c r="S14" s="17">
        <f t="shared" si="9"/>
        <v>22</v>
      </c>
      <c r="T14" s="17">
        <f t="shared" si="9"/>
        <v>21</v>
      </c>
      <c r="U14" s="17">
        <f t="shared" si="9"/>
        <v>20</v>
      </c>
      <c r="V14" s="17">
        <f t="shared" si="10"/>
        <v>19</v>
      </c>
      <c r="W14" s="17">
        <f t="shared" si="10"/>
        <v>18</v>
      </c>
      <c r="X14" s="17">
        <f t="shared" si="10"/>
        <v>17</v>
      </c>
      <c r="Y14" s="17">
        <f t="shared" si="10"/>
        <v>16</v>
      </c>
      <c r="Z14" s="17">
        <f t="shared" si="10"/>
        <v>15</v>
      </c>
      <c r="AA14" s="17">
        <f t="shared" si="10"/>
        <v>14</v>
      </c>
      <c r="AB14" s="17">
        <f t="shared" si="10"/>
        <v>13</v>
      </c>
      <c r="AC14" s="17">
        <f t="shared" si="10"/>
        <v>12</v>
      </c>
      <c r="AD14" s="17">
        <f t="shared" si="10"/>
        <v>11</v>
      </c>
      <c r="AE14" s="17">
        <f t="shared" si="10"/>
        <v>10</v>
      </c>
      <c r="AF14" s="17">
        <f t="shared" si="10"/>
        <v>9</v>
      </c>
      <c r="AG14" s="17">
        <f t="shared" si="10"/>
        <v>8</v>
      </c>
      <c r="AH14" s="17">
        <f t="shared" si="10"/>
        <v>7</v>
      </c>
      <c r="AI14" s="17">
        <f t="shared" si="14"/>
        <v>6</v>
      </c>
      <c r="AJ14" s="17">
        <f t="shared" si="14"/>
        <v>5</v>
      </c>
      <c r="AK14" s="17">
        <f t="shared" si="14"/>
        <v>4</v>
      </c>
      <c r="AL14" s="17">
        <f t="shared" si="14"/>
        <v>3</v>
      </c>
      <c r="AM14" s="17">
        <f t="shared" si="14"/>
        <v>2</v>
      </c>
      <c r="AN14" s="17">
        <f t="shared" si="14"/>
        <v>30</v>
      </c>
      <c r="AO14" s="17">
        <f t="shared" si="14"/>
        <v>29</v>
      </c>
      <c r="AP14" s="17">
        <f t="shared" si="14"/>
        <v>28</v>
      </c>
      <c r="AQ14" s="17">
        <f t="shared" si="14"/>
        <v>27</v>
      </c>
      <c r="AR14" s="17">
        <f t="shared" si="14"/>
        <v>26</v>
      </c>
      <c r="AS14" s="17">
        <f t="shared" si="14"/>
        <v>25</v>
      </c>
      <c r="AT14" s="17">
        <f t="shared" si="14"/>
        <v>24</v>
      </c>
      <c r="AU14" s="17">
        <f t="shared" si="14"/>
        <v>23</v>
      </c>
      <c r="AV14" s="17">
        <f t="shared" si="14"/>
        <v>22</v>
      </c>
      <c r="AW14" s="17">
        <f t="shared" si="14"/>
        <v>21</v>
      </c>
      <c r="AX14" s="17">
        <f t="shared" si="14"/>
        <v>20</v>
      </c>
      <c r="AY14" s="17">
        <f t="shared" si="14"/>
        <v>19</v>
      </c>
      <c r="AZ14" s="17">
        <f t="shared" si="14"/>
        <v>18</v>
      </c>
      <c r="BA14" s="17">
        <f t="shared" si="14"/>
        <v>17</v>
      </c>
      <c r="BB14" s="17">
        <f t="shared" si="14"/>
        <v>16</v>
      </c>
      <c r="BC14" s="17">
        <f t="shared" si="14"/>
        <v>15</v>
      </c>
      <c r="BD14" s="17">
        <f t="shared" si="14"/>
        <v>14</v>
      </c>
      <c r="BE14" s="17">
        <f t="shared" si="14"/>
        <v>13</v>
      </c>
      <c r="BF14" s="17">
        <f t="shared" si="14"/>
        <v>12</v>
      </c>
      <c r="BG14" s="17">
        <f t="shared" si="14"/>
        <v>11</v>
      </c>
      <c r="BH14" s="17">
        <f t="shared" si="14"/>
        <v>10</v>
      </c>
      <c r="BI14" s="17">
        <f t="shared" si="14"/>
        <v>9</v>
      </c>
      <c r="BJ14" s="17">
        <f t="shared" si="14"/>
        <v>8</v>
      </c>
      <c r="BK14" s="17">
        <f t="shared" si="14"/>
        <v>7</v>
      </c>
      <c r="BL14" s="17">
        <f t="shared" si="14"/>
        <v>6</v>
      </c>
      <c r="BM14" s="17">
        <f t="shared" si="14"/>
        <v>5</v>
      </c>
      <c r="BN14" s="17">
        <f t="shared" si="14"/>
        <v>4</v>
      </c>
      <c r="BO14" s="17">
        <f t="shared" si="14"/>
        <v>3</v>
      </c>
      <c r="BP14" s="17">
        <f t="shared" si="14"/>
        <v>2</v>
      </c>
      <c r="BQ14" s="17">
        <f t="shared" si="14"/>
        <v>30</v>
      </c>
      <c r="BR14" s="17">
        <f t="shared" si="14"/>
        <v>29</v>
      </c>
      <c r="BS14" s="17">
        <f t="shared" si="14"/>
        <v>28</v>
      </c>
      <c r="BT14" s="17">
        <f t="shared" si="14"/>
        <v>27</v>
      </c>
      <c r="BU14" s="17">
        <f t="shared" si="14"/>
        <v>26</v>
      </c>
      <c r="BV14" s="17">
        <f t="shared" si="14"/>
        <v>25</v>
      </c>
      <c r="BW14" s="17">
        <f t="shared" si="14"/>
        <v>24</v>
      </c>
      <c r="BX14" s="17">
        <f t="shared" si="14"/>
        <v>23</v>
      </c>
      <c r="BY14" s="17">
        <f t="shared" si="14"/>
        <v>22</v>
      </c>
      <c r="BZ14" s="17">
        <f t="shared" si="14"/>
        <v>21</v>
      </c>
      <c r="CA14" s="17">
        <f t="shared" si="14"/>
        <v>20</v>
      </c>
      <c r="CB14" s="17">
        <f t="shared" si="12"/>
        <v>19</v>
      </c>
      <c r="CC14" s="17">
        <f t="shared" si="12"/>
        <v>18</v>
      </c>
      <c r="CD14" s="17">
        <f t="shared" si="12"/>
        <v>17</v>
      </c>
    </row>
    <row r="15" spans="1:82" x14ac:dyDescent="0.25">
      <c r="A15" s="17">
        <f t="shared" si="8"/>
        <v>12</v>
      </c>
      <c r="B15" s="17">
        <f t="shared" si="13"/>
        <v>11</v>
      </c>
      <c r="C15" s="17">
        <f t="shared" si="13"/>
        <v>10</v>
      </c>
      <c r="D15" s="17">
        <f t="shared" si="9"/>
        <v>9</v>
      </c>
      <c r="E15" s="17">
        <f t="shared" si="9"/>
        <v>8</v>
      </c>
      <c r="F15" s="17">
        <f t="shared" si="9"/>
        <v>7</v>
      </c>
      <c r="G15" s="17">
        <f t="shared" si="9"/>
        <v>6</v>
      </c>
      <c r="H15" s="17">
        <f t="shared" si="9"/>
        <v>5</v>
      </c>
      <c r="I15" s="17">
        <f t="shared" si="9"/>
        <v>4</v>
      </c>
      <c r="J15" s="17">
        <f t="shared" si="9"/>
        <v>3</v>
      </c>
      <c r="K15" s="17">
        <f t="shared" si="9"/>
        <v>2</v>
      </c>
      <c r="L15" s="17">
        <f t="shared" si="9"/>
        <v>30</v>
      </c>
      <c r="M15" s="17">
        <f t="shared" si="9"/>
        <v>29</v>
      </c>
      <c r="N15" s="17">
        <f t="shared" si="9"/>
        <v>28</v>
      </c>
      <c r="O15" s="17">
        <f t="shared" si="9"/>
        <v>27</v>
      </c>
      <c r="P15" s="17">
        <f t="shared" si="9"/>
        <v>26</v>
      </c>
      <c r="Q15" s="17">
        <f t="shared" si="9"/>
        <v>25</v>
      </c>
      <c r="R15" s="17">
        <f t="shared" si="9"/>
        <v>24</v>
      </c>
      <c r="S15" s="17">
        <f t="shared" si="9"/>
        <v>23</v>
      </c>
      <c r="T15" s="17">
        <f t="shared" si="9"/>
        <v>22</v>
      </c>
      <c r="U15" s="17">
        <f t="shared" si="9"/>
        <v>21</v>
      </c>
      <c r="V15" s="17">
        <f t="shared" si="10"/>
        <v>20</v>
      </c>
      <c r="W15" s="17">
        <f t="shared" si="10"/>
        <v>19</v>
      </c>
      <c r="X15" s="17">
        <f t="shared" si="10"/>
        <v>18</v>
      </c>
      <c r="Y15" s="17">
        <f t="shared" si="10"/>
        <v>17</v>
      </c>
      <c r="Z15" s="17">
        <f t="shared" si="10"/>
        <v>16</v>
      </c>
      <c r="AA15" s="17">
        <f t="shared" si="10"/>
        <v>15</v>
      </c>
      <c r="AB15" s="17">
        <f t="shared" si="10"/>
        <v>14</v>
      </c>
      <c r="AC15" s="17">
        <f t="shared" si="10"/>
        <v>13</v>
      </c>
      <c r="AD15" s="17">
        <f t="shared" si="10"/>
        <v>12</v>
      </c>
      <c r="AE15" s="17">
        <f t="shared" si="10"/>
        <v>11</v>
      </c>
      <c r="AF15" s="17">
        <f t="shared" si="10"/>
        <v>10</v>
      </c>
      <c r="AG15" s="17">
        <f t="shared" si="10"/>
        <v>9</v>
      </c>
      <c r="AH15" s="17">
        <f t="shared" si="10"/>
        <v>8</v>
      </c>
      <c r="AI15" s="17">
        <f t="shared" si="14"/>
        <v>7</v>
      </c>
      <c r="AJ15" s="17">
        <f t="shared" si="14"/>
        <v>6</v>
      </c>
      <c r="AK15" s="17">
        <f t="shared" si="14"/>
        <v>5</v>
      </c>
      <c r="AL15" s="17">
        <f t="shared" si="14"/>
        <v>4</v>
      </c>
      <c r="AM15" s="17">
        <f t="shared" si="14"/>
        <v>3</v>
      </c>
      <c r="AN15" s="17">
        <f t="shared" si="14"/>
        <v>2</v>
      </c>
      <c r="AO15" s="17">
        <f t="shared" si="14"/>
        <v>30</v>
      </c>
      <c r="AP15" s="17">
        <f t="shared" si="14"/>
        <v>29</v>
      </c>
      <c r="AQ15" s="17">
        <f t="shared" si="14"/>
        <v>28</v>
      </c>
      <c r="AR15" s="17">
        <f t="shared" si="14"/>
        <v>27</v>
      </c>
      <c r="AS15" s="17">
        <f t="shared" si="14"/>
        <v>26</v>
      </c>
      <c r="AT15" s="17">
        <f t="shared" si="14"/>
        <v>25</v>
      </c>
      <c r="AU15" s="17">
        <f t="shared" si="14"/>
        <v>24</v>
      </c>
      <c r="AV15" s="17">
        <f t="shared" si="14"/>
        <v>23</v>
      </c>
      <c r="AW15" s="17">
        <f t="shared" si="14"/>
        <v>22</v>
      </c>
      <c r="AX15" s="17">
        <f t="shared" si="14"/>
        <v>21</v>
      </c>
      <c r="AY15" s="17">
        <f t="shared" si="14"/>
        <v>20</v>
      </c>
      <c r="AZ15" s="17">
        <f t="shared" si="14"/>
        <v>19</v>
      </c>
      <c r="BA15" s="17">
        <f t="shared" si="14"/>
        <v>18</v>
      </c>
      <c r="BB15" s="17">
        <f t="shared" si="14"/>
        <v>17</v>
      </c>
      <c r="BC15" s="17">
        <f t="shared" si="14"/>
        <v>16</v>
      </c>
      <c r="BD15" s="17">
        <f t="shared" si="14"/>
        <v>15</v>
      </c>
      <c r="BE15" s="17">
        <f t="shared" si="14"/>
        <v>14</v>
      </c>
      <c r="BF15" s="17">
        <f t="shared" si="14"/>
        <v>13</v>
      </c>
      <c r="BG15" s="17">
        <f t="shared" si="14"/>
        <v>12</v>
      </c>
      <c r="BH15" s="17">
        <f t="shared" si="14"/>
        <v>11</v>
      </c>
      <c r="BI15" s="17">
        <f t="shared" si="14"/>
        <v>10</v>
      </c>
      <c r="BJ15" s="17">
        <f t="shared" si="14"/>
        <v>9</v>
      </c>
      <c r="BK15" s="17">
        <f t="shared" si="14"/>
        <v>8</v>
      </c>
      <c r="BL15" s="17">
        <f t="shared" si="14"/>
        <v>7</v>
      </c>
      <c r="BM15" s="17">
        <f t="shared" si="14"/>
        <v>6</v>
      </c>
      <c r="BN15" s="17">
        <f t="shared" si="14"/>
        <v>5</v>
      </c>
      <c r="BO15" s="17">
        <f t="shared" si="14"/>
        <v>4</v>
      </c>
      <c r="BP15" s="17">
        <f t="shared" si="14"/>
        <v>3</v>
      </c>
      <c r="BQ15" s="17">
        <f t="shared" si="14"/>
        <v>2</v>
      </c>
      <c r="BR15" s="17">
        <f t="shared" si="14"/>
        <v>30</v>
      </c>
      <c r="BS15" s="17">
        <f t="shared" si="14"/>
        <v>29</v>
      </c>
      <c r="BT15" s="17">
        <f t="shared" si="14"/>
        <v>28</v>
      </c>
      <c r="BU15" s="17">
        <f t="shared" si="14"/>
        <v>27</v>
      </c>
      <c r="BV15" s="17">
        <f t="shared" si="14"/>
        <v>26</v>
      </c>
      <c r="BW15" s="17">
        <f t="shared" si="14"/>
        <v>25</v>
      </c>
      <c r="BX15" s="17">
        <f t="shared" si="14"/>
        <v>24</v>
      </c>
      <c r="BY15" s="17">
        <f t="shared" si="14"/>
        <v>23</v>
      </c>
      <c r="BZ15" s="17">
        <f t="shared" si="14"/>
        <v>22</v>
      </c>
      <c r="CA15" s="17">
        <f t="shared" si="14"/>
        <v>21</v>
      </c>
      <c r="CB15" s="17">
        <f t="shared" si="12"/>
        <v>20</v>
      </c>
      <c r="CC15" s="17">
        <f t="shared" si="12"/>
        <v>19</v>
      </c>
      <c r="CD15" s="17">
        <f t="shared" si="12"/>
        <v>18</v>
      </c>
    </row>
    <row r="16" spans="1:82" x14ac:dyDescent="0.25">
      <c r="A16" s="17">
        <f t="shared" si="8"/>
        <v>13</v>
      </c>
      <c r="B16" s="17">
        <f t="shared" si="13"/>
        <v>12</v>
      </c>
      <c r="C16" s="17">
        <f t="shared" si="13"/>
        <v>11</v>
      </c>
      <c r="D16" s="17">
        <f t="shared" si="9"/>
        <v>10</v>
      </c>
      <c r="E16" s="17">
        <f t="shared" si="9"/>
        <v>9</v>
      </c>
      <c r="F16" s="17">
        <f t="shared" si="9"/>
        <v>8</v>
      </c>
      <c r="G16" s="17">
        <f t="shared" si="9"/>
        <v>7</v>
      </c>
      <c r="H16" s="17">
        <f t="shared" si="9"/>
        <v>6</v>
      </c>
      <c r="I16" s="17">
        <f t="shared" si="9"/>
        <v>5</v>
      </c>
      <c r="J16" s="17">
        <f t="shared" si="9"/>
        <v>4</v>
      </c>
      <c r="K16" s="17">
        <f t="shared" si="9"/>
        <v>3</v>
      </c>
      <c r="L16" s="17">
        <f t="shared" si="9"/>
        <v>2</v>
      </c>
      <c r="M16" s="17">
        <f t="shared" si="9"/>
        <v>30</v>
      </c>
      <c r="N16" s="17">
        <f t="shared" si="9"/>
        <v>29</v>
      </c>
      <c r="O16" s="17">
        <f t="shared" si="9"/>
        <v>28</v>
      </c>
      <c r="P16" s="17">
        <f t="shared" si="9"/>
        <v>27</v>
      </c>
      <c r="Q16" s="17">
        <f t="shared" si="9"/>
        <v>26</v>
      </c>
      <c r="R16" s="17">
        <f t="shared" si="9"/>
        <v>25</v>
      </c>
      <c r="S16" s="17">
        <f t="shared" si="9"/>
        <v>24</v>
      </c>
      <c r="T16" s="17">
        <f t="shared" si="9"/>
        <v>23</v>
      </c>
      <c r="U16" s="17">
        <f t="shared" si="9"/>
        <v>22</v>
      </c>
      <c r="V16" s="17">
        <f t="shared" si="10"/>
        <v>21</v>
      </c>
      <c r="W16" s="17">
        <f t="shared" si="10"/>
        <v>20</v>
      </c>
      <c r="X16" s="17">
        <f t="shared" si="10"/>
        <v>19</v>
      </c>
      <c r="Y16" s="17">
        <f t="shared" si="10"/>
        <v>18</v>
      </c>
      <c r="Z16" s="17">
        <f t="shared" si="10"/>
        <v>17</v>
      </c>
      <c r="AA16" s="17">
        <f t="shared" si="10"/>
        <v>16</v>
      </c>
      <c r="AB16" s="17">
        <f t="shared" si="10"/>
        <v>15</v>
      </c>
      <c r="AC16" s="17">
        <f t="shared" si="10"/>
        <v>14</v>
      </c>
      <c r="AD16" s="17">
        <f t="shared" si="10"/>
        <v>13</v>
      </c>
      <c r="AE16" s="17">
        <f t="shared" si="10"/>
        <v>12</v>
      </c>
      <c r="AF16" s="17">
        <f t="shared" si="10"/>
        <v>11</v>
      </c>
      <c r="AG16" s="17">
        <f t="shared" si="10"/>
        <v>10</v>
      </c>
      <c r="AH16" s="17">
        <f t="shared" si="10"/>
        <v>9</v>
      </c>
      <c r="AI16" s="17">
        <f t="shared" si="14"/>
        <v>8</v>
      </c>
      <c r="AJ16" s="17">
        <f t="shared" si="14"/>
        <v>7</v>
      </c>
      <c r="AK16" s="17">
        <f t="shared" si="14"/>
        <v>6</v>
      </c>
      <c r="AL16" s="17">
        <f t="shared" si="14"/>
        <v>5</v>
      </c>
      <c r="AM16" s="17">
        <f t="shared" si="14"/>
        <v>4</v>
      </c>
      <c r="AN16" s="17">
        <f t="shared" si="14"/>
        <v>3</v>
      </c>
      <c r="AO16" s="17">
        <f t="shared" si="14"/>
        <v>2</v>
      </c>
      <c r="AP16" s="17">
        <f t="shared" si="14"/>
        <v>30</v>
      </c>
      <c r="AQ16" s="17">
        <f t="shared" si="14"/>
        <v>29</v>
      </c>
      <c r="AR16" s="17">
        <f t="shared" si="14"/>
        <v>28</v>
      </c>
      <c r="AS16" s="17">
        <f t="shared" si="14"/>
        <v>27</v>
      </c>
      <c r="AT16" s="17">
        <f t="shared" si="14"/>
        <v>26</v>
      </c>
      <c r="AU16" s="17">
        <f t="shared" si="14"/>
        <v>25</v>
      </c>
      <c r="AV16" s="17">
        <f t="shared" si="14"/>
        <v>24</v>
      </c>
      <c r="AW16" s="17">
        <f t="shared" si="14"/>
        <v>23</v>
      </c>
      <c r="AX16" s="17">
        <f t="shared" si="14"/>
        <v>22</v>
      </c>
      <c r="AY16" s="17">
        <f t="shared" si="14"/>
        <v>21</v>
      </c>
      <c r="AZ16" s="17">
        <f t="shared" si="14"/>
        <v>20</v>
      </c>
      <c r="BA16" s="17">
        <f t="shared" si="14"/>
        <v>19</v>
      </c>
      <c r="BB16" s="17">
        <f t="shared" si="14"/>
        <v>18</v>
      </c>
      <c r="BC16" s="17">
        <f t="shared" si="14"/>
        <v>17</v>
      </c>
      <c r="BD16" s="17">
        <f t="shared" si="14"/>
        <v>16</v>
      </c>
      <c r="BE16" s="17">
        <f t="shared" si="14"/>
        <v>15</v>
      </c>
      <c r="BF16" s="17">
        <f t="shared" si="14"/>
        <v>14</v>
      </c>
      <c r="BG16" s="17">
        <f t="shared" si="14"/>
        <v>13</v>
      </c>
      <c r="BH16" s="17">
        <f t="shared" si="14"/>
        <v>12</v>
      </c>
      <c r="BI16" s="17">
        <f t="shared" si="14"/>
        <v>11</v>
      </c>
      <c r="BJ16" s="17">
        <f t="shared" si="14"/>
        <v>10</v>
      </c>
      <c r="BK16" s="17">
        <f t="shared" si="14"/>
        <v>9</v>
      </c>
      <c r="BL16" s="17">
        <f t="shared" si="14"/>
        <v>8</v>
      </c>
      <c r="BM16" s="17">
        <f t="shared" si="14"/>
        <v>7</v>
      </c>
      <c r="BN16" s="17">
        <f t="shared" si="14"/>
        <v>6</v>
      </c>
      <c r="BO16" s="17">
        <f t="shared" si="14"/>
        <v>5</v>
      </c>
      <c r="BP16" s="17">
        <f t="shared" si="14"/>
        <v>4</v>
      </c>
      <c r="BQ16" s="17">
        <f t="shared" si="14"/>
        <v>3</v>
      </c>
      <c r="BR16" s="17">
        <f t="shared" si="14"/>
        <v>2</v>
      </c>
      <c r="BS16" s="17">
        <f t="shared" si="14"/>
        <v>30</v>
      </c>
      <c r="BT16" s="17">
        <f t="shared" si="14"/>
        <v>29</v>
      </c>
      <c r="BU16" s="17">
        <f t="shared" si="14"/>
        <v>28</v>
      </c>
      <c r="BV16" s="17">
        <f t="shared" si="14"/>
        <v>27</v>
      </c>
      <c r="BW16" s="17">
        <f t="shared" si="14"/>
        <v>26</v>
      </c>
      <c r="BX16" s="17">
        <f t="shared" si="14"/>
        <v>25</v>
      </c>
      <c r="BY16" s="17">
        <f t="shared" si="14"/>
        <v>24</v>
      </c>
      <c r="BZ16" s="17">
        <f t="shared" si="14"/>
        <v>23</v>
      </c>
      <c r="CA16" s="17">
        <f t="shared" si="14"/>
        <v>22</v>
      </c>
      <c r="CB16" s="17">
        <f t="shared" si="12"/>
        <v>21</v>
      </c>
      <c r="CC16" s="17">
        <f t="shared" si="12"/>
        <v>20</v>
      </c>
      <c r="CD16" s="17">
        <f t="shared" si="12"/>
        <v>19</v>
      </c>
    </row>
    <row r="17" spans="1:82" x14ac:dyDescent="0.25">
      <c r="A17" s="17">
        <f t="shared" si="8"/>
        <v>14</v>
      </c>
      <c r="B17" s="17">
        <f t="shared" si="13"/>
        <v>13</v>
      </c>
      <c r="C17" s="17">
        <f t="shared" si="13"/>
        <v>12</v>
      </c>
      <c r="D17" s="17">
        <f t="shared" si="9"/>
        <v>11</v>
      </c>
      <c r="E17" s="17">
        <f t="shared" si="9"/>
        <v>10</v>
      </c>
      <c r="F17" s="17">
        <f t="shared" si="9"/>
        <v>9</v>
      </c>
      <c r="G17" s="17">
        <f t="shared" si="9"/>
        <v>8</v>
      </c>
      <c r="H17" s="17">
        <f t="shared" si="9"/>
        <v>7</v>
      </c>
      <c r="I17" s="17">
        <f t="shared" si="9"/>
        <v>6</v>
      </c>
      <c r="J17" s="17">
        <f t="shared" si="9"/>
        <v>5</v>
      </c>
      <c r="K17" s="17">
        <f t="shared" si="9"/>
        <v>4</v>
      </c>
      <c r="L17" s="17">
        <f t="shared" si="9"/>
        <v>3</v>
      </c>
      <c r="M17" s="17">
        <f t="shared" si="9"/>
        <v>2</v>
      </c>
      <c r="N17" s="17">
        <f t="shared" si="9"/>
        <v>30</v>
      </c>
      <c r="O17" s="17">
        <f t="shared" si="9"/>
        <v>29</v>
      </c>
      <c r="P17" s="17">
        <f t="shared" si="9"/>
        <v>28</v>
      </c>
      <c r="Q17" s="17">
        <f t="shared" si="9"/>
        <v>27</v>
      </c>
      <c r="R17" s="17">
        <f t="shared" si="9"/>
        <v>26</v>
      </c>
      <c r="S17" s="17">
        <f t="shared" si="9"/>
        <v>25</v>
      </c>
      <c r="T17" s="17">
        <f t="shared" si="9"/>
        <v>24</v>
      </c>
      <c r="U17" s="17">
        <f t="shared" si="9"/>
        <v>23</v>
      </c>
      <c r="V17" s="17">
        <f t="shared" si="10"/>
        <v>22</v>
      </c>
      <c r="W17" s="17">
        <f t="shared" si="10"/>
        <v>21</v>
      </c>
      <c r="X17" s="17">
        <f t="shared" si="10"/>
        <v>20</v>
      </c>
      <c r="Y17" s="17">
        <f t="shared" si="10"/>
        <v>19</v>
      </c>
      <c r="Z17" s="17">
        <f t="shared" si="10"/>
        <v>18</v>
      </c>
      <c r="AA17" s="17">
        <f t="shared" si="10"/>
        <v>17</v>
      </c>
      <c r="AB17" s="17">
        <f t="shared" si="10"/>
        <v>16</v>
      </c>
      <c r="AC17" s="17">
        <f t="shared" si="10"/>
        <v>15</v>
      </c>
      <c r="AD17" s="17">
        <f t="shared" si="10"/>
        <v>14</v>
      </c>
      <c r="AE17" s="17">
        <f t="shared" si="10"/>
        <v>13</v>
      </c>
      <c r="AF17" s="17">
        <f t="shared" si="10"/>
        <v>12</v>
      </c>
      <c r="AG17" s="17">
        <f t="shared" si="10"/>
        <v>11</v>
      </c>
      <c r="AH17" s="17">
        <f t="shared" si="10"/>
        <v>10</v>
      </c>
      <c r="AI17" s="17">
        <f t="shared" si="14"/>
        <v>9</v>
      </c>
      <c r="AJ17" s="17">
        <f t="shared" si="14"/>
        <v>8</v>
      </c>
      <c r="AK17" s="17">
        <f t="shared" si="14"/>
        <v>7</v>
      </c>
      <c r="AL17" s="17">
        <f t="shared" si="14"/>
        <v>6</v>
      </c>
      <c r="AM17" s="17">
        <f t="shared" si="14"/>
        <v>5</v>
      </c>
      <c r="AN17" s="17">
        <f t="shared" si="14"/>
        <v>4</v>
      </c>
      <c r="AO17" s="17">
        <f t="shared" si="14"/>
        <v>3</v>
      </c>
      <c r="AP17" s="17">
        <f t="shared" si="14"/>
        <v>2</v>
      </c>
      <c r="AQ17" s="17">
        <f t="shared" si="14"/>
        <v>30</v>
      </c>
      <c r="AR17" s="17">
        <f t="shared" si="14"/>
        <v>29</v>
      </c>
      <c r="AS17" s="17">
        <f t="shared" si="14"/>
        <v>28</v>
      </c>
      <c r="AT17" s="17">
        <f t="shared" si="14"/>
        <v>27</v>
      </c>
      <c r="AU17" s="17">
        <f t="shared" si="14"/>
        <v>26</v>
      </c>
      <c r="AV17" s="17">
        <f t="shared" si="14"/>
        <v>25</v>
      </c>
      <c r="AW17" s="17">
        <f t="shared" si="14"/>
        <v>24</v>
      </c>
      <c r="AX17" s="17">
        <f t="shared" si="14"/>
        <v>23</v>
      </c>
      <c r="AY17" s="17">
        <f t="shared" si="14"/>
        <v>22</v>
      </c>
      <c r="AZ17" s="17">
        <f t="shared" si="14"/>
        <v>21</v>
      </c>
      <c r="BA17" s="17">
        <f t="shared" ref="AI17:CA23" si="15">AZ16</f>
        <v>20</v>
      </c>
      <c r="BB17" s="17">
        <f t="shared" si="15"/>
        <v>19</v>
      </c>
      <c r="BC17" s="17">
        <f t="shared" si="15"/>
        <v>18</v>
      </c>
      <c r="BD17" s="17">
        <f t="shared" si="15"/>
        <v>17</v>
      </c>
      <c r="BE17" s="17">
        <f t="shared" si="15"/>
        <v>16</v>
      </c>
      <c r="BF17" s="17">
        <f t="shared" si="15"/>
        <v>15</v>
      </c>
      <c r="BG17" s="17">
        <f t="shared" si="15"/>
        <v>14</v>
      </c>
      <c r="BH17" s="17">
        <f t="shared" si="15"/>
        <v>13</v>
      </c>
      <c r="BI17" s="17">
        <f t="shared" si="15"/>
        <v>12</v>
      </c>
      <c r="BJ17" s="17">
        <f t="shared" si="15"/>
        <v>11</v>
      </c>
      <c r="BK17" s="17">
        <f t="shared" si="15"/>
        <v>10</v>
      </c>
      <c r="BL17" s="17">
        <f t="shared" si="15"/>
        <v>9</v>
      </c>
      <c r="BM17" s="17">
        <f t="shared" si="15"/>
        <v>8</v>
      </c>
      <c r="BN17" s="17">
        <f t="shared" si="15"/>
        <v>7</v>
      </c>
      <c r="BO17" s="17">
        <f t="shared" si="15"/>
        <v>6</v>
      </c>
      <c r="BP17" s="17">
        <f t="shared" si="15"/>
        <v>5</v>
      </c>
      <c r="BQ17" s="17">
        <f t="shared" si="15"/>
        <v>4</v>
      </c>
      <c r="BR17" s="17">
        <f t="shared" si="15"/>
        <v>3</v>
      </c>
      <c r="BS17" s="17">
        <f t="shared" si="15"/>
        <v>2</v>
      </c>
      <c r="BT17" s="17">
        <f t="shared" si="15"/>
        <v>30</v>
      </c>
      <c r="BU17" s="17">
        <f t="shared" si="15"/>
        <v>29</v>
      </c>
      <c r="BV17" s="17">
        <f t="shared" si="15"/>
        <v>28</v>
      </c>
      <c r="BW17" s="17">
        <f t="shared" si="15"/>
        <v>27</v>
      </c>
      <c r="BX17" s="17">
        <f t="shared" si="15"/>
        <v>26</v>
      </c>
      <c r="BY17" s="17">
        <f t="shared" si="15"/>
        <v>25</v>
      </c>
      <c r="BZ17" s="17">
        <f t="shared" si="15"/>
        <v>24</v>
      </c>
      <c r="CA17" s="17">
        <f t="shared" si="15"/>
        <v>23</v>
      </c>
      <c r="CB17" s="17">
        <f t="shared" si="12"/>
        <v>22</v>
      </c>
      <c r="CC17" s="17">
        <f t="shared" si="12"/>
        <v>21</v>
      </c>
      <c r="CD17" s="17">
        <f t="shared" si="12"/>
        <v>20</v>
      </c>
    </row>
    <row r="18" spans="1:82" x14ac:dyDescent="0.25">
      <c r="A18" s="17">
        <f t="shared" si="8"/>
        <v>15</v>
      </c>
      <c r="B18" s="17">
        <f t="shared" si="13"/>
        <v>14</v>
      </c>
      <c r="C18" s="17">
        <f t="shared" si="13"/>
        <v>13</v>
      </c>
      <c r="D18" s="17">
        <f t="shared" si="9"/>
        <v>12</v>
      </c>
      <c r="E18" s="17">
        <f t="shared" si="9"/>
        <v>11</v>
      </c>
      <c r="F18" s="17">
        <f t="shared" si="9"/>
        <v>10</v>
      </c>
      <c r="G18" s="17">
        <f t="shared" si="9"/>
        <v>9</v>
      </c>
      <c r="H18" s="17">
        <f t="shared" si="9"/>
        <v>8</v>
      </c>
      <c r="I18" s="17">
        <f t="shared" si="9"/>
        <v>7</v>
      </c>
      <c r="J18" s="17">
        <f t="shared" si="9"/>
        <v>6</v>
      </c>
      <c r="K18" s="17">
        <f t="shared" si="9"/>
        <v>5</v>
      </c>
      <c r="L18" s="17">
        <f t="shared" si="9"/>
        <v>4</v>
      </c>
      <c r="M18" s="17">
        <f t="shared" si="9"/>
        <v>3</v>
      </c>
      <c r="N18" s="17">
        <f t="shared" si="9"/>
        <v>2</v>
      </c>
      <c r="O18" s="17">
        <f t="shared" si="9"/>
        <v>30</v>
      </c>
      <c r="P18" s="17">
        <f t="shared" si="9"/>
        <v>29</v>
      </c>
      <c r="Q18" s="17">
        <f t="shared" si="9"/>
        <v>28</v>
      </c>
      <c r="R18" s="17">
        <f t="shared" si="9"/>
        <v>27</v>
      </c>
      <c r="S18" s="17">
        <f t="shared" si="9"/>
        <v>26</v>
      </c>
      <c r="T18" s="17">
        <f t="shared" si="9"/>
        <v>25</v>
      </c>
      <c r="U18" s="17">
        <f t="shared" si="9"/>
        <v>24</v>
      </c>
      <c r="V18" s="17">
        <f t="shared" si="10"/>
        <v>23</v>
      </c>
      <c r="W18" s="17">
        <f t="shared" si="10"/>
        <v>22</v>
      </c>
      <c r="X18" s="17">
        <f t="shared" si="10"/>
        <v>21</v>
      </c>
      <c r="Y18" s="17">
        <f t="shared" si="10"/>
        <v>20</v>
      </c>
      <c r="Z18" s="17">
        <f t="shared" si="10"/>
        <v>19</v>
      </c>
      <c r="AA18" s="17">
        <f t="shared" si="10"/>
        <v>18</v>
      </c>
      <c r="AB18" s="17">
        <f t="shared" si="10"/>
        <v>17</v>
      </c>
      <c r="AC18" s="17">
        <f t="shared" si="10"/>
        <v>16</v>
      </c>
      <c r="AD18" s="17">
        <f t="shared" si="10"/>
        <v>15</v>
      </c>
      <c r="AE18" s="17">
        <f t="shared" si="10"/>
        <v>14</v>
      </c>
      <c r="AF18" s="17">
        <f t="shared" si="10"/>
        <v>13</v>
      </c>
      <c r="AG18" s="17">
        <f t="shared" si="10"/>
        <v>12</v>
      </c>
      <c r="AH18" s="17">
        <f t="shared" si="10"/>
        <v>11</v>
      </c>
      <c r="AI18" s="17">
        <f t="shared" si="15"/>
        <v>10</v>
      </c>
      <c r="AJ18" s="17">
        <f t="shared" si="15"/>
        <v>9</v>
      </c>
      <c r="AK18" s="17">
        <f t="shared" si="15"/>
        <v>8</v>
      </c>
      <c r="AL18" s="17">
        <f t="shared" si="15"/>
        <v>7</v>
      </c>
      <c r="AM18" s="17">
        <f t="shared" si="15"/>
        <v>6</v>
      </c>
      <c r="AN18" s="17">
        <f t="shared" si="15"/>
        <v>5</v>
      </c>
      <c r="AO18" s="17">
        <f t="shared" si="15"/>
        <v>4</v>
      </c>
      <c r="AP18" s="17">
        <f t="shared" si="15"/>
        <v>3</v>
      </c>
      <c r="AQ18" s="17">
        <f t="shared" si="15"/>
        <v>2</v>
      </c>
      <c r="AR18" s="17">
        <f t="shared" si="15"/>
        <v>30</v>
      </c>
      <c r="AS18" s="17">
        <f t="shared" si="15"/>
        <v>29</v>
      </c>
      <c r="AT18" s="17">
        <f t="shared" si="15"/>
        <v>28</v>
      </c>
      <c r="AU18" s="17">
        <f t="shared" si="15"/>
        <v>27</v>
      </c>
      <c r="AV18" s="17">
        <f t="shared" si="15"/>
        <v>26</v>
      </c>
      <c r="AW18" s="17">
        <f t="shared" si="15"/>
        <v>25</v>
      </c>
      <c r="AX18" s="17">
        <f t="shared" si="15"/>
        <v>24</v>
      </c>
      <c r="AY18" s="17">
        <f t="shared" si="15"/>
        <v>23</v>
      </c>
      <c r="AZ18" s="17">
        <f t="shared" si="15"/>
        <v>22</v>
      </c>
      <c r="BA18" s="17">
        <f t="shared" si="15"/>
        <v>21</v>
      </c>
      <c r="BB18" s="17">
        <f t="shared" si="15"/>
        <v>20</v>
      </c>
      <c r="BC18" s="17">
        <f t="shared" si="15"/>
        <v>19</v>
      </c>
      <c r="BD18" s="17">
        <f t="shared" si="15"/>
        <v>18</v>
      </c>
      <c r="BE18" s="17">
        <f t="shared" si="15"/>
        <v>17</v>
      </c>
      <c r="BF18" s="17">
        <f t="shared" si="15"/>
        <v>16</v>
      </c>
      <c r="BG18" s="17">
        <f t="shared" si="15"/>
        <v>15</v>
      </c>
      <c r="BH18" s="17">
        <f t="shared" si="15"/>
        <v>14</v>
      </c>
      <c r="BI18" s="17">
        <f t="shared" si="15"/>
        <v>13</v>
      </c>
      <c r="BJ18" s="17">
        <f t="shared" si="15"/>
        <v>12</v>
      </c>
      <c r="BK18" s="17">
        <f t="shared" si="15"/>
        <v>11</v>
      </c>
      <c r="BL18" s="17">
        <f t="shared" si="15"/>
        <v>10</v>
      </c>
      <c r="BM18" s="17">
        <f t="shared" si="15"/>
        <v>9</v>
      </c>
      <c r="BN18" s="17">
        <f t="shared" si="15"/>
        <v>8</v>
      </c>
      <c r="BO18" s="17">
        <f t="shared" si="15"/>
        <v>7</v>
      </c>
      <c r="BP18" s="17">
        <f t="shared" si="15"/>
        <v>6</v>
      </c>
      <c r="BQ18" s="17">
        <f t="shared" si="15"/>
        <v>5</v>
      </c>
      <c r="BR18" s="17">
        <f t="shared" si="15"/>
        <v>4</v>
      </c>
      <c r="BS18" s="17">
        <f t="shared" si="15"/>
        <v>3</v>
      </c>
      <c r="BT18" s="17">
        <f t="shared" si="15"/>
        <v>2</v>
      </c>
      <c r="BU18" s="17">
        <f t="shared" si="15"/>
        <v>30</v>
      </c>
      <c r="BV18" s="17">
        <f t="shared" si="15"/>
        <v>29</v>
      </c>
      <c r="BW18" s="17">
        <f t="shared" si="15"/>
        <v>28</v>
      </c>
      <c r="BX18" s="17">
        <f t="shared" si="15"/>
        <v>27</v>
      </c>
      <c r="BY18" s="17">
        <f t="shared" si="15"/>
        <v>26</v>
      </c>
      <c r="BZ18" s="17">
        <f t="shared" si="15"/>
        <v>25</v>
      </c>
      <c r="CA18" s="17">
        <f t="shared" si="15"/>
        <v>24</v>
      </c>
      <c r="CB18" s="17">
        <f t="shared" si="12"/>
        <v>23</v>
      </c>
      <c r="CC18" s="17">
        <f t="shared" si="12"/>
        <v>22</v>
      </c>
      <c r="CD18" s="17">
        <f t="shared" si="12"/>
        <v>21</v>
      </c>
    </row>
    <row r="19" spans="1:82" x14ac:dyDescent="0.25">
      <c r="A19" s="17">
        <f t="shared" si="8"/>
        <v>16</v>
      </c>
      <c r="B19" s="17">
        <f t="shared" si="13"/>
        <v>15</v>
      </c>
      <c r="C19" s="17">
        <f t="shared" si="13"/>
        <v>14</v>
      </c>
      <c r="D19" s="17">
        <f t="shared" si="9"/>
        <v>13</v>
      </c>
      <c r="E19" s="17">
        <f t="shared" si="9"/>
        <v>12</v>
      </c>
      <c r="F19" s="17">
        <f t="shared" si="9"/>
        <v>11</v>
      </c>
      <c r="G19" s="17">
        <f t="shared" si="9"/>
        <v>10</v>
      </c>
      <c r="H19" s="17">
        <f t="shared" si="9"/>
        <v>9</v>
      </c>
      <c r="I19" s="17">
        <f t="shared" si="9"/>
        <v>8</v>
      </c>
      <c r="J19" s="17">
        <f t="shared" si="9"/>
        <v>7</v>
      </c>
      <c r="K19" s="17">
        <f t="shared" si="9"/>
        <v>6</v>
      </c>
      <c r="L19" s="17">
        <f t="shared" si="9"/>
        <v>5</v>
      </c>
      <c r="M19" s="17">
        <f t="shared" si="9"/>
        <v>4</v>
      </c>
      <c r="N19" s="17">
        <f t="shared" si="9"/>
        <v>3</v>
      </c>
      <c r="O19" s="17">
        <f t="shared" si="9"/>
        <v>2</v>
      </c>
      <c r="P19" s="17">
        <f t="shared" si="9"/>
        <v>30</v>
      </c>
      <c r="Q19" s="17">
        <f t="shared" si="9"/>
        <v>29</v>
      </c>
      <c r="R19" s="17">
        <f t="shared" si="9"/>
        <v>28</v>
      </c>
      <c r="S19" s="17">
        <f t="shared" si="9"/>
        <v>27</v>
      </c>
      <c r="T19" s="17">
        <f t="shared" si="9"/>
        <v>26</v>
      </c>
      <c r="U19" s="17">
        <f t="shared" si="9"/>
        <v>25</v>
      </c>
      <c r="V19" s="17">
        <f t="shared" si="10"/>
        <v>24</v>
      </c>
      <c r="W19" s="17">
        <f t="shared" si="10"/>
        <v>23</v>
      </c>
      <c r="X19" s="17">
        <f t="shared" si="10"/>
        <v>22</v>
      </c>
      <c r="Y19" s="17">
        <f t="shared" si="10"/>
        <v>21</v>
      </c>
      <c r="Z19" s="17">
        <f t="shared" si="10"/>
        <v>20</v>
      </c>
      <c r="AA19" s="17">
        <f t="shared" si="10"/>
        <v>19</v>
      </c>
      <c r="AB19" s="17">
        <f t="shared" si="10"/>
        <v>18</v>
      </c>
      <c r="AC19" s="17">
        <f t="shared" si="10"/>
        <v>17</v>
      </c>
      <c r="AD19" s="17">
        <f t="shared" si="10"/>
        <v>16</v>
      </c>
      <c r="AE19" s="17">
        <f t="shared" si="10"/>
        <v>15</v>
      </c>
      <c r="AF19" s="17">
        <f t="shared" si="10"/>
        <v>14</v>
      </c>
      <c r="AG19" s="17">
        <f t="shared" si="10"/>
        <v>13</v>
      </c>
      <c r="AH19" s="17">
        <f t="shared" si="10"/>
        <v>12</v>
      </c>
      <c r="AI19" s="17">
        <f t="shared" si="15"/>
        <v>11</v>
      </c>
      <c r="AJ19" s="17">
        <f t="shared" si="15"/>
        <v>10</v>
      </c>
      <c r="AK19" s="17">
        <f t="shared" si="15"/>
        <v>9</v>
      </c>
      <c r="AL19" s="17">
        <f t="shared" si="15"/>
        <v>8</v>
      </c>
      <c r="AM19" s="17">
        <f t="shared" si="15"/>
        <v>7</v>
      </c>
      <c r="AN19" s="17">
        <f t="shared" si="15"/>
        <v>6</v>
      </c>
      <c r="AO19" s="17">
        <f t="shared" si="15"/>
        <v>5</v>
      </c>
      <c r="AP19" s="17">
        <f t="shared" si="15"/>
        <v>4</v>
      </c>
      <c r="AQ19" s="17">
        <f t="shared" si="15"/>
        <v>3</v>
      </c>
      <c r="AR19" s="17">
        <f t="shared" si="15"/>
        <v>2</v>
      </c>
      <c r="AS19" s="17">
        <f t="shared" si="15"/>
        <v>30</v>
      </c>
      <c r="AT19" s="17">
        <f t="shared" si="15"/>
        <v>29</v>
      </c>
      <c r="AU19" s="17">
        <f t="shared" si="15"/>
        <v>28</v>
      </c>
      <c r="AV19" s="17">
        <f t="shared" si="15"/>
        <v>27</v>
      </c>
      <c r="AW19" s="17">
        <f t="shared" si="15"/>
        <v>26</v>
      </c>
      <c r="AX19" s="17">
        <f t="shared" si="15"/>
        <v>25</v>
      </c>
      <c r="AY19" s="17">
        <f t="shared" si="15"/>
        <v>24</v>
      </c>
      <c r="AZ19" s="17">
        <f t="shared" si="15"/>
        <v>23</v>
      </c>
      <c r="BA19" s="17">
        <f t="shared" si="15"/>
        <v>22</v>
      </c>
      <c r="BB19" s="17">
        <f t="shared" si="15"/>
        <v>21</v>
      </c>
      <c r="BC19" s="17">
        <f t="shared" si="15"/>
        <v>20</v>
      </c>
      <c r="BD19" s="17">
        <f t="shared" si="15"/>
        <v>19</v>
      </c>
      <c r="BE19" s="17">
        <f t="shared" si="15"/>
        <v>18</v>
      </c>
      <c r="BF19" s="17">
        <f t="shared" si="15"/>
        <v>17</v>
      </c>
      <c r="BG19" s="17">
        <f t="shared" si="15"/>
        <v>16</v>
      </c>
      <c r="BH19" s="17">
        <f t="shared" si="15"/>
        <v>15</v>
      </c>
      <c r="BI19" s="17">
        <f t="shared" si="15"/>
        <v>14</v>
      </c>
      <c r="BJ19" s="17">
        <f t="shared" si="15"/>
        <v>13</v>
      </c>
      <c r="BK19" s="17">
        <f t="shared" si="15"/>
        <v>12</v>
      </c>
      <c r="BL19" s="17">
        <f t="shared" si="15"/>
        <v>11</v>
      </c>
      <c r="BM19" s="17">
        <f t="shared" si="15"/>
        <v>10</v>
      </c>
      <c r="BN19" s="17">
        <f t="shared" si="15"/>
        <v>9</v>
      </c>
      <c r="BO19" s="17">
        <f t="shared" si="15"/>
        <v>8</v>
      </c>
      <c r="BP19" s="17">
        <f t="shared" si="15"/>
        <v>7</v>
      </c>
      <c r="BQ19" s="17">
        <f t="shared" si="15"/>
        <v>6</v>
      </c>
      <c r="BR19" s="17">
        <f t="shared" si="15"/>
        <v>5</v>
      </c>
      <c r="BS19" s="17">
        <f t="shared" si="15"/>
        <v>4</v>
      </c>
      <c r="BT19" s="17">
        <f t="shared" si="15"/>
        <v>3</v>
      </c>
      <c r="BU19" s="17">
        <f t="shared" si="15"/>
        <v>2</v>
      </c>
      <c r="BV19" s="17">
        <f t="shared" si="15"/>
        <v>30</v>
      </c>
      <c r="BW19" s="17">
        <f t="shared" si="15"/>
        <v>29</v>
      </c>
      <c r="BX19" s="17">
        <f t="shared" si="15"/>
        <v>28</v>
      </c>
      <c r="BY19" s="17">
        <f t="shared" si="15"/>
        <v>27</v>
      </c>
      <c r="BZ19" s="17">
        <f t="shared" si="15"/>
        <v>26</v>
      </c>
      <c r="CA19" s="17">
        <f t="shared" si="15"/>
        <v>25</v>
      </c>
      <c r="CB19" s="17">
        <f t="shared" si="12"/>
        <v>24</v>
      </c>
      <c r="CC19" s="17">
        <f t="shared" si="12"/>
        <v>23</v>
      </c>
      <c r="CD19" s="17">
        <f t="shared" si="12"/>
        <v>22</v>
      </c>
    </row>
    <row r="20" spans="1:82" x14ac:dyDescent="0.25">
      <c r="A20" s="17">
        <f t="shared" si="8"/>
        <v>17</v>
      </c>
      <c r="B20" s="17">
        <f t="shared" si="13"/>
        <v>16</v>
      </c>
      <c r="C20" s="17">
        <f t="shared" si="13"/>
        <v>15</v>
      </c>
      <c r="D20" s="17">
        <f t="shared" si="9"/>
        <v>14</v>
      </c>
      <c r="E20" s="17">
        <f t="shared" si="9"/>
        <v>13</v>
      </c>
      <c r="F20" s="17">
        <f t="shared" si="9"/>
        <v>12</v>
      </c>
      <c r="G20" s="17">
        <f t="shared" si="9"/>
        <v>11</v>
      </c>
      <c r="H20" s="17">
        <f t="shared" si="9"/>
        <v>10</v>
      </c>
      <c r="I20" s="17">
        <f t="shared" si="9"/>
        <v>9</v>
      </c>
      <c r="J20" s="17">
        <f t="shared" si="9"/>
        <v>8</v>
      </c>
      <c r="K20" s="17">
        <f t="shared" si="9"/>
        <v>7</v>
      </c>
      <c r="L20" s="17">
        <f t="shared" si="9"/>
        <v>6</v>
      </c>
      <c r="M20" s="17">
        <f t="shared" si="9"/>
        <v>5</v>
      </c>
      <c r="N20" s="17">
        <f t="shared" si="9"/>
        <v>4</v>
      </c>
      <c r="O20" s="17">
        <f t="shared" si="9"/>
        <v>3</v>
      </c>
      <c r="P20" s="17">
        <f t="shared" si="9"/>
        <v>2</v>
      </c>
      <c r="Q20" s="17">
        <f t="shared" si="9"/>
        <v>30</v>
      </c>
      <c r="R20" s="17">
        <f t="shared" si="9"/>
        <v>29</v>
      </c>
      <c r="S20" s="17">
        <f t="shared" si="9"/>
        <v>28</v>
      </c>
      <c r="T20" s="17">
        <f t="shared" si="9"/>
        <v>27</v>
      </c>
      <c r="U20" s="17">
        <f t="shared" ref="D20:V33" si="16">T19</f>
        <v>26</v>
      </c>
      <c r="V20" s="17">
        <f t="shared" si="16"/>
        <v>25</v>
      </c>
      <c r="W20" s="17">
        <f t="shared" si="10"/>
        <v>24</v>
      </c>
      <c r="X20" s="17">
        <f t="shared" si="10"/>
        <v>23</v>
      </c>
      <c r="Y20" s="17">
        <f t="shared" si="10"/>
        <v>22</v>
      </c>
      <c r="Z20" s="17">
        <f t="shared" si="10"/>
        <v>21</v>
      </c>
      <c r="AA20" s="17">
        <f t="shared" si="10"/>
        <v>20</v>
      </c>
      <c r="AB20" s="17">
        <f t="shared" si="10"/>
        <v>19</v>
      </c>
      <c r="AC20" s="17">
        <f t="shared" si="10"/>
        <v>18</v>
      </c>
      <c r="AD20" s="17">
        <f t="shared" si="10"/>
        <v>17</v>
      </c>
      <c r="AE20" s="17">
        <f t="shared" si="10"/>
        <v>16</v>
      </c>
      <c r="AF20" s="17">
        <f t="shared" si="10"/>
        <v>15</v>
      </c>
      <c r="AG20" s="17">
        <f t="shared" si="10"/>
        <v>14</v>
      </c>
      <c r="AH20" s="17">
        <f t="shared" si="10"/>
        <v>13</v>
      </c>
      <c r="AI20" s="17">
        <f t="shared" si="15"/>
        <v>12</v>
      </c>
      <c r="AJ20" s="17">
        <f t="shared" si="15"/>
        <v>11</v>
      </c>
      <c r="AK20" s="17">
        <f t="shared" si="15"/>
        <v>10</v>
      </c>
      <c r="AL20" s="17">
        <f t="shared" si="15"/>
        <v>9</v>
      </c>
      <c r="AM20" s="17">
        <f t="shared" si="15"/>
        <v>8</v>
      </c>
      <c r="AN20" s="17">
        <f t="shared" si="15"/>
        <v>7</v>
      </c>
      <c r="AO20" s="17">
        <f t="shared" si="15"/>
        <v>6</v>
      </c>
      <c r="AP20" s="17">
        <f t="shared" si="15"/>
        <v>5</v>
      </c>
      <c r="AQ20" s="17">
        <f t="shared" si="15"/>
        <v>4</v>
      </c>
      <c r="AR20" s="17">
        <f t="shared" si="15"/>
        <v>3</v>
      </c>
      <c r="AS20" s="17">
        <f t="shared" si="15"/>
        <v>2</v>
      </c>
      <c r="AT20" s="17">
        <f t="shared" si="15"/>
        <v>30</v>
      </c>
      <c r="AU20" s="17">
        <f t="shared" si="15"/>
        <v>29</v>
      </c>
      <c r="AV20" s="17">
        <f t="shared" si="15"/>
        <v>28</v>
      </c>
      <c r="AW20" s="17">
        <f t="shared" si="15"/>
        <v>27</v>
      </c>
      <c r="AX20" s="17">
        <f t="shared" si="15"/>
        <v>26</v>
      </c>
      <c r="AY20" s="17">
        <f t="shared" si="15"/>
        <v>25</v>
      </c>
      <c r="AZ20" s="17">
        <f t="shared" si="15"/>
        <v>24</v>
      </c>
      <c r="BA20" s="17">
        <f t="shared" si="15"/>
        <v>23</v>
      </c>
      <c r="BB20" s="17">
        <f t="shared" si="15"/>
        <v>22</v>
      </c>
      <c r="BC20" s="17">
        <f t="shared" si="15"/>
        <v>21</v>
      </c>
      <c r="BD20" s="17">
        <f t="shared" si="15"/>
        <v>20</v>
      </c>
      <c r="BE20" s="17">
        <f t="shared" si="15"/>
        <v>19</v>
      </c>
      <c r="BF20" s="17">
        <f t="shared" si="15"/>
        <v>18</v>
      </c>
      <c r="BG20" s="17">
        <f t="shared" si="15"/>
        <v>17</v>
      </c>
      <c r="BH20" s="17">
        <f t="shared" si="15"/>
        <v>16</v>
      </c>
      <c r="BI20" s="17">
        <f t="shared" si="15"/>
        <v>15</v>
      </c>
      <c r="BJ20" s="17">
        <f t="shared" si="15"/>
        <v>14</v>
      </c>
      <c r="BK20" s="17">
        <f t="shared" si="15"/>
        <v>13</v>
      </c>
      <c r="BL20" s="17">
        <f t="shared" si="15"/>
        <v>12</v>
      </c>
      <c r="BM20" s="17">
        <f t="shared" si="15"/>
        <v>11</v>
      </c>
      <c r="BN20" s="17">
        <f t="shared" si="15"/>
        <v>10</v>
      </c>
      <c r="BO20" s="17">
        <f t="shared" si="15"/>
        <v>9</v>
      </c>
      <c r="BP20" s="17">
        <f t="shared" si="15"/>
        <v>8</v>
      </c>
      <c r="BQ20" s="17">
        <f t="shared" si="15"/>
        <v>7</v>
      </c>
      <c r="BR20" s="17">
        <f t="shared" si="15"/>
        <v>6</v>
      </c>
      <c r="BS20" s="17">
        <f t="shared" si="15"/>
        <v>5</v>
      </c>
      <c r="BT20" s="17">
        <f t="shared" si="15"/>
        <v>4</v>
      </c>
      <c r="BU20" s="17">
        <f t="shared" si="15"/>
        <v>3</v>
      </c>
      <c r="BV20" s="17">
        <f t="shared" si="15"/>
        <v>2</v>
      </c>
      <c r="BW20" s="17">
        <f t="shared" si="15"/>
        <v>30</v>
      </c>
      <c r="BX20" s="17">
        <f t="shared" si="15"/>
        <v>29</v>
      </c>
      <c r="BY20" s="17">
        <f t="shared" si="15"/>
        <v>28</v>
      </c>
      <c r="BZ20" s="17">
        <f t="shared" si="15"/>
        <v>27</v>
      </c>
      <c r="CA20" s="17">
        <f t="shared" si="15"/>
        <v>26</v>
      </c>
      <c r="CB20" s="17">
        <f t="shared" si="12"/>
        <v>25</v>
      </c>
      <c r="CC20" s="17">
        <f t="shared" si="12"/>
        <v>24</v>
      </c>
      <c r="CD20" s="17">
        <f t="shared" si="12"/>
        <v>23</v>
      </c>
    </row>
    <row r="21" spans="1:82" x14ac:dyDescent="0.25">
      <c r="A21" s="17">
        <f t="shared" si="8"/>
        <v>18</v>
      </c>
      <c r="B21" s="17">
        <f t="shared" si="13"/>
        <v>17</v>
      </c>
      <c r="C21" s="17">
        <f t="shared" si="13"/>
        <v>16</v>
      </c>
      <c r="D21" s="17">
        <f t="shared" si="16"/>
        <v>15</v>
      </c>
      <c r="E21" s="17">
        <f t="shared" si="16"/>
        <v>14</v>
      </c>
      <c r="F21" s="17">
        <f t="shared" si="16"/>
        <v>13</v>
      </c>
      <c r="G21" s="17">
        <f t="shared" si="16"/>
        <v>12</v>
      </c>
      <c r="H21" s="17">
        <f t="shared" si="16"/>
        <v>11</v>
      </c>
      <c r="I21" s="17">
        <f t="shared" si="16"/>
        <v>10</v>
      </c>
      <c r="J21" s="17">
        <f t="shared" si="16"/>
        <v>9</v>
      </c>
      <c r="K21" s="17">
        <f t="shared" si="16"/>
        <v>8</v>
      </c>
      <c r="L21" s="17">
        <f t="shared" si="16"/>
        <v>7</v>
      </c>
      <c r="M21" s="17">
        <f t="shared" si="16"/>
        <v>6</v>
      </c>
      <c r="N21" s="17">
        <f t="shared" si="16"/>
        <v>5</v>
      </c>
      <c r="O21" s="17">
        <f t="shared" si="16"/>
        <v>4</v>
      </c>
      <c r="P21" s="17">
        <f t="shared" si="16"/>
        <v>3</v>
      </c>
      <c r="Q21" s="17">
        <f t="shared" si="16"/>
        <v>2</v>
      </c>
      <c r="R21" s="17">
        <f t="shared" si="16"/>
        <v>30</v>
      </c>
      <c r="S21" s="17">
        <f t="shared" si="16"/>
        <v>29</v>
      </c>
      <c r="T21" s="17">
        <f t="shared" si="16"/>
        <v>28</v>
      </c>
      <c r="U21" s="17">
        <f t="shared" si="16"/>
        <v>27</v>
      </c>
      <c r="V21" s="17">
        <f t="shared" si="10"/>
        <v>26</v>
      </c>
      <c r="W21" s="17">
        <f t="shared" si="10"/>
        <v>25</v>
      </c>
      <c r="X21" s="17">
        <f t="shared" si="10"/>
        <v>24</v>
      </c>
      <c r="Y21" s="17">
        <f t="shared" si="10"/>
        <v>23</v>
      </c>
      <c r="Z21" s="17">
        <f t="shared" si="10"/>
        <v>22</v>
      </c>
      <c r="AA21" s="17">
        <f t="shared" si="10"/>
        <v>21</v>
      </c>
      <c r="AB21" s="17">
        <f t="shared" si="10"/>
        <v>20</v>
      </c>
      <c r="AC21" s="17">
        <f t="shared" si="10"/>
        <v>19</v>
      </c>
      <c r="AD21" s="17">
        <f t="shared" si="10"/>
        <v>18</v>
      </c>
      <c r="AE21" s="17">
        <f t="shared" si="10"/>
        <v>17</v>
      </c>
      <c r="AF21" s="17">
        <f t="shared" si="10"/>
        <v>16</v>
      </c>
      <c r="AG21" s="17">
        <f t="shared" si="10"/>
        <v>15</v>
      </c>
      <c r="AH21" s="17">
        <f t="shared" si="10"/>
        <v>14</v>
      </c>
      <c r="AI21" s="17">
        <f t="shared" si="15"/>
        <v>13</v>
      </c>
      <c r="AJ21" s="17">
        <f t="shared" si="15"/>
        <v>12</v>
      </c>
      <c r="AK21" s="17">
        <f t="shared" si="15"/>
        <v>11</v>
      </c>
      <c r="AL21" s="17">
        <f t="shared" si="15"/>
        <v>10</v>
      </c>
      <c r="AM21" s="17">
        <f t="shared" si="15"/>
        <v>9</v>
      </c>
      <c r="AN21" s="17">
        <f t="shared" si="15"/>
        <v>8</v>
      </c>
      <c r="AO21" s="17">
        <f t="shared" si="15"/>
        <v>7</v>
      </c>
      <c r="AP21" s="17">
        <f t="shared" si="15"/>
        <v>6</v>
      </c>
      <c r="AQ21" s="17">
        <f t="shared" si="15"/>
        <v>5</v>
      </c>
      <c r="AR21" s="17">
        <f t="shared" si="15"/>
        <v>4</v>
      </c>
      <c r="AS21" s="17">
        <f t="shared" si="15"/>
        <v>3</v>
      </c>
      <c r="AT21" s="17">
        <f t="shared" si="15"/>
        <v>2</v>
      </c>
      <c r="AU21" s="17">
        <f t="shared" si="15"/>
        <v>30</v>
      </c>
      <c r="AV21" s="17">
        <f t="shared" si="15"/>
        <v>29</v>
      </c>
      <c r="AW21" s="17">
        <f t="shared" si="15"/>
        <v>28</v>
      </c>
      <c r="AX21" s="17">
        <f t="shared" si="15"/>
        <v>27</v>
      </c>
      <c r="AY21" s="17">
        <f t="shared" si="15"/>
        <v>26</v>
      </c>
      <c r="AZ21" s="17">
        <f t="shared" si="15"/>
        <v>25</v>
      </c>
      <c r="BA21" s="17">
        <f t="shared" si="15"/>
        <v>24</v>
      </c>
      <c r="BB21" s="17">
        <f t="shared" si="15"/>
        <v>23</v>
      </c>
      <c r="BC21" s="17">
        <f t="shared" si="15"/>
        <v>22</v>
      </c>
      <c r="BD21" s="17">
        <f t="shared" si="15"/>
        <v>21</v>
      </c>
      <c r="BE21" s="17">
        <f t="shared" si="15"/>
        <v>20</v>
      </c>
      <c r="BF21" s="17">
        <f t="shared" si="15"/>
        <v>19</v>
      </c>
      <c r="BG21" s="17">
        <f t="shared" si="15"/>
        <v>18</v>
      </c>
      <c r="BH21" s="17">
        <f t="shared" si="15"/>
        <v>17</v>
      </c>
      <c r="BI21" s="17">
        <f t="shared" si="15"/>
        <v>16</v>
      </c>
      <c r="BJ21" s="17">
        <f t="shared" si="15"/>
        <v>15</v>
      </c>
      <c r="BK21" s="17">
        <f t="shared" si="15"/>
        <v>14</v>
      </c>
      <c r="BL21" s="17">
        <f t="shared" si="15"/>
        <v>13</v>
      </c>
      <c r="BM21" s="17">
        <f t="shared" si="15"/>
        <v>12</v>
      </c>
      <c r="BN21" s="17">
        <f t="shared" si="15"/>
        <v>11</v>
      </c>
      <c r="BO21" s="17">
        <f t="shared" si="15"/>
        <v>10</v>
      </c>
      <c r="BP21" s="17">
        <f t="shared" si="15"/>
        <v>9</v>
      </c>
      <c r="BQ21" s="17">
        <f t="shared" si="15"/>
        <v>8</v>
      </c>
      <c r="BR21" s="17">
        <f t="shared" si="15"/>
        <v>7</v>
      </c>
      <c r="BS21" s="17">
        <f t="shared" si="15"/>
        <v>6</v>
      </c>
      <c r="BT21" s="17">
        <f t="shared" si="15"/>
        <v>5</v>
      </c>
      <c r="BU21" s="17">
        <f t="shared" si="15"/>
        <v>4</v>
      </c>
      <c r="BV21" s="17">
        <f t="shared" si="15"/>
        <v>3</v>
      </c>
      <c r="BW21" s="17">
        <f t="shared" si="15"/>
        <v>2</v>
      </c>
      <c r="BX21" s="17">
        <f t="shared" si="15"/>
        <v>30</v>
      </c>
      <c r="BY21" s="17">
        <f t="shared" si="15"/>
        <v>29</v>
      </c>
      <c r="BZ21" s="17">
        <f t="shared" si="15"/>
        <v>28</v>
      </c>
      <c r="CA21" s="17">
        <f t="shared" si="15"/>
        <v>27</v>
      </c>
      <c r="CB21" s="17">
        <f t="shared" si="12"/>
        <v>26</v>
      </c>
      <c r="CC21" s="17">
        <f t="shared" si="12"/>
        <v>25</v>
      </c>
      <c r="CD21" s="17">
        <f t="shared" si="12"/>
        <v>24</v>
      </c>
    </row>
    <row r="22" spans="1:82" x14ac:dyDescent="0.25">
      <c r="A22" s="17">
        <f t="shared" si="8"/>
        <v>19</v>
      </c>
      <c r="B22" s="17">
        <f t="shared" si="13"/>
        <v>18</v>
      </c>
      <c r="C22" s="17">
        <f t="shared" si="13"/>
        <v>17</v>
      </c>
      <c r="D22" s="17">
        <f t="shared" si="16"/>
        <v>16</v>
      </c>
      <c r="E22" s="17">
        <f t="shared" si="16"/>
        <v>15</v>
      </c>
      <c r="F22" s="17">
        <f t="shared" si="16"/>
        <v>14</v>
      </c>
      <c r="G22" s="17">
        <f t="shared" si="16"/>
        <v>13</v>
      </c>
      <c r="H22" s="17">
        <f t="shared" si="16"/>
        <v>12</v>
      </c>
      <c r="I22" s="17">
        <f t="shared" si="16"/>
        <v>11</v>
      </c>
      <c r="J22" s="17">
        <f t="shared" si="16"/>
        <v>10</v>
      </c>
      <c r="K22" s="17">
        <f t="shared" si="16"/>
        <v>9</v>
      </c>
      <c r="L22" s="17">
        <f t="shared" si="16"/>
        <v>8</v>
      </c>
      <c r="M22" s="17">
        <f t="shared" si="16"/>
        <v>7</v>
      </c>
      <c r="N22" s="17">
        <f t="shared" si="16"/>
        <v>6</v>
      </c>
      <c r="O22" s="17">
        <f t="shared" si="16"/>
        <v>5</v>
      </c>
      <c r="P22" s="17">
        <f t="shared" si="16"/>
        <v>4</v>
      </c>
      <c r="Q22" s="17">
        <f t="shared" si="16"/>
        <v>3</v>
      </c>
      <c r="R22" s="17">
        <f t="shared" si="16"/>
        <v>2</v>
      </c>
      <c r="S22" s="17">
        <f t="shared" si="16"/>
        <v>30</v>
      </c>
      <c r="T22" s="17">
        <f t="shared" si="16"/>
        <v>29</v>
      </c>
      <c r="U22" s="17">
        <f t="shared" si="16"/>
        <v>28</v>
      </c>
      <c r="V22" s="17">
        <f t="shared" ref="V22:AK33" si="17">U21</f>
        <v>27</v>
      </c>
      <c r="W22" s="17">
        <f t="shared" si="17"/>
        <v>26</v>
      </c>
      <c r="X22" s="17">
        <f t="shared" si="17"/>
        <v>25</v>
      </c>
      <c r="Y22" s="17">
        <f t="shared" si="17"/>
        <v>24</v>
      </c>
      <c r="Z22" s="17">
        <f t="shared" si="17"/>
        <v>23</v>
      </c>
      <c r="AA22" s="17">
        <f t="shared" si="17"/>
        <v>22</v>
      </c>
      <c r="AB22" s="17">
        <f t="shared" si="17"/>
        <v>21</v>
      </c>
      <c r="AC22" s="17">
        <f t="shared" si="17"/>
        <v>20</v>
      </c>
      <c r="AD22" s="17">
        <f t="shared" si="17"/>
        <v>19</v>
      </c>
      <c r="AE22" s="17">
        <f t="shared" si="17"/>
        <v>18</v>
      </c>
      <c r="AF22" s="17">
        <f t="shared" si="17"/>
        <v>17</v>
      </c>
      <c r="AG22" s="17">
        <f t="shared" si="17"/>
        <v>16</v>
      </c>
      <c r="AH22" s="17">
        <f t="shared" si="17"/>
        <v>15</v>
      </c>
      <c r="AI22" s="17">
        <f t="shared" si="17"/>
        <v>14</v>
      </c>
      <c r="AJ22" s="17">
        <f t="shared" si="17"/>
        <v>13</v>
      </c>
      <c r="AK22" s="17">
        <f t="shared" si="17"/>
        <v>12</v>
      </c>
      <c r="AL22" s="17">
        <f t="shared" si="15"/>
        <v>11</v>
      </c>
      <c r="AM22" s="17">
        <f t="shared" si="15"/>
        <v>10</v>
      </c>
      <c r="AN22" s="17">
        <f t="shared" si="15"/>
        <v>9</v>
      </c>
      <c r="AO22" s="17">
        <f t="shared" si="15"/>
        <v>8</v>
      </c>
      <c r="AP22" s="17">
        <f t="shared" si="15"/>
        <v>7</v>
      </c>
      <c r="AQ22" s="17">
        <f t="shared" si="15"/>
        <v>6</v>
      </c>
      <c r="AR22" s="17">
        <f t="shared" si="15"/>
        <v>5</v>
      </c>
      <c r="AS22" s="17">
        <f t="shared" si="15"/>
        <v>4</v>
      </c>
      <c r="AT22" s="17">
        <f t="shared" si="15"/>
        <v>3</v>
      </c>
      <c r="AU22" s="17">
        <f t="shared" si="15"/>
        <v>2</v>
      </c>
      <c r="AV22" s="17">
        <f t="shared" si="15"/>
        <v>30</v>
      </c>
      <c r="AW22" s="17">
        <f t="shared" si="15"/>
        <v>29</v>
      </c>
      <c r="AX22" s="17">
        <f t="shared" si="15"/>
        <v>28</v>
      </c>
      <c r="AY22" s="17">
        <f t="shared" si="15"/>
        <v>27</v>
      </c>
      <c r="AZ22" s="17">
        <f t="shared" si="15"/>
        <v>26</v>
      </c>
      <c r="BA22" s="17">
        <f t="shared" si="15"/>
        <v>25</v>
      </c>
      <c r="BB22" s="17">
        <f t="shared" si="15"/>
        <v>24</v>
      </c>
      <c r="BC22" s="17">
        <f t="shared" si="15"/>
        <v>23</v>
      </c>
      <c r="BD22" s="17">
        <f t="shared" si="15"/>
        <v>22</v>
      </c>
      <c r="BE22" s="17">
        <f t="shared" si="15"/>
        <v>21</v>
      </c>
      <c r="BF22" s="17">
        <f t="shared" si="15"/>
        <v>20</v>
      </c>
      <c r="BG22" s="17">
        <f t="shared" si="15"/>
        <v>19</v>
      </c>
      <c r="BH22" s="17">
        <f t="shared" si="15"/>
        <v>18</v>
      </c>
      <c r="BI22" s="17">
        <f t="shared" si="15"/>
        <v>17</v>
      </c>
      <c r="BJ22" s="17">
        <f t="shared" si="15"/>
        <v>16</v>
      </c>
      <c r="BK22" s="17">
        <f t="shared" si="15"/>
        <v>15</v>
      </c>
      <c r="BL22" s="17">
        <f t="shared" si="15"/>
        <v>14</v>
      </c>
      <c r="BM22" s="17">
        <f t="shared" si="15"/>
        <v>13</v>
      </c>
      <c r="BN22" s="17">
        <f t="shared" si="15"/>
        <v>12</v>
      </c>
      <c r="BO22" s="17">
        <f t="shared" si="15"/>
        <v>11</v>
      </c>
      <c r="BP22" s="17">
        <f t="shared" si="15"/>
        <v>10</v>
      </c>
      <c r="BQ22" s="17">
        <f t="shared" si="15"/>
        <v>9</v>
      </c>
      <c r="BR22" s="17">
        <f t="shared" si="15"/>
        <v>8</v>
      </c>
      <c r="BS22" s="17">
        <f t="shared" si="15"/>
        <v>7</v>
      </c>
      <c r="BT22" s="17">
        <f t="shared" si="15"/>
        <v>6</v>
      </c>
      <c r="BU22" s="17">
        <f t="shared" si="15"/>
        <v>5</v>
      </c>
      <c r="BV22" s="17">
        <f t="shared" si="15"/>
        <v>4</v>
      </c>
      <c r="BW22" s="17">
        <f t="shared" si="15"/>
        <v>3</v>
      </c>
      <c r="BX22" s="17">
        <f t="shared" si="15"/>
        <v>2</v>
      </c>
      <c r="BY22" s="17">
        <f t="shared" si="15"/>
        <v>30</v>
      </c>
      <c r="BZ22" s="17">
        <f t="shared" si="15"/>
        <v>29</v>
      </c>
      <c r="CA22" s="17">
        <f t="shared" si="15"/>
        <v>28</v>
      </c>
      <c r="CB22" s="17">
        <f t="shared" ref="CB22:CD33" si="18">CA21</f>
        <v>27</v>
      </c>
      <c r="CC22" s="17">
        <f t="shared" si="18"/>
        <v>26</v>
      </c>
      <c r="CD22" s="17">
        <f t="shared" si="18"/>
        <v>25</v>
      </c>
    </row>
    <row r="23" spans="1:82" x14ac:dyDescent="0.25">
      <c r="A23" s="17">
        <f t="shared" si="8"/>
        <v>20</v>
      </c>
      <c r="B23" s="17">
        <f t="shared" si="13"/>
        <v>19</v>
      </c>
      <c r="C23" s="17">
        <f t="shared" si="13"/>
        <v>18</v>
      </c>
      <c r="D23" s="17">
        <f t="shared" si="16"/>
        <v>17</v>
      </c>
      <c r="E23" s="17">
        <f t="shared" si="16"/>
        <v>16</v>
      </c>
      <c r="F23" s="17">
        <f t="shared" si="16"/>
        <v>15</v>
      </c>
      <c r="G23" s="17">
        <f t="shared" si="16"/>
        <v>14</v>
      </c>
      <c r="H23" s="17">
        <f t="shared" si="16"/>
        <v>13</v>
      </c>
      <c r="I23" s="17">
        <f t="shared" si="16"/>
        <v>12</v>
      </c>
      <c r="J23" s="17">
        <f t="shared" si="16"/>
        <v>11</v>
      </c>
      <c r="K23" s="17">
        <f t="shared" si="16"/>
        <v>10</v>
      </c>
      <c r="L23" s="17">
        <f t="shared" si="16"/>
        <v>9</v>
      </c>
      <c r="M23" s="17">
        <f t="shared" si="16"/>
        <v>8</v>
      </c>
      <c r="N23" s="17">
        <f t="shared" si="16"/>
        <v>7</v>
      </c>
      <c r="O23" s="17">
        <f t="shared" si="16"/>
        <v>6</v>
      </c>
      <c r="P23" s="17">
        <f t="shared" si="16"/>
        <v>5</v>
      </c>
      <c r="Q23" s="17">
        <f t="shared" si="16"/>
        <v>4</v>
      </c>
      <c r="R23" s="17">
        <f t="shared" si="16"/>
        <v>3</v>
      </c>
      <c r="S23" s="17">
        <f t="shared" si="16"/>
        <v>2</v>
      </c>
      <c r="T23" s="17">
        <f t="shared" si="16"/>
        <v>30</v>
      </c>
      <c r="U23" s="17">
        <f t="shared" si="16"/>
        <v>29</v>
      </c>
      <c r="V23" s="17">
        <f t="shared" si="17"/>
        <v>28</v>
      </c>
      <c r="W23" s="17">
        <f t="shared" si="17"/>
        <v>27</v>
      </c>
      <c r="X23" s="17">
        <f t="shared" si="17"/>
        <v>26</v>
      </c>
      <c r="Y23" s="17">
        <f t="shared" si="17"/>
        <v>25</v>
      </c>
      <c r="Z23" s="17">
        <f t="shared" si="17"/>
        <v>24</v>
      </c>
      <c r="AA23" s="17">
        <f t="shared" si="17"/>
        <v>23</v>
      </c>
      <c r="AB23" s="17">
        <f t="shared" si="17"/>
        <v>22</v>
      </c>
      <c r="AC23" s="17">
        <f t="shared" si="17"/>
        <v>21</v>
      </c>
      <c r="AD23" s="17">
        <f t="shared" si="17"/>
        <v>20</v>
      </c>
      <c r="AE23" s="17">
        <f t="shared" si="17"/>
        <v>19</v>
      </c>
      <c r="AF23" s="17">
        <f t="shared" si="17"/>
        <v>18</v>
      </c>
      <c r="AG23" s="17">
        <f t="shared" si="17"/>
        <v>17</v>
      </c>
      <c r="AH23" s="17">
        <f t="shared" si="17"/>
        <v>16</v>
      </c>
      <c r="AI23" s="17">
        <f t="shared" si="15"/>
        <v>15</v>
      </c>
      <c r="AJ23" s="17">
        <f t="shared" si="15"/>
        <v>14</v>
      </c>
      <c r="AK23" s="17">
        <f t="shared" si="15"/>
        <v>13</v>
      </c>
      <c r="AL23" s="17">
        <f t="shared" si="15"/>
        <v>12</v>
      </c>
      <c r="AM23" s="17">
        <f t="shared" si="15"/>
        <v>11</v>
      </c>
      <c r="AN23" s="17">
        <f t="shared" si="15"/>
        <v>10</v>
      </c>
      <c r="AO23" s="17">
        <f t="shared" ref="AI23:CA28" si="19">AN22</f>
        <v>9</v>
      </c>
      <c r="AP23" s="17">
        <f t="shared" si="19"/>
        <v>8</v>
      </c>
      <c r="AQ23" s="17">
        <f t="shared" si="19"/>
        <v>7</v>
      </c>
      <c r="AR23" s="17">
        <f t="shared" si="19"/>
        <v>6</v>
      </c>
      <c r="AS23" s="17">
        <f t="shared" si="19"/>
        <v>5</v>
      </c>
      <c r="AT23" s="17">
        <f t="shared" si="19"/>
        <v>4</v>
      </c>
      <c r="AU23" s="17">
        <f t="shared" si="19"/>
        <v>3</v>
      </c>
      <c r="AV23" s="17">
        <f t="shared" si="19"/>
        <v>2</v>
      </c>
      <c r="AW23" s="17">
        <f t="shared" si="19"/>
        <v>30</v>
      </c>
      <c r="AX23" s="17">
        <f t="shared" si="19"/>
        <v>29</v>
      </c>
      <c r="AY23" s="17">
        <f t="shared" si="19"/>
        <v>28</v>
      </c>
      <c r="AZ23" s="17">
        <f t="shared" si="19"/>
        <v>27</v>
      </c>
      <c r="BA23" s="17">
        <f t="shared" si="19"/>
        <v>26</v>
      </c>
      <c r="BB23" s="17">
        <f t="shared" si="19"/>
        <v>25</v>
      </c>
      <c r="BC23" s="17">
        <f t="shared" si="19"/>
        <v>24</v>
      </c>
      <c r="BD23" s="17">
        <f t="shared" si="19"/>
        <v>23</v>
      </c>
      <c r="BE23" s="17">
        <f t="shared" si="19"/>
        <v>22</v>
      </c>
      <c r="BF23" s="17">
        <f t="shared" si="19"/>
        <v>21</v>
      </c>
      <c r="BG23" s="17">
        <f t="shared" si="19"/>
        <v>20</v>
      </c>
      <c r="BH23" s="17">
        <f t="shared" si="19"/>
        <v>19</v>
      </c>
      <c r="BI23" s="17">
        <f t="shared" si="19"/>
        <v>18</v>
      </c>
      <c r="BJ23" s="17">
        <f t="shared" si="19"/>
        <v>17</v>
      </c>
      <c r="BK23" s="17">
        <f t="shared" si="19"/>
        <v>16</v>
      </c>
      <c r="BL23" s="17">
        <f t="shared" si="19"/>
        <v>15</v>
      </c>
      <c r="BM23" s="17">
        <f t="shared" si="19"/>
        <v>14</v>
      </c>
      <c r="BN23" s="17">
        <f t="shared" si="19"/>
        <v>13</v>
      </c>
      <c r="BO23" s="17">
        <f t="shared" si="19"/>
        <v>12</v>
      </c>
      <c r="BP23" s="17">
        <f t="shared" si="19"/>
        <v>11</v>
      </c>
      <c r="BQ23" s="17">
        <f t="shared" si="19"/>
        <v>10</v>
      </c>
      <c r="BR23" s="17">
        <f t="shared" si="19"/>
        <v>9</v>
      </c>
      <c r="BS23" s="17">
        <f t="shared" si="19"/>
        <v>8</v>
      </c>
      <c r="BT23" s="17">
        <f t="shared" si="19"/>
        <v>7</v>
      </c>
      <c r="BU23" s="17">
        <f t="shared" si="19"/>
        <v>6</v>
      </c>
      <c r="BV23" s="17">
        <f t="shared" si="19"/>
        <v>5</v>
      </c>
      <c r="BW23" s="17">
        <f t="shared" si="19"/>
        <v>4</v>
      </c>
      <c r="BX23" s="17">
        <f t="shared" si="19"/>
        <v>3</v>
      </c>
      <c r="BY23" s="17">
        <f t="shared" si="19"/>
        <v>2</v>
      </c>
      <c r="BZ23" s="17">
        <f t="shared" si="19"/>
        <v>30</v>
      </c>
      <c r="CA23" s="17">
        <f t="shared" si="19"/>
        <v>29</v>
      </c>
      <c r="CB23" s="17">
        <f t="shared" si="18"/>
        <v>28</v>
      </c>
      <c r="CC23" s="17">
        <f t="shared" si="18"/>
        <v>27</v>
      </c>
      <c r="CD23" s="17">
        <f t="shared" si="18"/>
        <v>26</v>
      </c>
    </row>
    <row r="24" spans="1:82" s="17" customFormat="1" x14ac:dyDescent="0.25">
      <c r="A24" s="17">
        <f t="shared" si="8"/>
        <v>21</v>
      </c>
      <c r="B24" s="17">
        <f t="shared" si="13"/>
        <v>20</v>
      </c>
      <c r="C24" s="17">
        <f t="shared" si="13"/>
        <v>19</v>
      </c>
      <c r="D24" s="17">
        <f t="shared" si="16"/>
        <v>18</v>
      </c>
      <c r="E24" s="17">
        <f t="shared" si="16"/>
        <v>17</v>
      </c>
      <c r="F24" s="17">
        <f t="shared" si="16"/>
        <v>16</v>
      </c>
      <c r="G24" s="17">
        <f t="shared" si="16"/>
        <v>15</v>
      </c>
      <c r="H24" s="17">
        <f t="shared" si="16"/>
        <v>14</v>
      </c>
      <c r="I24" s="17">
        <f t="shared" si="16"/>
        <v>13</v>
      </c>
      <c r="J24" s="17">
        <f t="shared" si="16"/>
        <v>12</v>
      </c>
      <c r="K24" s="17">
        <f t="shared" si="16"/>
        <v>11</v>
      </c>
      <c r="L24" s="17">
        <f t="shared" si="16"/>
        <v>10</v>
      </c>
      <c r="M24" s="17">
        <f t="shared" si="16"/>
        <v>9</v>
      </c>
      <c r="N24" s="17">
        <f t="shared" si="16"/>
        <v>8</v>
      </c>
      <c r="O24" s="17">
        <f t="shared" si="16"/>
        <v>7</v>
      </c>
      <c r="P24" s="17">
        <f t="shared" si="16"/>
        <v>6</v>
      </c>
      <c r="Q24" s="17">
        <f t="shared" si="16"/>
        <v>5</v>
      </c>
      <c r="R24" s="17">
        <f t="shared" si="16"/>
        <v>4</v>
      </c>
      <c r="S24" s="17">
        <f t="shared" si="16"/>
        <v>3</v>
      </c>
      <c r="T24" s="17">
        <f t="shared" si="16"/>
        <v>2</v>
      </c>
      <c r="U24" s="17">
        <f t="shared" si="16"/>
        <v>30</v>
      </c>
      <c r="V24" s="17">
        <f t="shared" si="17"/>
        <v>29</v>
      </c>
      <c r="W24" s="17">
        <f t="shared" si="17"/>
        <v>28</v>
      </c>
      <c r="X24" s="17">
        <f t="shared" si="17"/>
        <v>27</v>
      </c>
      <c r="Y24" s="17">
        <f t="shared" si="17"/>
        <v>26</v>
      </c>
      <c r="Z24" s="17">
        <f t="shared" si="17"/>
        <v>25</v>
      </c>
      <c r="AA24" s="17">
        <f t="shared" si="17"/>
        <v>24</v>
      </c>
      <c r="AB24" s="17">
        <f t="shared" si="17"/>
        <v>23</v>
      </c>
      <c r="AC24" s="17">
        <f t="shared" si="17"/>
        <v>22</v>
      </c>
      <c r="AD24" s="17">
        <f t="shared" si="17"/>
        <v>21</v>
      </c>
      <c r="AE24" s="17">
        <f t="shared" si="17"/>
        <v>20</v>
      </c>
      <c r="AF24" s="17">
        <f t="shared" si="17"/>
        <v>19</v>
      </c>
      <c r="AG24" s="17">
        <f t="shared" si="17"/>
        <v>18</v>
      </c>
      <c r="AH24" s="17">
        <f t="shared" si="17"/>
        <v>17</v>
      </c>
      <c r="AI24" s="17">
        <f t="shared" si="19"/>
        <v>16</v>
      </c>
      <c r="AJ24" s="17">
        <f t="shared" si="19"/>
        <v>15</v>
      </c>
      <c r="AK24" s="17">
        <f t="shared" si="19"/>
        <v>14</v>
      </c>
      <c r="AL24" s="17">
        <f t="shared" si="19"/>
        <v>13</v>
      </c>
      <c r="AM24" s="17">
        <f t="shared" si="19"/>
        <v>12</v>
      </c>
      <c r="AN24" s="17">
        <f t="shared" si="19"/>
        <v>11</v>
      </c>
      <c r="AO24" s="17">
        <f t="shared" si="19"/>
        <v>10</v>
      </c>
      <c r="AP24" s="17">
        <f t="shared" si="19"/>
        <v>9</v>
      </c>
      <c r="AQ24" s="17">
        <f t="shared" si="19"/>
        <v>8</v>
      </c>
      <c r="AR24" s="17">
        <f t="shared" si="19"/>
        <v>7</v>
      </c>
      <c r="AS24" s="17">
        <f t="shared" si="19"/>
        <v>6</v>
      </c>
      <c r="AT24" s="17">
        <f t="shared" si="19"/>
        <v>5</v>
      </c>
      <c r="AU24" s="17">
        <f t="shared" si="19"/>
        <v>4</v>
      </c>
      <c r="AV24" s="17">
        <f t="shared" si="19"/>
        <v>3</v>
      </c>
      <c r="AW24" s="17">
        <f t="shared" si="19"/>
        <v>2</v>
      </c>
      <c r="AX24" s="17">
        <f t="shared" si="19"/>
        <v>30</v>
      </c>
      <c r="AY24" s="17">
        <f t="shared" si="19"/>
        <v>29</v>
      </c>
      <c r="AZ24" s="17">
        <f t="shared" si="19"/>
        <v>28</v>
      </c>
      <c r="BA24" s="17">
        <f t="shared" si="19"/>
        <v>27</v>
      </c>
      <c r="BB24" s="17">
        <f t="shared" si="19"/>
        <v>26</v>
      </c>
      <c r="BC24" s="17">
        <f t="shared" si="19"/>
        <v>25</v>
      </c>
      <c r="BD24" s="17">
        <f t="shared" si="19"/>
        <v>24</v>
      </c>
      <c r="BE24" s="17">
        <f t="shared" si="19"/>
        <v>23</v>
      </c>
      <c r="BF24" s="17">
        <f t="shared" si="19"/>
        <v>22</v>
      </c>
      <c r="BG24" s="17">
        <f t="shared" si="19"/>
        <v>21</v>
      </c>
      <c r="BH24" s="17">
        <f t="shared" si="19"/>
        <v>20</v>
      </c>
      <c r="BI24" s="17">
        <f t="shared" si="19"/>
        <v>19</v>
      </c>
      <c r="BJ24" s="17">
        <f t="shared" si="19"/>
        <v>18</v>
      </c>
      <c r="BK24" s="17">
        <f t="shared" si="19"/>
        <v>17</v>
      </c>
      <c r="BL24" s="17">
        <f t="shared" si="19"/>
        <v>16</v>
      </c>
      <c r="BM24" s="17">
        <f t="shared" si="19"/>
        <v>15</v>
      </c>
      <c r="BN24" s="17">
        <f t="shared" si="19"/>
        <v>14</v>
      </c>
      <c r="BO24" s="17">
        <f t="shared" si="19"/>
        <v>13</v>
      </c>
      <c r="BP24" s="17">
        <f t="shared" si="19"/>
        <v>12</v>
      </c>
      <c r="BQ24" s="17">
        <f t="shared" si="19"/>
        <v>11</v>
      </c>
      <c r="BR24" s="17">
        <f t="shared" si="19"/>
        <v>10</v>
      </c>
      <c r="BS24" s="17">
        <f t="shared" si="19"/>
        <v>9</v>
      </c>
      <c r="BT24" s="17">
        <f t="shared" si="19"/>
        <v>8</v>
      </c>
      <c r="BU24" s="17">
        <f t="shared" si="19"/>
        <v>7</v>
      </c>
      <c r="BV24" s="17">
        <f t="shared" si="19"/>
        <v>6</v>
      </c>
      <c r="BW24" s="17">
        <f t="shared" si="19"/>
        <v>5</v>
      </c>
      <c r="BX24" s="17">
        <f t="shared" si="19"/>
        <v>4</v>
      </c>
      <c r="BY24" s="17">
        <f t="shared" si="19"/>
        <v>3</v>
      </c>
      <c r="BZ24" s="17">
        <f t="shared" si="19"/>
        <v>2</v>
      </c>
      <c r="CA24" s="17">
        <f t="shared" si="19"/>
        <v>30</v>
      </c>
      <c r="CB24" s="17">
        <f t="shared" si="18"/>
        <v>29</v>
      </c>
      <c r="CC24" s="17">
        <f t="shared" si="18"/>
        <v>28</v>
      </c>
      <c r="CD24" s="17">
        <f t="shared" si="18"/>
        <v>27</v>
      </c>
    </row>
    <row r="25" spans="1:82" s="17" customFormat="1" x14ac:dyDescent="0.25">
      <c r="A25" s="17">
        <f t="shared" si="8"/>
        <v>22</v>
      </c>
      <c r="B25" s="17">
        <f t="shared" si="13"/>
        <v>21</v>
      </c>
      <c r="C25" s="17">
        <f t="shared" si="13"/>
        <v>20</v>
      </c>
      <c r="D25" s="17">
        <f t="shared" si="16"/>
        <v>19</v>
      </c>
      <c r="E25" s="17">
        <f t="shared" si="16"/>
        <v>18</v>
      </c>
      <c r="F25" s="17">
        <f t="shared" si="16"/>
        <v>17</v>
      </c>
      <c r="G25" s="17">
        <f t="shared" si="16"/>
        <v>16</v>
      </c>
      <c r="H25" s="17">
        <f t="shared" si="16"/>
        <v>15</v>
      </c>
      <c r="I25" s="17">
        <f t="shared" si="16"/>
        <v>14</v>
      </c>
      <c r="J25" s="17">
        <f t="shared" si="16"/>
        <v>13</v>
      </c>
      <c r="K25" s="17">
        <f t="shared" si="16"/>
        <v>12</v>
      </c>
      <c r="L25" s="17">
        <f t="shared" si="16"/>
        <v>11</v>
      </c>
      <c r="M25" s="17">
        <f t="shared" si="16"/>
        <v>10</v>
      </c>
      <c r="N25" s="17">
        <f t="shared" si="16"/>
        <v>9</v>
      </c>
      <c r="O25" s="17">
        <f t="shared" si="16"/>
        <v>8</v>
      </c>
      <c r="P25" s="17">
        <f t="shared" si="16"/>
        <v>7</v>
      </c>
      <c r="Q25" s="17">
        <f t="shared" si="16"/>
        <v>6</v>
      </c>
      <c r="R25" s="17">
        <f t="shared" si="16"/>
        <v>5</v>
      </c>
      <c r="S25" s="17">
        <f t="shared" si="16"/>
        <v>4</v>
      </c>
      <c r="T25" s="17">
        <f t="shared" si="16"/>
        <v>3</v>
      </c>
      <c r="U25" s="17">
        <f t="shared" si="16"/>
        <v>2</v>
      </c>
      <c r="V25" s="17">
        <f t="shared" si="17"/>
        <v>30</v>
      </c>
      <c r="W25" s="17">
        <f t="shared" si="17"/>
        <v>29</v>
      </c>
      <c r="X25" s="17">
        <f t="shared" si="17"/>
        <v>28</v>
      </c>
      <c r="Y25" s="17">
        <f t="shared" si="17"/>
        <v>27</v>
      </c>
      <c r="Z25" s="17">
        <f t="shared" si="17"/>
        <v>26</v>
      </c>
      <c r="AA25" s="17">
        <f t="shared" si="17"/>
        <v>25</v>
      </c>
      <c r="AB25" s="17">
        <f t="shared" si="17"/>
        <v>24</v>
      </c>
      <c r="AC25" s="17">
        <f t="shared" si="17"/>
        <v>23</v>
      </c>
      <c r="AD25" s="17">
        <f t="shared" si="17"/>
        <v>22</v>
      </c>
      <c r="AE25" s="17">
        <f t="shared" si="17"/>
        <v>21</v>
      </c>
      <c r="AF25" s="17">
        <f t="shared" si="17"/>
        <v>20</v>
      </c>
      <c r="AG25" s="17">
        <f t="shared" si="17"/>
        <v>19</v>
      </c>
      <c r="AH25" s="17">
        <f t="shared" si="17"/>
        <v>18</v>
      </c>
      <c r="AI25" s="17">
        <f t="shared" si="19"/>
        <v>17</v>
      </c>
      <c r="AJ25" s="17">
        <f t="shared" si="19"/>
        <v>16</v>
      </c>
      <c r="AK25" s="17">
        <f t="shared" si="19"/>
        <v>15</v>
      </c>
      <c r="AL25" s="17">
        <f t="shared" si="19"/>
        <v>14</v>
      </c>
      <c r="AM25" s="17">
        <f t="shared" si="19"/>
        <v>13</v>
      </c>
      <c r="AN25" s="17">
        <f t="shared" si="19"/>
        <v>12</v>
      </c>
      <c r="AO25" s="17">
        <f t="shared" si="19"/>
        <v>11</v>
      </c>
      <c r="AP25" s="17">
        <f t="shared" si="19"/>
        <v>10</v>
      </c>
      <c r="AQ25" s="17">
        <f t="shared" si="19"/>
        <v>9</v>
      </c>
      <c r="AR25" s="17">
        <f t="shared" si="19"/>
        <v>8</v>
      </c>
      <c r="AS25" s="17">
        <f t="shared" si="19"/>
        <v>7</v>
      </c>
      <c r="AT25" s="17">
        <f t="shared" si="19"/>
        <v>6</v>
      </c>
      <c r="AU25" s="17">
        <f t="shared" si="19"/>
        <v>5</v>
      </c>
      <c r="AV25" s="17">
        <f t="shared" si="19"/>
        <v>4</v>
      </c>
      <c r="AW25" s="17">
        <f t="shared" si="19"/>
        <v>3</v>
      </c>
      <c r="AX25" s="17">
        <f t="shared" si="19"/>
        <v>2</v>
      </c>
      <c r="AY25" s="17">
        <f t="shared" si="19"/>
        <v>30</v>
      </c>
      <c r="AZ25" s="17">
        <f t="shared" si="19"/>
        <v>29</v>
      </c>
      <c r="BA25" s="17">
        <f t="shared" si="19"/>
        <v>28</v>
      </c>
      <c r="BB25" s="17">
        <f t="shared" si="19"/>
        <v>27</v>
      </c>
      <c r="BC25" s="17">
        <f t="shared" si="19"/>
        <v>26</v>
      </c>
      <c r="BD25" s="17">
        <f t="shared" si="19"/>
        <v>25</v>
      </c>
      <c r="BE25" s="17">
        <f t="shared" si="19"/>
        <v>24</v>
      </c>
      <c r="BF25" s="17">
        <f t="shared" si="19"/>
        <v>23</v>
      </c>
      <c r="BG25" s="17">
        <f t="shared" si="19"/>
        <v>22</v>
      </c>
      <c r="BH25" s="17">
        <f t="shared" si="19"/>
        <v>21</v>
      </c>
      <c r="BI25" s="17">
        <f t="shared" si="19"/>
        <v>20</v>
      </c>
      <c r="BJ25" s="17">
        <f t="shared" si="19"/>
        <v>19</v>
      </c>
      <c r="BK25" s="17">
        <f t="shared" si="19"/>
        <v>18</v>
      </c>
      <c r="BL25" s="17">
        <f t="shared" si="19"/>
        <v>17</v>
      </c>
      <c r="BM25" s="17">
        <f t="shared" si="19"/>
        <v>16</v>
      </c>
      <c r="BN25" s="17">
        <f t="shared" si="19"/>
        <v>15</v>
      </c>
      <c r="BO25" s="17">
        <f t="shared" si="19"/>
        <v>14</v>
      </c>
      <c r="BP25" s="17">
        <f t="shared" si="19"/>
        <v>13</v>
      </c>
      <c r="BQ25" s="17">
        <f t="shared" si="19"/>
        <v>12</v>
      </c>
      <c r="BR25" s="17">
        <f t="shared" si="19"/>
        <v>11</v>
      </c>
      <c r="BS25" s="17">
        <f t="shared" si="19"/>
        <v>10</v>
      </c>
      <c r="BT25" s="17">
        <f t="shared" si="19"/>
        <v>9</v>
      </c>
      <c r="BU25" s="17">
        <f t="shared" si="19"/>
        <v>8</v>
      </c>
      <c r="BV25" s="17">
        <f t="shared" si="19"/>
        <v>7</v>
      </c>
      <c r="BW25" s="17">
        <f t="shared" si="19"/>
        <v>6</v>
      </c>
      <c r="BX25" s="17">
        <f t="shared" si="19"/>
        <v>5</v>
      </c>
      <c r="BY25" s="17">
        <f t="shared" si="19"/>
        <v>4</v>
      </c>
      <c r="BZ25" s="17">
        <f t="shared" si="19"/>
        <v>3</v>
      </c>
      <c r="CA25" s="17">
        <f t="shared" si="19"/>
        <v>2</v>
      </c>
      <c r="CB25" s="17">
        <f t="shared" si="18"/>
        <v>30</v>
      </c>
      <c r="CC25" s="17">
        <f t="shared" si="18"/>
        <v>29</v>
      </c>
      <c r="CD25" s="17">
        <f t="shared" si="18"/>
        <v>28</v>
      </c>
    </row>
    <row r="26" spans="1:82" s="17" customFormat="1" x14ac:dyDescent="0.25">
      <c r="A26" s="17">
        <f t="shared" si="8"/>
        <v>23</v>
      </c>
      <c r="B26" s="17">
        <f t="shared" si="13"/>
        <v>22</v>
      </c>
      <c r="C26" s="17">
        <f t="shared" si="13"/>
        <v>21</v>
      </c>
      <c r="D26" s="17">
        <f t="shared" si="16"/>
        <v>20</v>
      </c>
      <c r="E26" s="17">
        <f t="shared" si="16"/>
        <v>19</v>
      </c>
      <c r="F26" s="17">
        <f t="shared" si="16"/>
        <v>18</v>
      </c>
      <c r="G26" s="17">
        <f t="shared" si="16"/>
        <v>17</v>
      </c>
      <c r="H26" s="17">
        <f t="shared" si="16"/>
        <v>16</v>
      </c>
      <c r="I26" s="17">
        <f t="shared" si="16"/>
        <v>15</v>
      </c>
      <c r="J26" s="17">
        <f t="shared" si="16"/>
        <v>14</v>
      </c>
      <c r="K26" s="17">
        <f t="shared" si="16"/>
        <v>13</v>
      </c>
      <c r="L26" s="17">
        <f t="shared" si="16"/>
        <v>12</v>
      </c>
      <c r="M26" s="17">
        <f t="shared" si="16"/>
        <v>11</v>
      </c>
      <c r="N26" s="17">
        <f t="shared" si="16"/>
        <v>10</v>
      </c>
      <c r="O26" s="17">
        <f t="shared" si="16"/>
        <v>9</v>
      </c>
      <c r="P26" s="17">
        <f t="shared" si="16"/>
        <v>8</v>
      </c>
      <c r="Q26" s="17">
        <f t="shared" si="16"/>
        <v>7</v>
      </c>
      <c r="R26" s="17">
        <f t="shared" si="16"/>
        <v>6</v>
      </c>
      <c r="S26" s="17">
        <f t="shared" si="16"/>
        <v>5</v>
      </c>
      <c r="T26" s="17">
        <f t="shared" si="16"/>
        <v>4</v>
      </c>
      <c r="U26" s="17">
        <f t="shared" si="16"/>
        <v>3</v>
      </c>
      <c r="V26" s="17">
        <f t="shared" si="17"/>
        <v>2</v>
      </c>
      <c r="W26" s="17">
        <f t="shared" si="17"/>
        <v>30</v>
      </c>
      <c r="X26" s="17">
        <f t="shared" si="17"/>
        <v>29</v>
      </c>
      <c r="Y26" s="17">
        <f t="shared" si="17"/>
        <v>28</v>
      </c>
      <c r="Z26" s="17">
        <f t="shared" si="17"/>
        <v>27</v>
      </c>
      <c r="AA26" s="17">
        <f t="shared" si="17"/>
        <v>26</v>
      </c>
      <c r="AB26" s="17">
        <f t="shared" si="17"/>
        <v>25</v>
      </c>
      <c r="AC26" s="17">
        <f t="shared" si="17"/>
        <v>24</v>
      </c>
      <c r="AD26" s="17">
        <f t="shared" si="17"/>
        <v>23</v>
      </c>
      <c r="AE26" s="17">
        <f t="shared" si="17"/>
        <v>22</v>
      </c>
      <c r="AF26" s="17">
        <f t="shared" si="17"/>
        <v>21</v>
      </c>
      <c r="AG26" s="17">
        <f t="shared" si="17"/>
        <v>20</v>
      </c>
      <c r="AH26" s="17">
        <f t="shared" si="17"/>
        <v>19</v>
      </c>
      <c r="AI26" s="17">
        <f t="shared" si="19"/>
        <v>18</v>
      </c>
      <c r="AJ26" s="17">
        <f t="shared" si="19"/>
        <v>17</v>
      </c>
      <c r="AK26" s="17">
        <f t="shared" si="19"/>
        <v>16</v>
      </c>
      <c r="AL26" s="17">
        <f t="shared" si="19"/>
        <v>15</v>
      </c>
      <c r="AM26" s="17">
        <f t="shared" si="19"/>
        <v>14</v>
      </c>
      <c r="AN26" s="17">
        <f t="shared" si="19"/>
        <v>13</v>
      </c>
      <c r="AO26" s="17">
        <f t="shared" si="19"/>
        <v>12</v>
      </c>
      <c r="AP26" s="17">
        <f t="shared" si="19"/>
        <v>11</v>
      </c>
      <c r="AQ26" s="17">
        <f t="shared" si="19"/>
        <v>10</v>
      </c>
      <c r="AR26" s="17">
        <f t="shared" si="19"/>
        <v>9</v>
      </c>
      <c r="AS26" s="17">
        <f t="shared" si="19"/>
        <v>8</v>
      </c>
      <c r="AT26" s="17">
        <f t="shared" si="19"/>
        <v>7</v>
      </c>
      <c r="AU26" s="17">
        <f t="shared" si="19"/>
        <v>6</v>
      </c>
      <c r="AV26" s="17">
        <f t="shared" si="19"/>
        <v>5</v>
      </c>
      <c r="AW26" s="17">
        <f t="shared" si="19"/>
        <v>4</v>
      </c>
      <c r="AX26" s="17">
        <f t="shared" si="19"/>
        <v>3</v>
      </c>
      <c r="AY26" s="17">
        <f t="shared" si="19"/>
        <v>2</v>
      </c>
      <c r="AZ26" s="17">
        <f t="shared" si="19"/>
        <v>30</v>
      </c>
      <c r="BA26" s="17">
        <f t="shared" si="19"/>
        <v>29</v>
      </c>
      <c r="BB26" s="17">
        <f t="shared" si="19"/>
        <v>28</v>
      </c>
      <c r="BC26" s="17">
        <f t="shared" si="19"/>
        <v>27</v>
      </c>
      <c r="BD26" s="17">
        <f t="shared" si="19"/>
        <v>26</v>
      </c>
      <c r="BE26" s="17">
        <f t="shared" si="19"/>
        <v>25</v>
      </c>
      <c r="BF26" s="17">
        <f t="shared" si="19"/>
        <v>24</v>
      </c>
      <c r="BG26" s="17">
        <f t="shared" si="19"/>
        <v>23</v>
      </c>
      <c r="BH26" s="17">
        <f t="shared" si="19"/>
        <v>22</v>
      </c>
      <c r="BI26" s="17">
        <f t="shared" si="19"/>
        <v>21</v>
      </c>
      <c r="BJ26" s="17">
        <f t="shared" si="19"/>
        <v>20</v>
      </c>
      <c r="BK26" s="17">
        <f t="shared" si="19"/>
        <v>19</v>
      </c>
      <c r="BL26" s="17">
        <f t="shared" si="19"/>
        <v>18</v>
      </c>
      <c r="BM26" s="17">
        <f t="shared" si="19"/>
        <v>17</v>
      </c>
      <c r="BN26" s="17">
        <f t="shared" si="19"/>
        <v>16</v>
      </c>
      <c r="BO26" s="17">
        <f t="shared" si="19"/>
        <v>15</v>
      </c>
      <c r="BP26" s="17">
        <f t="shared" si="19"/>
        <v>14</v>
      </c>
      <c r="BQ26" s="17">
        <f t="shared" si="19"/>
        <v>13</v>
      </c>
      <c r="BR26" s="17">
        <f t="shared" si="19"/>
        <v>12</v>
      </c>
      <c r="BS26" s="17">
        <f t="shared" si="19"/>
        <v>11</v>
      </c>
      <c r="BT26" s="17">
        <f t="shared" si="19"/>
        <v>10</v>
      </c>
      <c r="BU26" s="17">
        <f t="shared" si="19"/>
        <v>9</v>
      </c>
      <c r="BV26" s="17">
        <f t="shared" si="19"/>
        <v>8</v>
      </c>
      <c r="BW26" s="17">
        <f t="shared" si="19"/>
        <v>7</v>
      </c>
      <c r="BX26" s="17">
        <f t="shared" si="19"/>
        <v>6</v>
      </c>
      <c r="BY26" s="17">
        <f t="shared" si="19"/>
        <v>5</v>
      </c>
      <c r="BZ26" s="17">
        <f t="shared" si="19"/>
        <v>4</v>
      </c>
      <c r="CA26" s="17">
        <f t="shared" si="19"/>
        <v>3</v>
      </c>
      <c r="CB26" s="17">
        <f t="shared" si="18"/>
        <v>2</v>
      </c>
      <c r="CC26" s="17">
        <f t="shared" si="18"/>
        <v>30</v>
      </c>
      <c r="CD26" s="17">
        <f t="shared" si="18"/>
        <v>29</v>
      </c>
    </row>
    <row r="27" spans="1:82" s="17" customFormat="1" x14ac:dyDescent="0.25">
      <c r="A27" s="17">
        <f t="shared" si="8"/>
        <v>24</v>
      </c>
      <c r="B27" s="17">
        <f t="shared" si="13"/>
        <v>23</v>
      </c>
      <c r="C27" s="17">
        <f t="shared" si="13"/>
        <v>22</v>
      </c>
      <c r="D27" s="17">
        <f t="shared" si="16"/>
        <v>21</v>
      </c>
      <c r="E27" s="17">
        <f t="shared" si="16"/>
        <v>20</v>
      </c>
      <c r="F27" s="17">
        <f t="shared" si="16"/>
        <v>19</v>
      </c>
      <c r="G27" s="17">
        <f t="shared" si="16"/>
        <v>18</v>
      </c>
      <c r="H27" s="17">
        <f t="shared" si="16"/>
        <v>17</v>
      </c>
      <c r="I27" s="17">
        <f t="shared" si="16"/>
        <v>16</v>
      </c>
      <c r="J27" s="17">
        <f t="shared" si="16"/>
        <v>15</v>
      </c>
      <c r="K27" s="17">
        <f t="shared" si="16"/>
        <v>14</v>
      </c>
      <c r="L27" s="17">
        <f t="shared" si="16"/>
        <v>13</v>
      </c>
      <c r="M27" s="17">
        <f t="shared" si="16"/>
        <v>12</v>
      </c>
      <c r="N27" s="17">
        <f t="shared" si="16"/>
        <v>11</v>
      </c>
      <c r="O27" s="17">
        <f t="shared" si="16"/>
        <v>10</v>
      </c>
      <c r="P27" s="17">
        <f t="shared" si="16"/>
        <v>9</v>
      </c>
      <c r="Q27" s="17">
        <f t="shared" si="16"/>
        <v>8</v>
      </c>
      <c r="R27" s="17">
        <f t="shared" si="16"/>
        <v>7</v>
      </c>
      <c r="S27" s="17">
        <f t="shared" si="16"/>
        <v>6</v>
      </c>
      <c r="T27" s="17">
        <f t="shared" si="16"/>
        <v>5</v>
      </c>
      <c r="U27" s="17">
        <f t="shared" si="16"/>
        <v>4</v>
      </c>
      <c r="V27" s="17">
        <f t="shared" si="17"/>
        <v>3</v>
      </c>
      <c r="W27" s="17">
        <f t="shared" si="17"/>
        <v>2</v>
      </c>
      <c r="X27" s="17">
        <f t="shared" si="17"/>
        <v>30</v>
      </c>
      <c r="Y27" s="17">
        <f t="shared" si="17"/>
        <v>29</v>
      </c>
      <c r="Z27" s="17">
        <f t="shared" si="17"/>
        <v>28</v>
      </c>
      <c r="AA27" s="17">
        <f t="shared" si="17"/>
        <v>27</v>
      </c>
      <c r="AB27" s="17">
        <f t="shared" si="17"/>
        <v>26</v>
      </c>
      <c r="AC27" s="17">
        <f t="shared" si="17"/>
        <v>25</v>
      </c>
      <c r="AD27" s="17">
        <f t="shared" si="17"/>
        <v>24</v>
      </c>
      <c r="AE27" s="17">
        <f t="shared" si="17"/>
        <v>23</v>
      </c>
      <c r="AF27" s="17">
        <f t="shared" si="17"/>
        <v>22</v>
      </c>
      <c r="AG27" s="17">
        <f t="shared" si="17"/>
        <v>21</v>
      </c>
      <c r="AH27" s="17">
        <f t="shared" si="17"/>
        <v>20</v>
      </c>
      <c r="AI27" s="17">
        <f t="shared" si="19"/>
        <v>19</v>
      </c>
      <c r="AJ27" s="17">
        <f t="shared" si="19"/>
        <v>18</v>
      </c>
      <c r="AK27" s="17">
        <f t="shared" si="19"/>
        <v>17</v>
      </c>
      <c r="AL27" s="17">
        <f t="shared" si="19"/>
        <v>16</v>
      </c>
      <c r="AM27" s="17">
        <f t="shared" si="19"/>
        <v>15</v>
      </c>
      <c r="AN27" s="17">
        <f t="shared" si="19"/>
        <v>14</v>
      </c>
      <c r="AO27" s="17">
        <f t="shared" si="19"/>
        <v>13</v>
      </c>
      <c r="AP27" s="17">
        <f t="shared" si="19"/>
        <v>12</v>
      </c>
      <c r="AQ27" s="17">
        <f t="shared" si="19"/>
        <v>11</v>
      </c>
      <c r="AR27" s="17">
        <f t="shared" si="19"/>
        <v>10</v>
      </c>
      <c r="AS27" s="17">
        <f t="shared" si="19"/>
        <v>9</v>
      </c>
      <c r="AT27" s="17">
        <f t="shared" si="19"/>
        <v>8</v>
      </c>
      <c r="AU27" s="17">
        <f t="shared" si="19"/>
        <v>7</v>
      </c>
      <c r="AV27" s="17">
        <f t="shared" si="19"/>
        <v>6</v>
      </c>
      <c r="AW27" s="17">
        <f t="shared" si="19"/>
        <v>5</v>
      </c>
      <c r="AX27" s="17">
        <f t="shared" si="19"/>
        <v>4</v>
      </c>
      <c r="AY27" s="17">
        <f t="shared" si="19"/>
        <v>3</v>
      </c>
      <c r="AZ27" s="17">
        <f t="shared" si="19"/>
        <v>2</v>
      </c>
      <c r="BA27" s="17">
        <f t="shared" si="19"/>
        <v>30</v>
      </c>
      <c r="BB27" s="17">
        <f t="shared" si="19"/>
        <v>29</v>
      </c>
      <c r="BC27" s="17">
        <f t="shared" si="19"/>
        <v>28</v>
      </c>
      <c r="BD27" s="17">
        <f t="shared" si="19"/>
        <v>27</v>
      </c>
      <c r="BE27" s="17">
        <f t="shared" si="19"/>
        <v>26</v>
      </c>
      <c r="BF27" s="17">
        <f t="shared" si="19"/>
        <v>25</v>
      </c>
      <c r="BG27" s="17">
        <f t="shared" si="19"/>
        <v>24</v>
      </c>
      <c r="BH27" s="17">
        <f t="shared" si="19"/>
        <v>23</v>
      </c>
      <c r="BI27" s="17">
        <f t="shared" si="19"/>
        <v>22</v>
      </c>
      <c r="BJ27" s="17">
        <f t="shared" si="19"/>
        <v>21</v>
      </c>
      <c r="BK27" s="17">
        <f t="shared" si="19"/>
        <v>20</v>
      </c>
      <c r="BL27" s="17">
        <f t="shared" si="19"/>
        <v>19</v>
      </c>
      <c r="BM27" s="17">
        <f t="shared" si="19"/>
        <v>18</v>
      </c>
      <c r="BN27" s="17">
        <f t="shared" si="19"/>
        <v>17</v>
      </c>
      <c r="BO27" s="17">
        <f t="shared" si="19"/>
        <v>16</v>
      </c>
      <c r="BP27" s="17">
        <f t="shared" si="19"/>
        <v>15</v>
      </c>
      <c r="BQ27" s="17">
        <f t="shared" si="19"/>
        <v>14</v>
      </c>
      <c r="BR27" s="17">
        <f t="shared" si="19"/>
        <v>13</v>
      </c>
      <c r="BS27" s="17">
        <f t="shared" si="19"/>
        <v>12</v>
      </c>
      <c r="BT27" s="17">
        <f t="shared" si="19"/>
        <v>11</v>
      </c>
      <c r="BU27" s="17">
        <f t="shared" si="19"/>
        <v>10</v>
      </c>
      <c r="BV27" s="17">
        <f t="shared" si="19"/>
        <v>9</v>
      </c>
      <c r="BW27" s="17">
        <f t="shared" si="19"/>
        <v>8</v>
      </c>
      <c r="BX27" s="17">
        <f t="shared" si="19"/>
        <v>7</v>
      </c>
      <c r="BY27" s="17">
        <f t="shared" si="19"/>
        <v>6</v>
      </c>
      <c r="BZ27" s="17">
        <f t="shared" si="19"/>
        <v>5</v>
      </c>
      <c r="CA27" s="17">
        <f t="shared" si="19"/>
        <v>4</v>
      </c>
      <c r="CB27" s="17">
        <f t="shared" si="18"/>
        <v>3</v>
      </c>
      <c r="CC27" s="17">
        <f t="shared" si="18"/>
        <v>2</v>
      </c>
      <c r="CD27" s="17">
        <f t="shared" si="18"/>
        <v>30</v>
      </c>
    </row>
    <row r="28" spans="1:82" s="17" customFormat="1" x14ac:dyDescent="0.25">
      <c r="A28" s="17">
        <f t="shared" si="8"/>
        <v>25</v>
      </c>
      <c r="B28" s="17">
        <f t="shared" si="13"/>
        <v>24</v>
      </c>
      <c r="C28" s="17">
        <f t="shared" si="13"/>
        <v>23</v>
      </c>
      <c r="D28" s="17">
        <f t="shared" si="16"/>
        <v>22</v>
      </c>
      <c r="E28" s="17">
        <f t="shared" si="16"/>
        <v>21</v>
      </c>
      <c r="F28" s="17">
        <f t="shared" si="16"/>
        <v>20</v>
      </c>
      <c r="G28" s="17">
        <f t="shared" si="16"/>
        <v>19</v>
      </c>
      <c r="H28" s="17">
        <f t="shared" si="16"/>
        <v>18</v>
      </c>
      <c r="I28" s="17">
        <f t="shared" si="16"/>
        <v>17</v>
      </c>
      <c r="J28" s="17">
        <f t="shared" si="16"/>
        <v>16</v>
      </c>
      <c r="K28" s="17">
        <f t="shared" si="16"/>
        <v>15</v>
      </c>
      <c r="L28" s="17">
        <f t="shared" si="16"/>
        <v>14</v>
      </c>
      <c r="M28" s="17">
        <f t="shared" si="16"/>
        <v>13</v>
      </c>
      <c r="N28" s="17">
        <f t="shared" si="16"/>
        <v>12</v>
      </c>
      <c r="O28" s="17">
        <f t="shared" si="16"/>
        <v>11</v>
      </c>
      <c r="P28" s="17">
        <f t="shared" si="16"/>
        <v>10</v>
      </c>
      <c r="Q28" s="17">
        <f t="shared" si="16"/>
        <v>9</v>
      </c>
      <c r="R28" s="17">
        <f t="shared" si="16"/>
        <v>8</v>
      </c>
      <c r="S28" s="17">
        <f t="shared" si="16"/>
        <v>7</v>
      </c>
      <c r="T28" s="17">
        <f t="shared" si="16"/>
        <v>6</v>
      </c>
      <c r="U28" s="17">
        <f t="shared" si="16"/>
        <v>5</v>
      </c>
      <c r="V28" s="17">
        <f t="shared" si="17"/>
        <v>4</v>
      </c>
      <c r="W28" s="17">
        <f t="shared" si="17"/>
        <v>3</v>
      </c>
      <c r="X28" s="17">
        <f t="shared" si="17"/>
        <v>2</v>
      </c>
      <c r="Y28" s="17">
        <f t="shared" si="17"/>
        <v>30</v>
      </c>
      <c r="Z28" s="17">
        <f t="shared" si="17"/>
        <v>29</v>
      </c>
      <c r="AA28" s="17">
        <f t="shared" si="17"/>
        <v>28</v>
      </c>
      <c r="AB28" s="17">
        <f t="shared" si="17"/>
        <v>27</v>
      </c>
      <c r="AC28" s="17">
        <f t="shared" si="17"/>
        <v>26</v>
      </c>
      <c r="AD28" s="17">
        <f t="shared" si="17"/>
        <v>25</v>
      </c>
      <c r="AE28" s="17">
        <f t="shared" si="17"/>
        <v>24</v>
      </c>
      <c r="AF28" s="17">
        <f t="shared" si="17"/>
        <v>23</v>
      </c>
      <c r="AG28" s="17">
        <f t="shared" si="17"/>
        <v>22</v>
      </c>
      <c r="AH28" s="17">
        <f t="shared" si="17"/>
        <v>21</v>
      </c>
      <c r="AI28" s="17">
        <f t="shared" si="19"/>
        <v>20</v>
      </c>
      <c r="AJ28" s="17">
        <f t="shared" si="19"/>
        <v>19</v>
      </c>
      <c r="AK28" s="17">
        <f t="shared" si="19"/>
        <v>18</v>
      </c>
      <c r="AL28" s="17">
        <f t="shared" si="19"/>
        <v>17</v>
      </c>
      <c r="AM28" s="17">
        <f t="shared" si="19"/>
        <v>16</v>
      </c>
      <c r="AN28" s="17">
        <f t="shared" si="19"/>
        <v>15</v>
      </c>
      <c r="AO28" s="17">
        <f t="shared" si="19"/>
        <v>14</v>
      </c>
      <c r="AP28" s="17">
        <f t="shared" si="19"/>
        <v>13</v>
      </c>
      <c r="AQ28" s="17">
        <f t="shared" si="19"/>
        <v>12</v>
      </c>
      <c r="AR28" s="17">
        <f t="shared" si="19"/>
        <v>11</v>
      </c>
      <c r="AS28" s="17">
        <f t="shared" si="19"/>
        <v>10</v>
      </c>
      <c r="AT28" s="17">
        <f t="shared" si="19"/>
        <v>9</v>
      </c>
      <c r="AU28" s="17">
        <f t="shared" si="19"/>
        <v>8</v>
      </c>
      <c r="AV28" s="17">
        <f t="shared" si="19"/>
        <v>7</v>
      </c>
      <c r="AW28" s="17">
        <f t="shared" si="19"/>
        <v>6</v>
      </c>
      <c r="AX28" s="17">
        <f t="shared" si="19"/>
        <v>5</v>
      </c>
      <c r="AY28" s="17">
        <f t="shared" si="19"/>
        <v>4</v>
      </c>
      <c r="AZ28" s="17">
        <f t="shared" si="19"/>
        <v>3</v>
      </c>
      <c r="BA28" s="17">
        <f t="shared" si="19"/>
        <v>2</v>
      </c>
      <c r="BB28" s="17">
        <f t="shared" si="19"/>
        <v>30</v>
      </c>
      <c r="BC28" s="17">
        <f t="shared" si="19"/>
        <v>29</v>
      </c>
      <c r="BD28" s="17">
        <f t="shared" si="19"/>
        <v>28</v>
      </c>
      <c r="BE28" s="17">
        <f t="shared" si="19"/>
        <v>27</v>
      </c>
      <c r="BF28" s="17">
        <f t="shared" si="19"/>
        <v>26</v>
      </c>
      <c r="BG28" s="17">
        <f t="shared" si="19"/>
        <v>25</v>
      </c>
      <c r="BH28" s="17">
        <f t="shared" si="19"/>
        <v>24</v>
      </c>
      <c r="BI28" s="17">
        <f t="shared" si="19"/>
        <v>23</v>
      </c>
      <c r="BJ28" s="17">
        <f t="shared" si="19"/>
        <v>22</v>
      </c>
      <c r="BK28" s="17">
        <f t="shared" si="19"/>
        <v>21</v>
      </c>
      <c r="BL28" s="17">
        <f t="shared" si="19"/>
        <v>20</v>
      </c>
      <c r="BM28" s="17">
        <f t="shared" si="19"/>
        <v>19</v>
      </c>
      <c r="BN28" s="17">
        <f t="shared" si="19"/>
        <v>18</v>
      </c>
      <c r="BO28" s="17">
        <f t="shared" si="19"/>
        <v>17</v>
      </c>
      <c r="BP28" s="17">
        <f t="shared" si="19"/>
        <v>16</v>
      </c>
      <c r="BQ28" s="17">
        <f t="shared" si="19"/>
        <v>15</v>
      </c>
      <c r="BR28" s="17">
        <f t="shared" si="19"/>
        <v>14</v>
      </c>
      <c r="BS28" s="17">
        <f t="shared" ref="AI28:CB33" si="20">BR27</f>
        <v>13</v>
      </c>
      <c r="BT28" s="17">
        <f t="shared" si="20"/>
        <v>12</v>
      </c>
      <c r="BU28" s="17">
        <f t="shared" si="20"/>
        <v>11</v>
      </c>
      <c r="BV28" s="17">
        <f t="shared" si="20"/>
        <v>10</v>
      </c>
      <c r="BW28" s="17">
        <f t="shared" si="20"/>
        <v>9</v>
      </c>
      <c r="BX28" s="17">
        <f t="shared" si="20"/>
        <v>8</v>
      </c>
      <c r="BY28" s="17">
        <f t="shared" si="20"/>
        <v>7</v>
      </c>
      <c r="BZ28" s="17">
        <f t="shared" si="20"/>
        <v>6</v>
      </c>
      <c r="CA28" s="17">
        <f t="shared" si="20"/>
        <v>5</v>
      </c>
      <c r="CB28" s="17">
        <f t="shared" si="20"/>
        <v>4</v>
      </c>
      <c r="CC28" s="17">
        <f t="shared" si="18"/>
        <v>3</v>
      </c>
      <c r="CD28" s="17">
        <f t="shared" si="18"/>
        <v>2</v>
      </c>
    </row>
    <row r="29" spans="1:82" s="17" customFormat="1" x14ac:dyDescent="0.25">
      <c r="A29" s="17">
        <f t="shared" si="8"/>
        <v>26</v>
      </c>
      <c r="B29" s="17">
        <f t="shared" si="13"/>
        <v>25</v>
      </c>
      <c r="C29" s="17">
        <f t="shared" si="13"/>
        <v>24</v>
      </c>
      <c r="D29" s="17">
        <f t="shared" si="16"/>
        <v>23</v>
      </c>
      <c r="E29" s="17">
        <f t="shared" si="16"/>
        <v>22</v>
      </c>
      <c r="F29" s="17">
        <f t="shared" si="16"/>
        <v>21</v>
      </c>
      <c r="G29" s="17">
        <f t="shared" si="16"/>
        <v>20</v>
      </c>
      <c r="H29" s="17">
        <f t="shared" si="16"/>
        <v>19</v>
      </c>
      <c r="I29" s="17">
        <f t="shared" si="16"/>
        <v>18</v>
      </c>
      <c r="J29" s="17">
        <f t="shared" si="16"/>
        <v>17</v>
      </c>
      <c r="K29" s="17">
        <f t="shared" si="16"/>
        <v>16</v>
      </c>
      <c r="L29" s="17">
        <f t="shared" si="16"/>
        <v>15</v>
      </c>
      <c r="M29" s="17">
        <f t="shared" si="16"/>
        <v>14</v>
      </c>
      <c r="N29" s="17">
        <f t="shared" si="16"/>
        <v>13</v>
      </c>
      <c r="O29" s="17">
        <f t="shared" si="16"/>
        <v>12</v>
      </c>
      <c r="P29" s="17">
        <f t="shared" si="16"/>
        <v>11</v>
      </c>
      <c r="Q29" s="17">
        <f t="shared" si="16"/>
        <v>10</v>
      </c>
      <c r="R29" s="17">
        <f t="shared" si="16"/>
        <v>9</v>
      </c>
      <c r="S29" s="17">
        <f t="shared" si="16"/>
        <v>8</v>
      </c>
      <c r="T29" s="17">
        <f t="shared" si="16"/>
        <v>7</v>
      </c>
      <c r="U29" s="17">
        <f t="shared" si="16"/>
        <v>6</v>
      </c>
      <c r="V29" s="17">
        <f t="shared" si="17"/>
        <v>5</v>
      </c>
      <c r="W29" s="17">
        <f t="shared" si="17"/>
        <v>4</v>
      </c>
      <c r="X29" s="17">
        <f t="shared" si="17"/>
        <v>3</v>
      </c>
      <c r="Y29" s="17">
        <f t="shared" si="17"/>
        <v>2</v>
      </c>
      <c r="Z29" s="17">
        <f t="shared" si="17"/>
        <v>30</v>
      </c>
      <c r="AA29" s="17">
        <f t="shared" si="17"/>
        <v>29</v>
      </c>
      <c r="AB29" s="17">
        <f t="shared" si="17"/>
        <v>28</v>
      </c>
      <c r="AC29" s="17">
        <f t="shared" si="17"/>
        <v>27</v>
      </c>
      <c r="AD29" s="17">
        <f t="shared" si="17"/>
        <v>26</v>
      </c>
      <c r="AE29" s="17">
        <f t="shared" si="17"/>
        <v>25</v>
      </c>
      <c r="AF29" s="17">
        <f t="shared" si="17"/>
        <v>24</v>
      </c>
      <c r="AG29" s="17">
        <f t="shared" si="17"/>
        <v>23</v>
      </c>
      <c r="AH29" s="17">
        <f t="shared" si="17"/>
        <v>22</v>
      </c>
      <c r="AI29" s="17">
        <f t="shared" si="20"/>
        <v>21</v>
      </c>
      <c r="AJ29" s="17">
        <f t="shared" si="20"/>
        <v>20</v>
      </c>
      <c r="AK29" s="17">
        <f t="shared" si="20"/>
        <v>19</v>
      </c>
      <c r="AL29" s="17">
        <f t="shared" si="20"/>
        <v>18</v>
      </c>
      <c r="AM29" s="17">
        <f t="shared" si="20"/>
        <v>17</v>
      </c>
      <c r="AN29" s="17">
        <f t="shared" si="20"/>
        <v>16</v>
      </c>
      <c r="AO29" s="17">
        <f t="shared" si="20"/>
        <v>15</v>
      </c>
      <c r="AP29" s="17">
        <f t="shared" si="20"/>
        <v>14</v>
      </c>
      <c r="AQ29" s="17">
        <f t="shared" si="20"/>
        <v>13</v>
      </c>
      <c r="AR29" s="17">
        <f t="shared" si="20"/>
        <v>12</v>
      </c>
      <c r="AS29" s="17">
        <f t="shared" si="20"/>
        <v>11</v>
      </c>
      <c r="AT29" s="17">
        <f t="shared" si="20"/>
        <v>10</v>
      </c>
      <c r="AU29" s="17">
        <f t="shared" si="20"/>
        <v>9</v>
      </c>
      <c r="AV29" s="17">
        <f t="shared" si="20"/>
        <v>8</v>
      </c>
      <c r="AW29" s="17">
        <f t="shared" si="20"/>
        <v>7</v>
      </c>
      <c r="AX29" s="17">
        <f t="shared" si="20"/>
        <v>6</v>
      </c>
      <c r="AY29" s="17">
        <f t="shared" si="20"/>
        <v>5</v>
      </c>
      <c r="AZ29" s="17">
        <f t="shared" si="20"/>
        <v>4</v>
      </c>
      <c r="BA29" s="17">
        <f t="shared" si="20"/>
        <v>3</v>
      </c>
      <c r="BB29" s="17">
        <f t="shared" si="20"/>
        <v>2</v>
      </c>
      <c r="BC29" s="17">
        <f t="shared" si="20"/>
        <v>30</v>
      </c>
      <c r="BD29" s="17">
        <f t="shared" si="20"/>
        <v>29</v>
      </c>
      <c r="BE29" s="17">
        <f t="shared" si="20"/>
        <v>28</v>
      </c>
      <c r="BF29" s="17">
        <f t="shared" si="20"/>
        <v>27</v>
      </c>
      <c r="BG29" s="17">
        <f t="shared" si="20"/>
        <v>26</v>
      </c>
      <c r="BH29" s="17">
        <f t="shared" si="20"/>
        <v>25</v>
      </c>
      <c r="BI29" s="17">
        <f t="shared" si="20"/>
        <v>24</v>
      </c>
      <c r="BJ29" s="17">
        <f t="shared" si="20"/>
        <v>23</v>
      </c>
      <c r="BK29" s="17">
        <f t="shared" si="20"/>
        <v>22</v>
      </c>
      <c r="BL29" s="17">
        <f t="shared" si="20"/>
        <v>21</v>
      </c>
      <c r="BM29" s="17">
        <f t="shared" si="20"/>
        <v>20</v>
      </c>
      <c r="BN29" s="17">
        <f t="shared" si="20"/>
        <v>19</v>
      </c>
      <c r="BO29" s="17">
        <f t="shared" si="20"/>
        <v>18</v>
      </c>
      <c r="BP29" s="17">
        <f t="shared" si="20"/>
        <v>17</v>
      </c>
      <c r="BQ29" s="17">
        <f t="shared" si="20"/>
        <v>16</v>
      </c>
      <c r="BR29" s="17">
        <f t="shared" si="20"/>
        <v>15</v>
      </c>
      <c r="BS29" s="17">
        <f t="shared" si="20"/>
        <v>14</v>
      </c>
      <c r="BT29" s="17">
        <f t="shared" si="20"/>
        <v>13</v>
      </c>
      <c r="BU29" s="17">
        <f t="shared" si="20"/>
        <v>12</v>
      </c>
      <c r="BV29" s="17">
        <f t="shared" si="20"/>
        <v>11</v>
      </c>
      <c r="BW29" s="17">
        <f t="shared" si="20"/>
        <v>10</v>
      </c>
      <c r="BX29" s="17">
        <f t="shared" si="20"/>
        <v>9</v>
      </c>
      <c r="BY29" s="17">
        <f t="shared" si="20"/>
        <v>8</v>
      </c>
      <c r="BZ29" s="17">
        <f t="shared" si="20"/>
        <v>7</v>
      </c>
      <c r="CA29" s="17">
        <f t="shared" si="20"/>
        <v>6</v>
      </c>
      <c r="CB29" s="17">
        <f t="shared" si="18"/>
        <v>5</v>
      </c>
      <c r="CC29" s="17">
        <f t="shared" si="18"/>
        <v>4</v>
      </c>
      <c r="CD29" s="17">
        <f t="shared" si="18"/>
        <v>3</v>
      </c>
    </row>
    <row r="30" spans="1:82" s="17" customFormat="1" x14ac:dyDescent="0.25">
      <c r="A30" s="17">
        <f t="shared" si="8"/>
        <v>27</v>
      </c>
      <c r="B30" s="17">
        <f t="shared" si="13"/>
        <v>26</v>
      </c>
      <c r="C30" s="17">
        <f t="shared" si="13"/>
        <v>25</v>
      </c>
      <c r="D30" s="17">
        <f t="shared" si="16"/>
        <v>24</v>
      </c>
      <c r="E30" s="17">
        <f t="shared" si="16"/>
        <v>23</v>
      </c>
      <c r="F30" s="17">
        <f t="shared" si="16"/>
        <v>22</v>
      </c>
      <c r="G30" s="17">
        <f t="shared" si="16"/>
        <v>21</v>
      </c>
      <c r="H30" s="17">
        <f t="shared" si="16"/>
        <v>20</v>
      </c>
      <c r="I30" s="17">
        <f t="shared" si="16"/>
        <v>19</v>
      </c>
      <c r="J30" s="17">
        <f t="shared" si="16"/>
        <v>18</v>
      </c>
      <c r="K30" s="17">
        <f t="shared" si="16"/>
        <v>17</v>
      </c>
      <c r="L30" s="17">
        <f t="shared" si="16"/>
        <v>16</v>
      </c>
      <c r="M30" s="17">
        <f t="shared" si="16"/>
        <v>15</v>
      </c>
      <c r="N30" s="17">
        <f t="shared" si="16"/>
        <v>14</v>
      </c>
      <c r="O30" s="17">
        <f t="shared" si="16"/>
        <v>13</v>
      </c>
      <c r="P30" s="17">
        <f t="shared" si="16"/>
        <v>12</v>
      </c>
      <c r="Q30" s="17">
        <f t="shared" si="16"/>
        <v>11</v>
      </c>
      <c r="R30" s="17">
        <f t="shared" si="16"/>
        <v>10</v>
      </c>
      <c r="S30" s="17">
        <f t="shared" si="16"/>
        <v>9</v>
      </c>
      <c r="T30" s="17">
        <f t="shared" si="16"/>
        <v>8</v>
      </c>
      <c r="U30" s="17">
        <f t="shared" si="16"/>
        <v>7</v>
      </c>
      <c r="V30" s="17">
        <f t="shared" si="17"/>
        <v>6</v>
      </c>
      <c r="W30" s="17">
        <f t="shared" si="17"/>
        <v>5</v>
      </c>
      <c r="X30" s="17">
        <f t="shared" si="17"/>
        <v>4</v>
      </c>
      <c r="Y30" s="17">
        <f t="shared" si="17"/>
        <v>3</v>
      </c>
      <c r="Z30" s="17">
        <f t="shared" si="17"/>
        <v>2</v>
      </c>
      <c r="AA30" s="17">
        <f t="shared" si="17"/>
        <v>30</v>
      </c>
      <c r="AB30" s="17">
        <f t="shared" si="17"/>
        <v>29</v>
      </c>
      <c r="AC30" s="17">
        <f t="shared" si="17"/>
        <v>28</v>
      </c>
      <c r="AD30" s="17">
        <f t="shared" si="17"/>
        <v>27</v>
      </c>
      <c r="AE30" s="17">
        <f t="shared" si="17"/>
        <v>26</v>
      </c>
      <c r="AF30" s="17">
        <f t="shared" si="17"/>
        <v>25</v>
      </c>
      <c r="AG30" s="17">
        <f t="shared" si="17"/>
        <v>24</v>
      </c>
      <c r="AH30" s="17">
        <f t="shared" si="17"/>
        <v>23</v>
      </c>
      <c r="AI30" s="17">
        <f t="shared" si="20"/>
        <v>22</v>
      </c>
      <c r="AJ30" s="17">
        <f t="shared" si="20"/>
        <v>21</v>
      </c>
      <c r="AK30" s="17">
        <f t="shared" si="20"/>
        <v>20</v>
      </c>
      <c r="AL30" s="17">
        <f t="shared" si="20"/>
        <v>19</v>
      </c>
      <c r="AM30" s="17">
        <f t="shared" si="20"/>
        <v>18</v>
      </c>
      <c r="AN30" s="17">
        <f t="shared" si="20"/>
        <v>17</v>
      </c>
      <c r="AO30" s="17">
        <f t="shared" si="20"/>
        <v>16</v>
      </c>
      <c r="AP30" s="17">
        <f t="shared" si="20"/>
        <v>15</v>
      </c>
      <c r="AQ30" s="17">
        <f t="shared" si="20"/>
        <v>14</v>
      </c>
      <c r="AR30" s="17">
        <f t="shared" si="20"/>
        <v>13</v>
      </c>
      <c r="AS30" s="17">
        <f t="shared" si="20"/>
        <v>12</v>
      </c>
      <c r="AT30" s="17">
        <f t="shared" si="20"/>
        <v>11</v>
      </c>
      <c r="AU30" s="17">
        <f t="shared" si="20"/>
        <v>10</v>
      </c>
      <c r="AV30" s="17">
        <f t="shared" si="20"/>
        <v>9</v>
      </c>
      <c r="AW30" s="17">
        <f t="shared" si="20"/>
        <v>8</v>
      </c>
      <c r="AX30" s="17">
        <f t="shared" si="20"/>
        <v>7</v>
      </c>
      <c r="AY30" s="17">
        <f t="shared" si="20"/>
        <v>6</v>
      </c>
      <c r="AZ30" s="17">
        <f t="shared" si="20"/>
        <v>5</v>
      </c>
      <c r="BA30" s="17">
        <f t="shared" si="20"/>
        <v>4</v>
      </c>
      <c r="BB30" s="17">
        <f t="shared" si="20"/>
        <v>3</v>
      </c>
      <c r="BC30" s="17">
        <f t="shared" si="20"/>
        <v>2</v>
      </c>
      <c r="BD30" s="17">
        <f t="shared" si="20"/>
        <v>30</v>
      </c>
      <c r="BE30" s="17">
        <f t="shared" si="20"/>
        <v>29</v>
      </c>
      <c r="BF30" s="17">
        <f t="shared" si="20"/>
        <v>28</v>
      </c>
      <c r="BG30" s="17">
        <f t="shared" si="20"/>
        <v>27</v>
      </c>
      <c r="BH30" s="17">
        <f t="shared" si="20"/>
        <v>26</v>
      </c>
      <c r="BI30" s="17">
        <f t="shared" si="20"/>
        <v>25</v>
      </c>
      <c r="BJ30" s="17">
        <f t="shared" si="20"/>
        <v>24</v>
      </c>
      <c r="BK30" s="17">
        <f t="shared" si="20"/>
        <v>23</v>
      </c>
      <c r="BL30" s="17">
        <f t="shared" si="20"/>
        <v>22</v>
      </c>
      <c r="BM30" s="17">
        <f t="shared" si="20"/>
        <v>21</v>
      </c>
      <c r="BN30" s="17">
        <f t="shared" si="20"/>
        <v>20</v>
      </c>
      <c r="BO30" s="17">
        <f t="shared" si="20"/>
        <v>19</v>
      </c>
      <c r="BP30" s="17">
        <f t="shared" si="20"/>
        <v>18</v>
      </c>
      <c r="BQ30" s="17">
        <f t="shared" si="20"/>
        <v>17</v>
      </c>
      <c r="BR30" s="17">
        <f t="shared" si="20"/>
        <v>16</v>
      </c>
      <c r="BS30" s="17">
        <f t="shared" si="20"/>
        <v>15</v>
      </c>
      <c r="BT30" s="17">
        <f t="shared" si="20"/>
        <v>14</v>
      </c>
      <c r="BU30" s="17">
        <f t="shared" si="20"/>
        <v>13</v>
      </c>
      <c r="BV30" s="17">
        <f t="shared" si="20"/>
        <v>12</v>
      </c>
      <c r="BW30" s="17">
        <f t="shared" si="20"/>
        <v>11</v>
      </c>
      <c r="BX30" s="17">
        <f t="shared" si="20"/>
        <v>10</v>
      </c>
      <c r="BY30" s="17">
        <f t="shared" si="20"/>
        <v>9</v>
      </c>
      <c r="BZ30" s="17">
        <f t="shared" si="20"/>
        <v>8</v>
      </c>
      <c r="CA30" s="17">
        <f t="shared" si="20"/>
        <v>7</v>
      </c>
      <c r="CB30" s="17">
        <f t="shared" si="18"/>
        <v>6</v>
      </c>
      <c r="CC30" s="17">
        <f t="shared" si="18"/>
        <v>5</v>
      </c>
      <c r="CD30" s="17">
        <f t="shared" si="18"/>
        <v>4</v>
      </c>
    </row>
    <row r="31" spans="1:82" s="17" customFormat="1" x14ac:dyDescent="0.25">
      <c r="A31" s="17">
        <f t="shared" si="8"/>
        <v>28</v>
      </c>
      <c r="B31" s="17">
        <f t="shared" si="13"/>
        <v>27</v>
      </c>
      <c r="C31" s="17">
        <f t="shared" si="13"/>
        <v>26</v>
      </c>
      <c r="D31" s="17">
        <f t="shared" si="16"/>
        <v>25</v>
      </c>
      <c r="E31" s="17">
        <f t="shared" si="16"/>
        <v>24</v>
      </c>
      <c r="F31" s="17">
        <f t="shared" si="16"/>
        <v>23</v>
      </c>
      <c r="G31" s="17">
        <f t="shared" si="16"/>
        <v>22</v>
      </c>
      <c r="H31" s="17">
        <f t="shared" si="16"/>
        <v>21</v>
      </c>
      <c r="I31" s="17">
        <f t="shared" si="16"/>
        <v>20</v>
      </c>
      <c r="J31" s="17">
        <f t="shared" si="16"/>
        <v>19</v>
      </c>
      <c r="K31" s="17">
        <f t="shared" si="16"/>
        <v>18</v>
      </c>
      <c r="L31" s="17">
        <f t="shared" si="16"/>
        <v>17</v>
      </c>
      <c r="M31" s="17">
        <f t="shared" si="16"/>
        <v>16</v>
      </c>
      <c r="N31" s="17">
        <f t="shared" si="16"/>
        <v>15</v>
      </c>
      <c r="O31" s="17">
        <f t="shared" si="16"/>
        <v>14</v>
      </c>
      <c r="P31" s="17">
        <f t="shared" si="16"/>
        <v>13</v>
      </c>
      <c r="Q31" s="17">
        <f t="shared" si="16"/>
        <v>12</v>
      </c>
      <c r="R31" s="17">
        <f t="shared" si="16"/>
        <v>11</v>
      </c>
      <c r="S31" s="17">
        <f t="shared" si="16"/>
        <v>10</v>
      </c>
      <c r="T31" s="17">
        <f t="shared" si="16"/>
        <v>9</v>
      </c>
      <c r="U31" s="17">
        <f t="shared" si="16"/>
        <v>8</v>
      </c>
      <c r="V31" s="17">
        <f t="shared" si="17"/>
        <v>7</v>
      </c>
      <c r="W31" s="17">
        <f t="shared" si="17"/>
        <v>6</v>
      </c>
      <c r="X31" s="17">
        <f t="shared" si="17"/>
        <v>5</v>
      </c>
      <c r="Y31" s="17">
        <f t="shared" si="17"/>
        <v>4</v>
      </c>
      <c r="Z31" s="17">
        <f t="shared" si="17"/>
        <v>3</v>
      </c>
      <c r="AA31" s="17">
        <f t="shared" si="17"/>
        <v>2</v>
      </c>
      <c r="AB31" s="17">
        <f t="shared" si="17"/>
        <v>30</v>
      </c>
      <c r="AC31" s="17">
        <f t="shared" si="17"/>
        <v>29</v>
      </c>
      <c r="AD31" s="17">
        <f t="shared" si="17"/>
        <v>28</v>
      </c>
      <c r="AE31" s="17">
        <f t="shared" si="17"/>
        <v>27</v>
      </c>
      <c r="AF31" s="17">
        <f t="shared" si="17"/>
        <v>26</v>
      </c>
      <c r="AG31" s="17">
        <f t="shared" si="17"/>
        <v>25</v>
      </c>
      <c r="AH31" s="17">
        <f t="shared" si="17"/>
        <v>24</v>
      </c>
      <c r="AI31" s="17">
        <f t="shared" si="20"/>
        <v>23</v>
      </c>
      <c r="AJ31" s="17">
        <f t="shared" si="20"/>
        <v>22</v>
      </c>
      <c r="AK31" s="17">
        <f t="shared" si="20"/>
        <v>21</v>
      </c>
      <c r="AL31" s="17">
        <f t="shared" si="20"/>
        <v>20</v>
      </c>
      <c r="AM31" s="17">
        <f t="shared" si="20"/>
        <v>19</v>
      </c>
      <c r="AN31" s="17">
        <f t="shared" si="20"/>
        <v>18</v>
      </c>
      <c r="AO31" s="17">
        <f t="shared" si="20"/>
        <v>17</v>
      </c>
      <c r="AP31" s="17">
        <f t="shared" si="20"/>
        <v>16</v>
      </c>
      <c r="AQ31" s="17">
        <f t="shared" si="20"/>
        <v>15</v>
      </c>
      <c r="AR31" s="17">
        <f t="shared" si="20"/>
        <v>14</v>
      </c>
      <c r="AS31" s="17">
        <f t="shared" si="20"/>
        <v>13</v>
      </c>
      <c r="AT31" s="17">
        <f t="shared" si="20"/>
        <v>12</v>
      </c>
      <c r="AU31" s="17">
        <f t="shared" si="20"/>
        <v>11</v>
      </c>
      <c r="AV31" s="17">
        <f t="shared" si="20"/>
        <v>10</v>
      </c>
      <c r="AW31" s="17">
        <f t="shared" si="20"/>
        <v>9</v>
      </c>
      <c r="AX31" s="17">
        <f t="shared" si="20"/>
        <v>8</v>
      </c>
      <c r="AY31" s="17">
        <f t="shared" si="20"/>
        <v>7</v>
      </c>
      <c r="AZ31" s="17">
        <f t="shared" si="20"/>
        <v>6</v>
      </c>
      <c r="BA31" s="17">
        <f t="shared" si="20"/>
        <v>5</v>
      </c>
      <c r="BB31" s="17">
        <f t="shared" si="20"/>
        <v>4</v>
      </c>
      <c r="BC31" s="17">
        <f t="shared" si="20"/>
        <v>3</v>
      </c>
      <c r="BD31" s="17">
        <f t="shared" si="20"/>
        <v>2</v>
      </c>
      <c r="BE31" s="17">
        <f t="shared" si="20"/>
        <v>30</v>
      </c>
      <c r="BF31" s="17">
        <f t="shared" si="20"/>
        <v>29</v>
      </c>
      <c r="BG31" s="17">
        <f t="shared" si="20"/>
        <v>28</v>
      </c>
      <c r="BH31" s="17">
        <f t="shared" si="20"/>
        <v>27</v>
      </c>
      <c r="BI31" s="17">
        <f t="shared" si="20"/>
        <v>26</v>
      </c>
      <c r="BJ31" s="17">
        <f t="shared" si="20"/>
        <v>25</v>
      </c>
      <c r="BK31" s="17">
        <f t="shared" si="20"/>
        <v>24</v>
      </c>
      <c r="BL31" s="17">
        <f t="shared" si="20"/>
        <v>23</v>
      </c>
      <c r="BM31" s="17">
        <f t="shared" si="20"/>
        <v>22</v>
      </c>
      <c r="BN31" s="17">
        <f t="shared" si="20"/>
        <v>21</v>
      </c>
      <c r="BO31" s="17">
        <f t="shared" si="20"/>
        <v>20</v>
      </c>
      <c r="BP31" s="17">
        <f t="shared" si="20"/>
        <v>19</v>
      </c>
      <c r="BQ31" s="17">
        <f t="shared" si="20"/>
        <v>18</v>
      </c>
      <c r="BR31" s="17">
        <f t="shared" si="20"/>
        <v>17</v>
      </c>
      <c r="BS31" s="17">
        <f t="shared" si="20"/>
        <v>16</v>
      </c>
      <c r="BT31" s="17">
        <f t="shared" si="20"/>
        <v>15</v>
      </c>
      <c r="BU31" s="17">
        <f t="shared" si="20"/>
        <v>14</v>
      </c>
      <c r="BV31" s="17">
        <f t="shared" si="20"/>
        <v>13</v>
      </c>
      <c r="BW31" s="17">
        <f t="shared" si="20"/>
        <v>12</v>
      </c>
      <c r="BX31" s="17">
        <f t="shared" si="20"/>
        <v>11</v>
      </c>
      <c r="BY31" s="17">
        <f t="shared" si="20"/>
        <v>10</v>
      </c>
      <c r="BZ31" s="17">
        <f t="shared" si="20"/>
        <v>9</v>
      </c>
      <c r="CA31" s="17">
        <f t="shared" si="20"/>
        <v>8</v>
      </c>
      <c r="CB31" s="17">
        <f t="shared" si="18"/>
        <v>7</v>
      </c>
      <c r="CC31" s="17">
        <f t="shared" si="18"/>
        <v>6</v>
      </c>
      <c r="CD31" s="17">
        <f t="shared" si="18"/>
        <v>5</v>
      </c>
    </row>
    <row r="32" spans="1:82" s="17" customFormat="1" x14ac:dyDescent="0.25">
      <c r="A32" s="17">
        <f t="shared" si="8"/>
        <v>29</v>
      </c>
      <c r="B32" s="17">
        <f t="shared" si="13"/>
        <v>28</v>
      </c>
      <c r="C32" s="17">
        <f t="shared" si="13"/>
        <v>27</v>
      </c>
      <c r="D32" s="17">
        <f t="shared" si="16"/>
        <v>26</v>
      </c>
      <c r="E32" s="17">
        <f t="shared" si="16"/>
        <v>25</v>
      </c>
      <c r="F32" s="17">
        <f t="shared" si="16"/>
        <v>24</v>
      </c>
      <c r="G32" s="17">
        <f t="shared" si="16"/>
        <v>23</v>
      </c>
      <c r="H32" s="17">
        <f t="shared" si="16"/>
        <v>22</v>
      </c>
      <c r="I32" s="17">
        <f t="shared" si="16"/>
        <v>21</v>
      </c>
      <c r="J32" s="17">
        <f t="shared" si="16"/>
        <v>20</v>
      </c>
      <c r="K32" s="17">
        <f t="shared" si="16"/>
        <v>19</v>
      </c>
      <c r="L32" s="17">
        <f t="shared" si="16"/>
        <v>18</v>
      </c>
      <c r="M32" s="17">
        <f t="shared" si="16"/>
        <v>17</v>
      </c>
      <c r="N32" s="17">
        <f t="shared" si="16"/>
        <v>16</v>
      </c>
      <c r="O32" s="17">
        <f t="shared" si="16"/>
        <v>15</v>
      </c>
      <c r="P32" s="17">
        <f t="shared" si="16"/>
        <v>14</v>
      </c>
      <c r="Q32" s="17">
        <f t="shared" si="16"/>
        <v>13</v>
      </c>
      <c r="R32" s="17">
        <f t="shared" si="16"/>
        <v>12</v>
      </c>
      <c r="S32" s="17">
        <f t="shared" si="16"/>
        <v>11</v>
      </c>
      <c r="T32" s="17">
        <f t="shared" si="16"/>
        <v>10</v>
      </c>
      <c r="U32" s="17">
        <f t="shared" si="16"/>
        <v>9</v>
      </c>
      <c r="V32" s="17">
        <f t="shared" si="17"/>
        <v>8</v>
      </c>
      <c r="W32" s="17">
        <f t="shared" si="17"/>
        <v>7</v>
      </c>
      <c r="X32" s="17">
        <f t="shared" si="17"/>
        <v>6</v>
      </c>
      <c r="Y32" s="17">
        <f t="shared" si="17"/>
        <v>5</v>
      </c>
      <c r="Z32" s="17">
        <f t="shared" si="17"/>
        <v>4</v>
      </c>
      <c r="AA32" s="17">
        <f t="shared" si="17"/>
        <v>3</v>
      </c>
      <c r="AB32" s="17">
        <f t="shared" si="17"/>
        <v>2</v>
      </c>
      <c r="AC32" s="17">
        <f t="shared" si="17"/>
        <v>30</v>
      </c>
      <c r="AD32" s="17">
        <f t="shared" si="17"/>
        <v>29</v>
      </c>
      <c r="AE32" s="17">
        <f t="shared" si="17"/>
        <v>28</v>
      </c>
      <c r="AF32" s="17">
        <f t="shared" si="17"/>
        <v>27</v>
      </c>
      <c r="AG32" s="17">
        <f t="shared" si="17"/>
        <v>26</v>
      </c>
      <c r="AH32" s="17">
        <f t="shared" si="17"/>
        <v>25</v>
      </c>
      <c r="AI32" s="17">
        <f t="shared" si="20"/>
        <v>24</v>
      </c>
      <c r="AJ32" s="17">
        <f t="shared" si="20"/>
        <v>23</v>
      </c>
      <c r="AK32" s="17">
        <f t="shared" si="20"/>
        <v>22</v>
      </c>
      <c r="AL32" s="17">
        <f t="shared" si="20"/>
        <v>21</v>
      </c>
      <c r="AM32" s="17">
        <f t="shared" si="20"/>
        <v>20</v>
      </c>
      <c r="AN32" s="17">
        <f t="shared" si="20"/>
        <v>19</v>
      </c>
      <c r="AO32" s="17">
        <f t="shared" si="20"/>
        <v>18</v>
      </c>
      <c r="AP32" s="17">
        <f t="shared" si="20"/>
        <v>17</v>
      </c>
      <c r="AQ32" s="17">
        <f t="shared" si="20"/>
        <v>16</v>
      </c>
      <c r="AR32" s="17">
        <f t="shared" si="20"/>
        <v>15</v>
      </c>
      <c r="AS32" s="17">
        <f t="shared" si="20"/>
        <v>14</v>
      </c>
      <c r="AT32" s="17">
        <f t="shared" si="20"/>
        <v>13</v>
      </c>
      <c r="AU32" s="17">
        <f t="shared" si="20"/>
        <v>12</v>
      </c>
      <c r="AV32" s="17">
        <f t="shared" si="20"/>
        <v>11</v>
      </c>
      <c r="AW32" s="17">
        <f t="shared" si="20"/>
        <v>10</v>
      </c>
      <c r="AX32" s="17">
        <f t="shared" si="20"/>
        <v>9</v>
      </c>
      <c r="AY32" s="17">
        <f t="shared" si="20"/>
        <v>8</v>
      </c>
      <c r="AZ32" s="17">
        <f t="shared" si="20"/>
        <v>7</v>
      </c>
      <c r="BA32" s="17">
        <f t="shared" si="20"/>
        <v>6</v>
      </c>
      <c r="BB32" s="17">
        <f t="shared" si="20"/>
        <v>5</v>
      </c>
      <c r="BC32" s="17">
        <f t="shared" si="20"/>
        <v>4</v>
      </c>
      <c r="BD32" s="17">
        <f t="shared" si="20"/>
        <v>3</v>
      </c>
      <c r="BE32" s="17">
        <f t="shared" si="20"/>
        <v>2</v>
      </c>
      <c r="BF32" s="17">
        <f t="shared" si="20"/>
        <v>30</v>
      </c>
      <c r="BG32" s="17">
        <f t="shared" si="20"/>
        <v>29</v>
      </c>
      <c r="BH32" s="17">
        <f t="shared" si="20"/>
        <v>28</v>
      </c>
      <c r="BI32" s="17">
        <f t="shared" si="20"/>
        <v>27</v>
      </c>
      <c r="BJ32" s="17">
        <f t="shared" si="20"/>
        <v>26</v>
      </c>
      <c r="BK32" s="17">
        <f t="shared" si="20"/>
        <v>25</v>
      </c>
      <c r="BL32" s="17">
        <f t="shared" si="20"/>
        <v>24</v>
      </c>
      <c r="BM32" s="17">
        <f t="shared" si="20"/>
        <v>23</v>
      </c>
      <c r="BN32" s="17">
        <f t="shared" si="20"/>
        <v>22</v>
      </c>
      <c r="BO32" s="17">
        <f t="shared" si="20"/>
        <v>21</v>
      </c>
      <c r="BP32" s="17">
        <f t="shared" si="20"/>
        <v>20</v>
      </c>
      <c r="BQ32" s="17">
        <f t="shared" si="20"/>
        <v>19</v>
      </c>
      <c r="BR32" s="17">
        <f t="shared" si="20"/>
        <v>18</v>
      </c>
      <c r="BS32" s="17">
        <f t="shared" si="20"/>
        <v>17</v>
      </c>
      <c r="BT32" s="17">
        <f t="shared" si="20"/>
        <v>16</v>
      </c>
      <c r="BU32" s="17">
        <f t="shared" si="20"/>
        <v>15</v>
      </c>
      <c r="BV32" s="17">
        <f t="shared" si="20"/>
        <v>14</v>
      </c>
      <c r="BW32" s="17">
        <f t="shared" si="20"/>
        <v>13</v>
      </c>
      <c r="BX32" s="17">
        <f t="shared" si="20"/>
        <v>12</v>
      </c>
      <c r="BY32" s="17">
        <f t="shared" si="20"/>
        <v>11</v>
      </c>
      <c r="BZ32" s="17">
        <f t="shared" si="20"/>
        <v>10</v>
      </c>
      <c r="CA32" s="17">
        <f t="shared" si="20"/>
        <v>9</v>
      </c>
      <c r="CB32" s="17">
        <f t="shared" si="18"/>
        <v>8</v>
      </c>
      <c r="CC32" s="17">
        <f t="shared" si="18"/>
        <v>7</v>
      </c>
      <c r="CD32" s="17">
        <f t="shared" si="18"/>
        <v>6</v>
      </c>
    </row>
    <row r="33" spans="1:82" s="17" customFormat="1" x14ac:dyDescent="0.25">
      <c r="A33" s="17">
        <f t="shared" si="8"/>
        <v>30</v>
      </c>
      <c r="B33" s="17">
        <f t="shared" si="13"/>
        <v>29</v>
      </c>
      <c r="C33" s="17">
        <f t="shared" si="13"/>
        <v>28</v>
      </c>
      <c r="D33" s="17">
        <f t="shared" si="16"/>
        <v>27</v>
      </c>
      <c r="E33" s="17">
        <f t="shared" si="16"/>
        <v>26</v>
      </c>
      <c r="F33" s="17">
        <f t="shared" si="16"/>
        <v>25</v>
      </c>
      <c r="G33" s="17">
        <f t="shared" si="16"/>
        <v>24</v>
      </c>
      <c r="H33" s="17">
        <f t="shared" si="16"/>
        <v>23</v>
      </c>
      <c r="I33" s="17">
        <f t="shared" si="16"/>
        <v>22</v>
      </c>
      <c r="J33" s="17">
        <f t="shared" si="16"/>
        <v>21</v>
      </c>
      <c r="K33" s="17">
        <f t="shared" si="16"/>
        <v>20</v>
      </c>
      <c r="L33" s="17">
        <f t="shared" si="16"/>
        <v>19</v>
      </c>
      <c r="M33" s="17">
        <f t="shared" si="16"/>
        <v>18</v>
      </c>
      <c r="N33" s="17">
        <f t="shared" si="16"/>
        <v>17</v>
      </c>
      <c r="O33" s="17">
        <f t="shared" si="16"/>
        <v>16</v>
      </c>
      <c r="P33" s="17">
        <f t="shared" si="16"/>
        <v>15</v>
      </c>
      <c r="Q33" s="17">
        <f t="shared" si="16"/>
        <v>14</v>
      </c>
      <c r="R33" s="17">
        <f t="shared" si="16"/>
        <v>13</v>
      </c>
      <c r="S33" s="17">
        <f t="shared" si="16"/>
        <v>12</v>
      </c>
      <c r="T33" s="17">
        <f t="shared" si="16"/>
        <v>11</v>
      </c>
      <c r="U33" s="17">
        <f t="shared" si="16"/>
        <v>10</v>
      </c>
      <c r="V33" s="17">
        <f t="shared" si="17"/>
        <v>9</v>
      </c>
      <c r="W33" s="17">
        <f t="shared" si="17"/>
        <v>8</v>
      </c>
      <c r="X33" s="17">
        <f t="shared" si="17"/>
        <v>7</v>
      </c>
      <c r="Y33" s="17">
        <f t="shared" si="17"/>
        <v>6</v>
      </c>
      <c r="Z33" s="17">
        <f t="shared" si="17"/>
        <v>5</v>
      </c>
      <c r="AA33" s="17">
        <f t="shared" si="17"/>
        <v>4</v>
      </c>
      <c r="AB33" s="17">
        <f t="shared" si="17"/>
        <v>3</v>
      </c>
      <c r="AC33" s="17">
        <f t="shared" si="17"/>
        <v>2</v>
      </c>
      <c r="AD33" s="17">
        <f t="shared" si="17"/>
        <v>30</v>
      </c>
      <c r="AE33" s="17">
        <f t="shared" si="17"/>
        <v>29</v>
      </c>
      <c r="AF33" s="17">
        <f t="shared" si="17"/>
        <v>28</v>
      </c>
      <c r="AG33" s="17">
        <f t="shared" si="17"/>
        <v>27</v>
      </c>
      <c r="AH33" s="17">
        <f t="shared" si="17"/>
        <v>26</v>
      </c>
      <c r="AI33" s="17">
        <f t="shared" si="20"/>
        <v>25</v>
      </c>
      <c r="AJ33" s="17">
        <f t="shared" si="20"/>
        <v>24</v>
      </c>
      <c r="AK33" s="17">
        <f t="shared" si="20"/>
        <v>23</v>
      </c>
      <c r="AL33" s="17">
        <f t="shared" si="20"/>
        <v>22</v>
      </c>
      <c r="AM33" s="17">
        <f t="shared" si="20"/>
        <v>21</v>
      </c>
      <c r="AN33" s="17">
        <f t="shared" si="20"/>
        <v>20</v>
      </c>
      <c r="AO33" s="17">
        <f t="shared" si="20"/>
        <v>19</v>
      </c>
      <c r="AP33" s="17">
        <f t="shared" si="20"/>
        <v>18</v>
      </c>
      <c r="AQ33" s="17">
        <f t="shared" si="20"/>
        <v>17</v>
      </c>
      <c r="AR33" s="17">
        <f t="shared" si="20"/>
        <v>16</v>
      </c>
      <c r="AS33" s="17">
        <f t="shared" si="20"/>
        <v>15</v>
      </c>
      <c r="AT33" s="17">
        <f t="shared" si="20"/>
        <v>14</v>
      </c>
      <c r="AU33" s="17">
        <f t="shared" si="20"/>
        <v>13</v>
      </c>
      <c r="AV33" s="17">
        <f t="shared" si="20"/>
        <v>12</v>
      </c>
      <c r="AW33" s="17">
        <f t="shared" si="20"/>
        <v>11</v>
      </c>
      <c r="AX33" s="17">
        <f t="shared" si="20"/>
        <v>10</v>
      </c>
      <c r="AY33" s="17">
        <f t="shared" si="20"/>
        <v>9</v>
      </c>
      <c r="AZ33" s="17">
        <f t="shared" si="20"/>
        <v>8</v>
      </c>
      <c r="BA33" s="17">
        <f t="shared" si="20"/>
        <v>7</v>
      </c>
      <c r="BB33" s="17">
        <f t="shared" si="20"/>
        <v>6</v>
      </c>
      <c r="BC33" s="17">
        <f t="shared" si="20"/>
        <v>5</v>
      </c>
      <c r="BD33" s="17">
        <f t="shared" si="20"/>
        <v>4</v>
      </c>
      <c r="BE33" s="17">
        <f t="shared" si="20"/>
        <v>3</v>
      </c>
      <c r="BF33" s="17">
        <f t="shared" si="20"/>
        <v>2</v>
      </c>
      <c r="BG33" s="17">
        <f t="shared" si="20"/>
        <v>30</v>
      </c>
      <c r="BH33" s="17">
        <f t="shared" si="20"/>
        <v>29</v>
      </c>
      <c r="BI33" s="17">
        <f t="shared" si="20"/>
        <v>28</v>
      </c>
      <c r="BJ33" s="17">
        <f t="shared" si="20"/>
        <v>27</v>
      </c>
      <c r="BK33" s="17">
        <f t="shared" si="20"/>
        <v>26</v>
      </c>
      <c r="BL33" s="17">
        <f t="shared" si="20"/>
        <v>25</v>
      </c>
      <c r="BM33" s="17">
        <f t="shared" si="20"/>
        <v>24</v>
      </c>
      <c r="BN33" s="17">
        <f t="shared" si="20"/>
        <v>23</v>
      </c>
      <c r="BO33" s="17">
        <f t="shared" si="20"/>
        <v>22</v>
      </c>
      <c r="BP33" s="17">
        <f t="shared" si="20"/>
        <v>21</v>
      </c>
      <c r="BQ33" s="17">
        <f t="shared" si="20"/>
        <v>20</v>
      </c>
      <c r="BR33" s="17">
        <f t="shared" si="20"/>
        <v>19</v>
      </c>
      <c r="BS33" s="17">
        <f t="shared" si="20"/>
        <v>18</v>
      </c>
      <c r="BT33" s="17">
        <f t="shared" si="20"/>
        <v>17</v>
      </c>
      <c r="BU33" s="17">
        <f t="shared" si="20"/>
        <v>16</v>
      </c>
      <c r="BV33" s="17">
        <f t="shared" si="20"/>
        <v>15</v>
      </c>
      <c r="BW33" s="17">
        <f t="shared" si="20"/>
        <v>14</v>
      </c>
      <c r="BX33" s="17">
        <f t="shared" si="20"/>
        <v>13</v>
      </c>
      <c r="BY33" s="17">
        <f t="shared" si="20"/>
        <v>12</v>
      </c>
      <c r="BZ33" s="17">
        <f t="shared" si="20"/>
        <v>11</v>
      </c>
      <c r="CA33" s="17">
        <f t="shared" si="20"/>
        <v>10</v>
      </c>
      <c r="CB33" s="17">
        <f t="shared" si="18"/>
        <v>9</v>
      </c>
      <c r="CC33" s="17">
        <f t="shared" si="18"/>
        <v>8</v>
      </c>
      <c r="CD33" s="17">
        <f t="shared" si="18"/>
        <v>7</v>
      </c>
    </row>
    <row r="34" spans="1:82" s="46" customFormat="1" x14ac:dyDescent="0.25"/>
    <row r="35" spans="1:82" x14ac:dyDescent="0.25">
      <c r="A35" s="98" t="s">
        <v>12</v>
      </c>
      <c r="B35" s="98"/>
      <c r="C35" s="98"/>
      <c r="D35" s="98"/>
      <c r="E35" s="98"/>
      <c r="F35" s="8"/>
      <c r="G35" s="13" t="s">
        <v>13</v>
      </c>
    </row>
    <row r="36" spans="1:82" x14ac:dyDescent="0.25">
      <c r="A36" s="98"/>
      <c r="B36" s="98"/>
      <c r="C36" s="98"/>
      <c r="D36" s="98"/>
      <c r="E36" s="98"/>
      <c r="F36" s="8"/>
      <c r="N36" s="17" t="s">
        <v>18</v>
      </c>
    </row>
    <row r="37" spans="1:82" x14ac:dyDescent="0.25">
      <c r="A37" s="16" t="s">
        <v>19</v>
      </c>
      <c r="B37" s="14"/>
      <c r="C37" s="25"/>
      <c r="D37" s="25"/>
      <c r="E37" s="25"/>
      <c r="F37" s="25"/>
      <c r="G37" s="19"/>
      <c r="H37" s="17"/>
      <c r="I37" s="15" t="s">
        <v>15</v>
      </c>
      <c r="J37" s="15" t="s">
        <v>16</v>
      </c>
      <c r="K37" s="18" t="s">
        <v>17</v>
      </c>
      <c r="L37" s="17"/>
      <c r="M37" s="17" t="s">
        <v>20</v>
      </c>
      <c r="N37" s="15" t="s">
        <v>21</v>
      </c>
      <c r="O37" s="15" t="s">
        <v>22</v>
      </c>
      <c r="P37" s="15" t="s">
        <v>26</v>
      </c>
      <c r="Q37" s="15"/>
      <c r="R37" s="32" t="s">
        <v>23</v>
      </c>
    </row>
    <row r="38" spans="1:82" x14ac:dyDescent="0.25">
      <c r="A38" s="3">
        <f ca="1">IF(LEN(C38)&gt;0,ROW(A1))</f>
        <v>1</v>
      </c>
      <c r="B38" s="26" t="s">
        <v>253</v>
      </c>
      <c r="C38" s="27" t="str">
        <f ca="1">MatchUps!B4</f>
        <v>ANA</v>
      </c>
      <c r="D38" s="28" t="str">
        <f ca="1">IF(LEN(C38)&gt;0," vs ","")</f>
        <v xml:space="preserve"> vs </v>
      </c>
      <c r="E38" s="29" t="str">
        <f ca="1">MatchUps!D4</f>
        <v>PIT</v>
      </c>
      <c r="F38" s="31" t="str">
        <f ca="1">CONCATENATE(C38,D38,E38)</f>
        <v>ANA vs PIT</v>
      </c>
      <c r="G38" s="31"/>
      <c r="H38" s="31"/>
      <c r="I38" s="30">
        <f>MatchUps!F4</f>
        <v>0</v>
      </c>
      <c r="J38" s="30">
        <f>MatchUps!G4</f>
        <v>0</v>
      </c>
      <c r="K38" s="19" t="str">
        <f ca="1">MatchUps!H4</f>
        <v/>
      </c>
      <c r="L38" s="17"/>
      <c r="M38" s="17" t="str">
        <f ca="1">INDEX($F$38:$F$227,SMALL($A$38:$A$227,ROW($A1)))</f>
        <v>ANA vs PIT</v>
      </c>
      <c r="N38" s="17">
        <f ca="1">INDEX($I$38:$I$227,SMALL($A$38:$A$227,ROW($A1)))</f>
        <v>0</v>
      </c>
      <c r="O38" s="17">
        <f ca="1">INDEX($J$38:$J$227,SMALL($A$38:$A$227,ROW($A1)))</f>
        <v>0</v>
      </c>
      <c r="P38" s="17" t="str">
        <f ca="1">INDEX($K$38:$K$227,SMALL($A$38:$A$227,ROW($A1)))</f>
        <v/>
      </c>
    </row>
    <row r="39" spans="1:82" x14ac:dyDescent="0.25">
      <c r="A39" s="17">
        <f t="shared" ref="A39:A59" ca="1" si="21">IF(LEN(C39)&gt;0,ROW(A3))</f>
        <v>3</v>
      </c>
      <c r="C39" s="22" t="str">
        <f ca="1">MatchUps!B5</f>
        <v>CGY</v>
      </c>
      <c r="D39" s="23" t="str">
        <f t="shared" ref="D39:D102" ca="1" si="22">IF(LEN(C39)&gt;0," vs ","")</f>
        <v xml:space="preserve"> vs </v>
      </c>
      <c r="E39" s="24" t="str">
        <f ca="1">MatchUps!D5</f>
        <v>PHI</v>
      </c>
      <c r="F39" s="19" t="str">
        <f t="shared" ref="F39:F102" ca="1" si="23">CONCATENATE(C39,D39,E39)</f>
        <v>CGY vs PHI</v>
      </c>
      <c r="G39" s="19"/>
      <c r="H39" s="19"/>
      <c r="I39" s="17">
        <f>MatchUps!F5</f>
        <v>0</v>
      </c>
      <c r="J39" s="17">
        <f>MatchUps!G5</f>
        <v>0</v>
      </c>
      <c r="K39" s="19" t="str">
        <f ca="1">MatchUps!H5</f>
        <v/>
      </c>
      <c r="L39" s="17"/>
      <c r="M39" s="17" t="str">
        <f t="shared" ref="M39:M59" ca="1" si="24">INDEX($F$38:$F$227,SMALL($A$38:$A$227,ROW($A3)))</f>
        <v>LAK vs NYI</v>
      </c>
      <c r="N39" s="17">
        <f t="shared" ref="N39:N59" ca="1" si="25">INDEX($I$38:$I$227,SMALL($A$38:$A$227,ROW($A3)))</f>
        <v>0</v>
      </c>
      <c r="O39" s="17">
        <f t="shared" ref="O39:O59" ca="1" si="26">INDEX($J$38:$J$227,SMALL($A$38:$A$227,ROW($A3)))</f>
        <v>0</v>
      </c>
      <c r="P39" s="17" t="str">
        <f t="shared" ref="P39:P59" ca="1" si="27">INDEX($K$38:$K$227,SMALL($A$38:$A$227,ROW($A3)))</f>
        <v/>
      </c>
    </row>
    <row r="40" spans="1:82" x14ac:dyDescent="0.25">
      <c r="A40" s="17">
        <f t="shared" ca="1" si="21"/>
        <v>4</v>
      </c>
      <c r="C40" s="22" t="str">
        <f ca="1">MatchUps!B6</f>
        <v>EDM</v>
      </c>
      <c r="D40" s="23" t="str">
        <f t="shared" ca="1" si="22"/>
        <v xml:space="preserve"> vs </v>
      </c>
      <c r="E40" s="24" t="str">
        <f ca="1">MatchUps!D6</f>
        <v>NYR</v>
      </c>
      <c r="F40" s="19" t="str">
        <f t="shared" ca="1" si="23"/>
        <v>EDM vs NYR</v>
      </c>
      <c r="G40" s="19"/>
      <c r="H40" s="19"/>
      <c r="I40" s="17">
        <f>MatchUps!F6</f>
        <v>0</v>
      </c>
      <c r="J40" s="17">
        <f>MatchUps!G6</f>
        <v>0</v>
      </c>
      <c r="K40" s="19" t="str">
        <f ca="1">MatchUps!H6</f>
        <v/>
      </c>
      <c r="L40" s="17"/>
      <c r="M40" s="17" t="str">
        <f t="shared" ca="1" si="24"/>
        <v>ARI vs NJD</v>
      </c>
      <c r="N40" s="17">
        <f t="shared" ca="1" si="25"/>
        <v>0</v>
      </c>
      <c r="O40" s="17">
        <f t="shared" ca="1" si="26"/>
        <v>0</v>
      </c>
      <c r="P40" s="17" t="str">
        <f t="shared" ca="1" si="27"/>
        <v/>
      </c>
      <c r="R40" s="15" t="s">
        <v>24</v>
      </c>
      <c r="S40" s="15" t="s">
        <v>25</v>
      </c>
    </row>
    <row r="41" spans="1:82" x14ac:dyDescent="0.25">
      <c r="A41" s="17">
        <f t="shared" ca="1" si="21"/>
        <v>5</v>
      </c>
      <c r="C41" s="22" t="str">
        <f ca="1">MatchUps!B7</f>
        <v>LAK</v>
      </c>
      <c r="D41" s="23" t="str">
        <f t="shared" ca="1" si="22"/>
        <v xml:space="preserve"> vs </v>
      </c>
      <c r="E41" s="24" t="str">
        <f ca="1">MatchUps!D7</f>
        <v>NYI</v>
      </c>
      <c r="F41" s="19" t="str">
        <f t="shared" ca="1" si="23"/>
        <v>LAK vs NYI</v>
      </c>
      <c r="G41" s="19"/>
      <c r="H41" s="19"/>
      <c r="I41" s="17">
        <f>MatchUps!F7</f>
        <v>0</v>
      </c>
      <c r="J41" s="17">
        <f>MatchUps!G7</f>
        <v>0</v>
      </c>
      <c r="K41" s="19" t="str">
        <f ca="1">MatchUps!H7</f>
        <v/>
      </c>
      <c r="L41" s="17"/>
      <c r="M41" s="17" t="str">
        <f t="shared" ca="1" si="24"/>
        <v>SJS vs CBJ</v>
      </c>
      <c r="N41" s="17">
        <f t="shared" ca="1" si="25"/>
        <v>0</v>
      </c>
      <c r="O41" s="17">
        <f t="shared" ca="1" si="26"/>
        <v>0</v>
      </c>
      <c r="P41" s="17" t="str">
        <f t="shared" ca="1" si="27"/>
        <v/>
      </c>
      <c r="R41" s="15" t="s">
        <v>27</v>
      </c>
      <c r="S41" s="15" t="s">
        <v>28</v>
      </c>
    </row>
    <row r="42" spans="1:82" x14ac:dyDescent="0.25">
      <c r="A42" s="17">
        <f t="shared" ca="1" si="21"/>
        <v>6</v>
      </c>
      <c r="C42" s="22" t="str">
        <f ca="1">MatchUps!B8</f>
        <v>ARI</v>
      </c>
      <c r="D42" s="23" t="str">
        <f t="shared" ca="1" si="22"/>
        <v xml:space="preserve"> vs </v>
      </c>
      <c r="E42" s="24" t="str">
        <f ca="1">MatchUps!D8</f>
        <v>NJD</v>
      </c>
      <c r="F42" s="19" t="str">
        <f t="shared" ca="1" si="23"/>
        <v>ARI vs NJD</v>
      </c>
      <c r="G42" s="19"/>
      <c r="H42" s="19"/>
      <c r="I42" s="17">
        <f>MatchUps!F8</f>
        <v>0</v>
      </c>
      <c r="J42" s="17">
        <f>MatchUps!G8</f>
        <v>0</v>
      </c>
      <c r="K42" s="19" t="str">
        <f ca="1">MatchUps!H8</f>
        <v/>
      </c>
      <c r="L42" s="17"/>
      <c r="M42" s="17" t="str">
        <f t="shared" ca="1" si="24"/>
        <v>VAN vs CAR</v>
      </c>
      <c r="N42" s="17">
        <f t="shared" ca="1" si="25"/>
        <v>0</v>
      </c>
      <c r="O42" s="17">
        <f t="shared" ca="1" si="26"/>
        <v>0</v>
      </c>
      <c r="P42" s="17" t="str">
        <f t="shared" ca="1" si="27"/>
        <v/>
      </c>
      <c r="R42" s="17" t="e">
        <f ca="1">IF(ISNA(MATCH(R41,M38:M227,0)),MATCH(S41,M38:M227,0),MATCH(R41,M38:M227,0)) + 26</f>
        <v>#N/A</v>
      </c>
    </row>
    <row r="43" spans="1:82" x14ac:dyDescent="0.25">
      <c r="A43" s="17">
        <f t="shared" ca="1" si="21"/>
        <v>7</v>
      </c>
      <c r="C43" s="22" t="str">
        <f ca="1">MatchUps!B9</f>
        <v>SJS</v>
      </c>
      <c r="D43" s="23" t="str">
        <f t="shared" ca="1" si="22"/>
        <v xml:space="preserve"> vs </v>
      </c>
      <c r="E43" s="24" t="str">
        <f ca="1">MatchUps!D9</f>
        <v>CBJ</v>
      </c>
      <c r="F43" s="19" t="str">
        <f t="shared" ca="1" si="23"/>
        <v>SJS vs CBJ</v>
      </c>
      <c r="G43" s="19"/>
      <c r="H43" s="19"/>
      <c r="I43" s="17">
        <f>MatchUps!F9</f>
        <v>0</v>
      </c>
      <c r="J43" s="17">
        <f>MatchUps!G9</f>
        <v>0</v>
      </c>
      <c r="K43" s="19" t="str">
        <f ca="1">MatchUps!H9</f>
        <v/>
      </c>
      <c r="L43" s="17"/>
      <c r="M43" s="17" t="str">
        <f t="shared" ca="1" si="24"/>
        <v>CHI vs TOR</v>
      </c>
      <c r="N43" s="17">
        <f t="shared" ca="1" si="25"/>
        <v>0</v>
      </c>
      <c r="O43" s="17">
        <f t="shared" ca="1" si="26"/>
        <v>0</v>
      </c>
      <c r="P43" s="17" t="str">
        <f t="shared" ca="1" si="27"/>
        <v/>
      </c>
    </row>
    <row r="44" spans="1:82" x14ac:dyDescent="0.25">
      <c r="A44" s="17">
        <f t="shared" ca="1" si="21"/>
        <v>8</v>
      </c>
      <c r="C44" s="22" t="str">
        <f ca="1">MatchUps!B10</f>
        <v>VAN</v>
      </c>
      <c r="D44" s="23" t="str">
        <f t="shared" ca="1" si="22"/>
        <v xml:space="preserve"> vs </v>
      </c>
      <c r="E44" s="24" t="str">
        <f ca="1">MatchUps!D10</f>
        <v>CAR</v>
      </c>
      <c r="F44" s="19" t="str">
        <f t="shared" ca="1" si="23"/>
        <v>VAN vs CAR</v>
      </c>
      <c r="G44" s="19"/>
      <c r="H44" s="19"/>
      <c r="I44" s="17">
        <f>MatchUps!F10</f>
        <v>0</v>
      </c>
      <c r="J44" s="17">
        <f>MatchUps!G10</f>
        <v>0</v>
      </c>
      <c r="K44" s="19" t="str">
        <f ca="1">MatchUps!H10</f>
        <v/>
      </c>
      <c r="L44" s="17"/>
      <c r="M44" s="17" t="str">
        <f t="shared" ca="1" si="24"/>
        <v>COL vs TB</v>
      </c>
      <c r="N44" s="17">
        <f t="shared" ca="1" si="25"/>
        <v>0</v>
      </c>
      <c r="O44" s="17">
        <f t="shared" ca="1" si="26"/>
        <v>0</v>
      </c>
      <c r="P44" s="17" t="str">
        <f t="shared" ca="1" si="27"/>
        <v/>
      </c>
    </row>
    <row r="45" spans="1:82" x14ac:dyDescent="0.25">
      <c r="A45" s="17">
        <f t="shared" ca="1" si="21"/>
        <v>9</v>
      </c>
      <c r="C45" s="22" t="str">
        <f ca="1">MatchUps!B11</f>
        <v>CHI</v>
      </c>
      <c r="D45" s="23" t="str">
        <f t="shared" ca="1" si="22"/>
        <v xml:space="preserve"> vs </v>
      </c>
      <c r="E45" s="24" t="str">
        <f ca="1">MatchUps!D11</f>
        <v>TOR</v>
      </c>
      <c r="F45" s="19" t="str">
        <f t="shared" ca="1" si="23"/>
        <v>CHI vs TOR</v>
      </c>
      <c r="G45" s="19"/>
      <c r="H45" s="19"/>
      <c r="I45" s="17">
        <f>MatchUps!F11</f>
        <v>0</v>
      </c>
      <c r="J45" s="17">
        <f>MatchUps!G11</f>
        <v>0</v>
      </c>
      <c r="K45" s="19" t="str">
        <f ca="1">MatchUps!H11</f>
        <v/>
      </c>
      <c r="L45" s="17"/>
      <c r="M45" s="17" t="str">
        <f t="shared" ca="1" si="24"/>
        <v>DAL vs OTT</v>
      </c>
      <c r="N45" s="17">
        <f t="shared" ca="1" si="25"/>
        <v>0</v>
      </c>
      <c r="O45" s="17">
        <f t="shared" ca="1" si="26"/>
        <v>0</v>
      </c>
      <c r="P45" s="17" t="str">
        <f t="shared" ca="1" si="27"/>
        <v/>
      </c>
    </row>
    <row r="46" spans="1:82" x14ac:dyDescent="0.25">
      <c r="A46" s="17">
        <f t="shared" ca="1" si="21"/>
        <v>10</v>
      </c>
      <c r="C46" s="22" t="str">
        <f ca="1">MatchUps!B12</f>
        <v>COL</v>
      </c>
      <c r="D46" s="23" t="str">
        <f t="shared" ca="1" si="22"/>
        <v xml:space="preserve"> vs </v>
      </c>
      <c r="E46" s="24" t="str">
        <f ca="1">MatchUps!D12</f>
        <v>TB</v>
      </c>
      <c r="F46" s="19" t="str">
        <f t="shared" ca="1" si="23"/>
        <v>COL vs TB</v>
      </c>
      <c r="G46" s="19"/>
      <c r="H46" s="19"/>
      <c r="I46" s="17">
        <f>MatchUps!F12</f>
        <v>0</v>
      </c>
      <c r="J46" s="17">
        <f>MatchUps!G12</f>
        <v>0</v>
      </c>
      <c r="K46" s="19" t="str">
        <f ca="1">MatchUps!H12</f>
        <v/>
      </c>
      <c r="L46" s="17"/>
      <c r="M46" s="17" t="str">
        <f t="shared" ca="1" si="24"/>
        <v>ANA vs PHI</v>
      </c>
      <c r="N46" s="17">
        <f t="shared" ca="1" si="25"/>
        <v>0</v>
      </c>
      <c r="O46" s="17">
        <f t="shared" ca="1" si="26"/>
        <v>0</v>
      </c>
      <c r="P46" s="17" t="str">
        <f t="shared" ca="1" si="27"/>
        <v/>
      </c>
    </row>
    <row r="47" spans="1:82" x14ac:dyDescent="0.25">
      <c r="A47" s="17">
        <f t="shared" ca="1" si="21"/>
        <v>11</v>
      </c>
      <c r="C47" s="22" t="str">
        <f ca="1">MatchUps!B13</f>
        <v>DAL</v>
      </c>
      <c r="D47" s="23" t="str">
        <f t="shared" ca="1" si="22"/>
        <v xml:space="preserve"> vs </v>
      </c>
      <c r="E47" s="24" t="str">
        <f ca="1">MatchUps!D13</f>
        <v>OTT</v>
      </c>
      <c r="F47" s="19" t="str">
        <f t="shared" ca="1" si="23"/>
        <v>DAL vs OTT</v>
      </c>
      <c r="G47" s="19"/>
      <c r="H47" s="19"/>
      <c r="I47" s="17">
        <f>MatchUps!F13</f>
        <v>0</v>
      </c>
      <c r="J47" s="17">
        <f>MatchUps!G13</f>
        <v>0</v>
      </c>
      <c r="K47" s="19" t="str">
        <f ca="1">MatchUps!H13</f>
        <v/>
      </c>
      <c r="L47" s="17"/>
      <c r="M47" s="17" t="str">
        <f t="shared" ca="1" si="24"/>
        <v>WAS vs NYR</v>
      </c>
      <c r="N47" s="17">
        <f t="shared" ca="1" si="25"/>
        <v>0</v>
      </c>
      <c r="O47" s="17">
        <f t="shared" ca="1" si="26"/>
        <v>0</v>
      </c>
      <c r="P47" s="17" t="str">
        <f t="shared" ca="1" si="27"/>
        <v/>
      </c>
    </row>
    <row r="48" spans="1:82" x14ac:dyDescent="0.25">
      <c r="A48" s="17">
        <f t="shared" ca="1" si="21"/>
        <v>12</v>
      </c>
      <c r="B48" s="26" t="s">
        <v>254</v>
      </c>
      <c r="C48" s="27" t="str">
        <f ca="1">MatchUps!B22</f>
        <v>ANA</v>
      </c>
      <c r="D48" s="28" t="str">
        <f t="shared" ca="1" si="22"/>
        <v xml:space="preserve"> vs </v>
      </c>
      <c r="E48" s="29" t="str">
        <f ca="1">MatchUps!D22</f>
        <v>PHI</v>
      </c>
      <c r="F48" s="31" t="str">
        <f t="shared" ca="1" si="23"/>
        <v>ANA vs PHI</v>
      </c>
      <c r="G48" s="31"/>
      <c r="H48" s="31"/>
      <c r="I48" s="30">
        <f>MatchUps!F22</f>
        <v>0</v>
      </c>
      <c r="J48" s="30">
        <f>MatchUps!G22</f>
        <v>0</v>
      </c>
      <c r="K48" s="19" t="str">
        <f ca="1">MatchUps!H22</f>
        <v/>
      </c>
      <c r="L48" s="17"/>
      <c r="M48" s="17" t="str">
        <f t="shared" ca="1" si="24"/>
        <v>CGY vs NYI</v>
      </c>
      <c r="N48" s="17">
        <f t="shared" ca="1" si="25"/>
        <v>0</v>
      </c>
      <c r="O48" s="17">
        <f t="shared" ca="1" si="26"/>
        <v>0</v>
      </c>
      <c r="P48" s="17" t="str">
        <f t="shared" ca="1" si="27"/>
        <v/>
      </c>
    </row>
    <row r="49" spans="1:16" x14ac:dyDescent="0.25">
      <c r="A49" s="17">
        <f t="shared" ca="1" si="21"/>
        <v>13</v>
      </c>
      <c r="C49" s="22" t="str">
        <f ca="1">MatchUps!B23</f>
        <v>WAS</v>
      </c>
      <c r="D49" s="23" t="str">
        <f t="shared" ca="1" si="22"/>
        <v xml:space="preserve"> vs </v>
      </c>
      <c r="E49" s="24" t="str">
        <f ca="1">MatchUps!D23</f>
        <v>NYR</v>
      </c>
      <c r="F49" s="19" t="str">
        <f t="shared" ca="1" si="23"/>
        <v>WAS vs NYR</v>
      </c>
      <c r="G49" s="19"/>
      <c r="H49" s="19"/>
      <c r="I49" s="17">
        <f>MatchUps!F23</f>
        <v>0</v>
      </c>
      <c r="J49" s="17">
        <f>MatchUps!G23</f>
        <v>0</v>
      </c>
      <c r="K49" s="19" t="str">
        <f ca="1">MatchUps!H23</f>
        <v/>
      </c>
      <c r="L49" s="17"/>
      <c r="M49" s="17" t="str">
        <f t="shared" ca="1" si="24"/>
        <v>EDM vs NJD</v>
      </c>
      <c r="N49" s="17">
        <f t="shared" ca="1" si="25"/>
        <v>0</v>
      </c>
      <c r="O49" s="17">
        <f t="shared" ca="1" si="26"/>
        <v>0</v>
      </c>
      <c r="P49" s="17" t="str">
        <f t="shared" ca="1" si="27"/>
        <v/>
      </c>
    </row>
    <row r="50" spans="1:16" x14ac:dyDescent="0.25">
      <c r="A50" s="17">
        <f t="shared" ca="1" si="21"/>
        <v>14</v>
      </c>
      <c r="C50" s="22" t="str">
        <f ca="1">MatchUps!B24</f>
        <v>CGY</v>
      </c>
      <c r="D50" s="23" t="str">
        <f t="shared" ca="1" si="22"/>
        <v xml:space="preserve"> vs </v>
      </c>
      <c r="E50" s="24" t="str">
        <f ca="1">MatchUps!D24</f>
        <v>NYI</v>
      </c>
      <c r="F50" s="19" t="str">
        <f t="shared" ca="1" si="23"/>
        <v>CGY vs NYI</v>
      </c>
      <c r="G50" s="19"/>
      <c r="H50" s="19"/>
      <c r="I50" s="17">
        <f>MatchUps!F24</f>
        <v>0</v>
      </c>
      <c r="J50" s="17">
        <f>MatchUps!G24</f>
        <v>0</v>
      </c>
      <c r="K50" s="19" t="str">
        <f ca="1">MatchUps!H24</f>
        <v/>
      </c>
      <c r="L50" s="17"/>
      <c r="M50" s="17" t="str">
        <f t="shared" ca="1" si="24"/>
        <v>LAK vs CBJ</v>
      </c>
      <c r="N50" s="17">
        <f t="shared" ca="1" si="25"/>
        <v>0</v>
      </c>
      <c r="O50" s="17">
        <f t="shared" ca="1" si="26"/>
        <v>0</v>
      </c>
      <c r="P50" s="17" t="str">
        <f t="shared" ca="1" si="27"/>
        <v/>
      </c>
    </row>
    <row r="51" spans="1:16" x14ac:dyDescent="0.25">
      <c r="A51" s="17">
        <f t="shared" ca="1" si="21"/>
        <v>15</v>
      </c>
      <c r="C51" s="22" t="str">
        <f ca="1">MatchUps!B25</f>
        <v>EDM</v>
      </c>
      <c r="D51" s="23" t="str">
        <f t="shared" ca="1" si="22"/>
        <v xml:space="preserve"> vs </v>
      </c>
      <c r="E51" s="24" t="str">
        <f ca="1">MatchUps!D25</f>
        <v>NJD</v>
      </c>
      <c r="F51" s="19" t="str">
        <f t="shared" ca="1" si="23"/>
        <v>EDM vs NJD</v>
      </c>
      <c r="G51" s="19"/>
      <c r="H51" s="19"/>
      <c r="I51" s="17">
        <f>MatchUps!F25</f>
        <v>0</v>
      </c>
      <c r="J51" s="17">
        <f>MatchUps!G25</f>
        <v>0</v>
      </c>
      <c r="K51" s="19" t="str">
        <f ca="1">MatchUps!H25</f>
        <v/>
      </c>
      <c r="L51" s="17"/>
      <c r="M51" s="17" t="str">
        <f t="shared" ca="1" si="24"/>
        <v>ARI vs CAR</v>
      </c>
      <c r="N51" s="17">
        <f t="shared" ca="1" si="25"/>
        <v>0</v>
      </c>
      <c r="O51" s="17">
        <f t="shared" ca="1" si="26"/>
        <v>0</v>
      </c>
      <c r="P51" s="17" t="str">
        <f t="shared" ca="1" si="27"/>
        <v/>
      </c>
    </row>
    <row r="52" spans="1:16" x14ac:dyDescent="0.25">
      <c r="A52" s="17">
        <f t="shared" ca="1" si="21"/>
        <v>16</v>
      </c>
      <c r="C52" s="22" t="str">
        <f ca="1">MatchUps!B26</f>
        <v>LAK</v>
      </c>
      <c r="D52" s="23" t="str">
        <f t="shared" ca="1" si="22"/>
        <v xml:space="preserve"> vs </v>
      </c>
      <c r="E52" s="24" t="str">
        <f ca="1">MatchUps!D26</f>
        <v>CBJ</v>
      </c>
      <c r="F52" s="19" t="str">
        <f t="shared" ca="1" si="23"/>
        <v>LAK vs CBJ</v>
      </c>
      <c r="G52" s="19"/>
      <c r="H52" s="19"/>
      <c r="I52" s="17">
        <f>MatchUps!F26</f>
        <v>0</v>
      </c>
      <c r="J52" s="17">
        <f>MatchUps!G26</f>
        <v>0</v>
      </c>
      <c r="K52" s="19" t="str">
        <f ca="1">MatchUps!H26</f>
        <v/>
      </c>
      <c r="L52" s="17"/>
      <c r="M52" s="17" t="str">
        <f t="shared" ca="1" si="24"/>
        <v>SJS vs TOR</v>
      </c>
      <c r="N52" s="17">
        <f t="shared" ca="1" si="25"/>
        <v>0</v>
      </c>
      <c r="O52" s="17">
        <f t="shared" ca="1" si="26"/>
        <v>0</v>
      </c>
      <c r="P52" s="17" t="str">
        <f t="shared" ca="1" si="27"/>
        <v/>
      </c>
    </row>
    <row r="53" spans="1:16" x14ac:dyDescent="0.25">
      <c r="A53" s="17">
        <f t="shared" ca="1" si="21"/>
        <v>17</v>
      </c>
      <c r="C53" s="22" t="str">
        <f ca="1">MatchUps!B27</f>
        <v>ARI</v>
      </c>
      <c r="D53" s="23" t="str">
        <f t="shared" ca="1" si="22"/>
        <v xml:space="preserve"> vs </v>
      </c>
      <c r="E53" s="24" t="str">
        <f ca="1">MatchUps!D27</f>
        <v>CAR</v>
      </c>
      <c r="F53" s="19" t="str">
        <f t="shared" ca="1" si="23"/>
        <v>ARI vs CAR</v>
      </c>
      <c r="G53" s="19"/>
      <c r="H53" s="19"/>
      <c r="I53" s="17">
        <f>MatchUps!F27</f>
        <v>0</v>
      </c>
      <c r="J53" s="17">
        <f>MatchUps!G27</f>
        <v>0</v>
      </c>
      <c r="K53" s="19" t="str">
        <f ca="1">MatchUps!H27</f>
        <v/>
      </c>
      <c r="L53" s="17"/>
      <c r="M53" s="17" t="str">
        <f t="shared" ca="1" si="24"/>
        <v>VAN vs TB</v>
      </c>
      <c r="N53" s="17">
        <f t="shared" ca="1" si="25"/>
        <v>0</v>
      </c>
      <c r="O53" s="17">
        <f t="shared" ca="1" si="26"/>
        <v>0</v>
      </c>
      <c r="P53" s="17" t="str">
        <f t="shared" ca="1" si="27"/>
        <v/>
      </c>
    </row>
    <row r="54" spans="1:16" x14ac:dyDescent="0.25">
      <c r="A54" s="17">
        <f t="shared" ca="1" si="21"/>
        <v>18</v>
      </c>
      <c r="C54" s="22" t="str">
        <f ca="1">MatchUps!B28</f>
        <v>SJS</v>
      </c>
      <c r="D54" s="23" t="str">
        <f t="shared" ca="1" si="22"/>
        <v xml:space="preserve"> vs </v>
      </c>
      <c r="E54" s="24" t="str">
        <f ca="1">MatchUps!D28</f>
        <v>TOR</v>
      </c>
      <c r="F54" s="19" t="str">
        <f t="shared" ca="1" si="23"/>
        <v>SJS vs TOR</v>
      </c>
      <c r="G54" s="19"/>
      <c r="H54" s="19"/>
      <c r="I54" s="17">
        <f>MatchUps!F28</f>
        <v>0</v>
      </c>
      <c r="J54" s="17">
        <f>MatchUps!G28</f>
        <v>0</v>
      </c>
      <c r="K54" s="19" t="str">
        <f ca="1">MatchUps!H28</f>
        <v/>
      </c>
      <c r="L54" s="17"/>
      <c r="M54" s="17" t="str">
        <f t="shared" ca="1" si="24"/>
        <v>CHI vs OTT</v>
      </c>
      <c r="N54" s="17">
        <f t="shared" ca="1" si="25"/>
        <v>0</v>
      </c>
      <c r="O54" s="17">
        <f t="shared" ca="1" si="26"/>
        <v>0</v>
      </c>
      <c r="P54" s="17" t="str">
        <f t="shared" ca="1" si="27"/>
        <v/>
      </c>
    </row>
    <row r="55" spans="1:16" x14ac:dyDescent="0.25">
      <c r="A55" s="17">
        <f t="shared" ca="1" si="21"/>
        <v>19</v>
      </c>
      <c r="C55" s="22" t="str">
        <f ca="1">MatchUps!B29</f>
        <v>VAN</v>
      </c>
      <c r="D55" s="23" t="str">
        <f t="shared" ca="1" si="22"/>
        <v xml:space="preserve"> vs </v>
      </c>
      <c r="E55" s="24" t="str">
        <f ca="1">MatchUps!D29</f>
        <v>TB</v>
      </c>
      <c r="F55" s="19" t="str">
        <f t="shared" ca="1" si="23"/>
        <v>VAN vs TB</v>
      </c>
      <c r="G55" s="19"/>
      <c r="H55" s="19"/>
      <c r="I55" s="17">
        <f>MatchUps!F29</f>
        <v>0</v>
      </c>
      <c r="J55" s="17">
        <f>MatchUps!G29</f>
        <v>0</v>
      </c>
      <c r="K55" s="19" t="str">
        <f ca="1">MatchUps!H29</f>
        <v/>
      </c>
      <c r="L55" s="17"/>
      <c r="M55" s="17" t="str">
        <f t="shared" ca="1" si="24"/>
        <v>COL vs MON</v>
      </c>
      <c r="N55" s="17">
        <f t="shared" ca="1" si="25"/>
        <v>0</v>
      </c>
      <c r="O55" s="17">
        <f t="shared" ca="1" si="26"/>
        <v>0</v>
      </c>
      <c r="P55" s="17" t="str">
        <f t="shared" ca="1" si="27"/>
        <v/>
      </c>
    </row>
    <row r="56" spans="1:16" x14ac:dyDescent="0.25">
      <c r="A56" s="17">
        <f t="shared" ca="1" si="21"/>
        <v>20</v>
      </c>
      <c r="C56" s="22" t="str">
        <f ca="1">MatchUps!B30</f>
        <v>CHI</v>
      </c>
      <c r="D56" s="23" t="str">
        <f t="shared" ca="1" si="22"/>
        <v xml:space="preserve"> vs </v>
      </c>
      <c r="E56" s="24" t="str">
        <f ca="1">MatchUps!D30</f>
        <v>OTT</v>
      </c>
      <c r="F56" s="19" t="str">
        <f t="shared" ca="1" si="23"/>
        <v>CHI vs OTT</v>
      </c>
      <c r="G56" s="19"/>
      <c r="H56" s="19"/>
      <c r="I56" s="17">
        <f>MatchUps!F30</f>
        <v>0</v>
      </c>
      <c r="J56" s="17">
        <f>MatchUps!G30</f>
        <v>0</v>
      </c>
      <c r="K56" s="19" t="str">
        <f ca="1">MatchUps!H30</f>
        <v/>
      </c>
      <c r="L56" s="17"/>
      <c r="M56" s="17" t="str">
        <f t="shared" ca="1" si="24"/>
        <v>ANA vs NYR</v>
      </c>
      <c r="N56" s="17">
        <f t="shared" ca="1" si="25"/>
        <v>0</v>
      </c>
      <c r="O56" s="17">
        <f t="shared" ca="1" si="26"/>
        <v>0</v>
      </c>
      <c r="P56" s="17" t="str">
        <f t="shared" ca="1" si="27"/>
        <v/>
      </c>
    </row>
    <row r="57" spans="1:16" x14ac:dyDescent="0.25">
      <c r="A57" s="17">
        <f t="shared" ca="1" si="21"/>
        <v>21</v>
      </c>
      <c r="C57" s="22" t="str">
        <f ca="1">MatchUps!B31</f>
        <v>COL</v>
      </c>
      <c r="D57" s="23" t="str">
        <f t="shared" ca="1" si="22"/>
        <v xml:space="preserve"> vs </v>
      </c>
      <c r="E57" s="24" t="str">
        <f ca="1">MatchUps!D31</f>
        <v>MON</v>
      </c>
      <c r="F57" s="19" t="str">
        <f t="shared" ca="1" si="23"/>
        <v>COL vs MON</v>
      </c>
      <c r="G57" s="19"/>
      <c r="H57" s="19"/>
      <c r="I57" s="17">
        <f>MatchUps!F31</f>
        <v>0</v>
      </c>
      <c r="J57" s="17">
        <f>MatchUps!G31</f>
        <v>0</v>
      </c>
      <c r="K57" s="19" t="str">
        <f ca="1">MatchUps!H31</f>
        <v/>
      </c>
      <c r="L57" s="17"/>
      <c r="M57" s="17" t="str">
        <f t="shared" ca="1" si="24"/>
        <v>PIT vs NYI</v>
      </c>
      <c r="N57" s="17">
        <f t="shared" ca="1" si="25"/>
        <v>0</v>
      </c>
      <c r="O57" s="17">
        <f t="shared" ca="1" si="26"/>
        <v>0</v>
      </c>
      <c r="P57" s="17" t="str">
        <f t="shared" ca="1" si="27"/>
        <v/>
      </c>
    </row>
    <row r="58" spans="1:16" x14ac:dyDescent="0.25">
      <c r="A58" s="17">
        <f t="shared" ca="1" si="21"/>
        <v>22</v>
      </c>
      <c r="B58" s="26" t="s">
        <v>255</v>
      </c>
      <c r="C58" s="27" t="str">
        <f ca="1">MatchUps!J4</f>
        <v>ANA</v>
      </c>
      <c r="D58" s="28" t="str">
        <f t="shared" ca="1" si="22"/>
        <v xml:space="preserve"> vs </v>
      </c>
      <c r="E58" s="29" t="str">
        <f ca="1">MatchUps!L4</f>
        <v>NYR</v>
      </c>
      <c r="F58" s="31" t="str">
        <f t="shared" ca="1" si="23"/>
        <v>ANA vs NYR</v>
      </c>
      <c r="G58" s="31"/>
      <c r="H58" s="31"/>
      <c r="I58" s="30">
        <f>MatchUps!N4</f>
        <v>0</v>
      </c>
      <c r="J58" s="30">
        <f>MatchUps!O4</f>
        <v>0</v>
      </c>
      <c r="K58" s="19" t="str">
        <f ca="1">MatchUps!P4</f>
        <v/>
      </c>
      <c r="L58" s="17"/>
      <c r="M58" s="17" t="str">
        <f t="shared" ca="1" si="24"/>
        <v>WAS vs NJD</v>
      </c>
      <c r="N58" s="17">
        <f t="shared" ca="1" si="25"/>
        <v>0</v>
      </c>
      <c r="O58" s="17">
        <f t="shared" ca="1" si="26"/>
        <v>0</v>
      </c>
      <c r="P58" s="17" t="str">
        <f t="shared" ca="1" si="27"/>
        <v/>
      </c>
    </row>
    <row r="59" spans="1:16" x14ac:dyDescent="0.25">
      <c r="A59" s="17">
        <f t="shared" ca="1" si="21"/>
        <v>23</v>
      </c>
      <c r="C59" s="22" t="str">
        <f ca="1">MatchUps!J5</f>
        <v>PIT</v>
      </c>
      <c r="D59" s="23" t="str">
        <f t="shared" ca="1" si="22"/>
        <v xml:space="preserve"> vs </v>
      </c>
      <c r="E59" s="24" t="str">
        <f ca="1">MatchUps!L5</f>
        <v>NYI</v>
      </c>
      <c r="F59" s="19" t="str">
        <f t="shared" ca="1" si="23"/>
        <v>PIT vs NYI</v>
      </c>
      <c r="G59" s="19"/>
      <c r="H59" s="19"/>
      <c r="I59" s="17">
        <f>MatchUps!N5</f>
        <v>0</v>
      </c>
      <c r="J59" s="17">
        <f>MatchUps!O5</f>
        <v>0</v>
      </c>
      <c r="K59" s="19" t="str">
        <f ca="1">MatchUps!P5</f>
        <v/>
      </c>
      <c r="L59" s="17"/>
      <c r="M59" s="17" t="str">
        <f t="shared" ca="1" si="24"/>
        <v>WAS vs CAR</v>
      </c>
      <c r="N59" s="17">
        <f t="shared" ca="1" si="25"/>
        <v>0</v>
      </c>
      <c r="O59" s="17">
        <f t="shared" ca="1" si="26"/>
        <v>0</v>
      </c>
      <c r="P59" s="17" t="str">
        <f t="shared" ca="1" si="27"/>
        <v/>
      </c>
    </row>
    <row r="60" spans="1:16" x14ac:dyDescent="0.25">
      <c r="A60" s="17">
        <f t="shared" ref="A60:A102" ca="1" si="28">IF(LEN(C60)&gt;0,ROW(A34))</f>
        <v>34</v>
      </c>
      <c r="C60" s="22" t="str">
        <f ca="1">MatchUps!J6</f>
        <v>WAS</v>
      </c>
      <c r="D60" s="23" t="str">
        <f t="shared" ca="1" si="22"/>
        <v xml:space="preserve"> vs </v>
      </c>
      <c r="E60" s="24" t="str">
        <f ca="1">MatchUps!L6</f>
        <v>NJD</v>
      </c>
      <c r="F60" s="19" t="str">
        <f t="shared" ca="1" si="23"/>
        <v>WAS vs NJD</v>
      </c>
      <c r="G60" s="19"/>
      <c r="H60" s="19"/>
      <c r="I60" s="17">
        <f>MatchUps!N6</f>
        <v>0</v>
      </c>
      <c r="J60" s="17">
        <f>MatchUps!O6</f>
        <v>0</v>
      </c>
      <c r="K60" s="19" t="str">
        <f ca="1">MatchUps!P6</f>
        <v/>
      </c>
      <c r="L60" s="17"/>
      <c r="M60" s="17" t="str">
        <f t="shared" ref="M60:M102" ca="1" si="29">INDEX($F$38:$F$227,SMALL($A$38:$A$227,ROW($A34)))</f>
        <v>WAS vs TB</v>
      </c>
      <c r="N60" s="17">
        <f t="shared" ref="N60:N102" ca="1" si="30">INDEX($I$38:$I$227,SMALL($A$38:$A$227,ROW($A34)))</f>
        <v>0</v>
      </c>
      <c r="O60" s="17">
        <f t="shared" ref="O60:O102" ca="1" si="31">INDEX($J$38:$J$227,SMALL($A$38:$A$227,ROW($A34)))</f>
        <v>0</v>
      </c>
      <c r="P60" s="17" t="str">
        <f t="shared" ref="P60:P102" ca="1" si="32">INDEX($K$38:$K$227,SMALL($A$38:$A$227,ROW($A34)))</f>
        <v/>
      </c>
    </row>
    <row r="61" spans="1:16" x14ac:dyDescent="0.25">
      <c r="A61" s="17">
        <f t="shared" ca="1" si="28"/>
        <v>35</v>
      </c>
      <c r="C61" s="22" t="str">
        <f ca="1">MatchUps!J7</f>
        <v>CGY</v>
      </c>
      <c r="D61" s="23" t="str">
        <f t="shared" ca="1" si="22"/>
        <v xml:space="preserve"> vs </v>
      </c>
      <c r="E61" s="24" t="str">
        <f ca="1">MatchUps!L7</f>
        <v>CBJ</v>
      </c>
      <c r="F61" s="19" t="str">
        <f t="shared" ca="1" si="23"/>
        <v>CGY vs CBJ</v>
      </c>
      <c r="G61" s="19"/>
      <c r="H61" s="19"/>
      <c r="I61" s="17">
        <f>MatchUps!N7</f>
        <v>0</v>
      </c>
      <c r="J61" s="17">
        <f>MatchUps!O7</f>
        <v>0</v>
      </c>
      <c r="K61" s="19" t="str">
        <f ca="1">MatchUps!P7</f>
        <v/>
      </c>
      <c r="L61" s="17"/>
      <c r="M61" s="17" t="str">
        <f t="shared" ca="1" si="29"/>
        <v>CGY vs OTT</v>
      </c>
      <c r="N61" s="17">
        <f t="shared" ca="1" si="30"/>
        <v>0</v>
      </c>
      <c r="O61" s="17">
        <f t="shared" ca="1" si="31"/>
        <v>0</v>
      </c>
      <c r="P61" s="17" t="str">
        <f t="shared" ca="1" si="32"/>
        <v/>
      </c>
    </row>
    <row r="62" spans="1:16" x14ac:dyDescent="0.25">
      <c r="A62" s="17">
        <f t="shared" ca="1" si="28"/>
        <v>36</v>
      </c>
      <c r="C62" s="22" t="str">
        <f ca="1">MatchUps!J8</f>
        <v>EDM</v>
      </c>
      <c r="D62" s="23" t="str">
        <f t="shared" ca="1" si="22"/>
        <v xml:space="preserve"> vs </v>
      </c>
      <c r="E62" s="24" t="str">
        <f ca="1">MatchUps!L8</f>
        <v>CAR</v>
      </c>
      <c r="F62" s="19" t="str">
        <f t="shared" ca="1" si="23"/>
        <v>EDM vs CAR</v>
      </c>
      <c r="G62" s="19"/>
      <c r="H62" s="19"/>
      <c r="I62" s="17">
        <f>MatchUps!N8</f>
        <v>0</v>
      </c>
      <c r="J62" s="17">
        <f>MatchUps!O8</f>
        <v>0</v>
      </c>
      <c r="K62" s="19" t="str">
        <f ca="1">MatchUps!P8</f>
        <v/>
      </c>
      <c r="L62" s="17"/>
      <c r="M62" s="17" t="str">
        <f t="shared" ca="1" si="29"/>
        <v>EDM vs MON</v>
      </c>
      <c r="N62" s="17">
        <f t="shared" ca="1" si="30"/>
        <v>0</v>
      </c>
      <c r="O62" s="17">
        <f t="shared" ca="1" si="31"/>
        <v>0</v>
      </c>
      <c r="P62" s="17" t="str">
        <f t="shared" ca="1" si="32"/>
        <v/>
      </c>
    </row>
    <row r="63" spans="1:16" x14ac:dyDescent="0.25">
      <c r="A63" s="17">
        <f t="shared" ca="1" si="28"/>
        <v>37</v>
      </c>
      <c r="C63" s="22" t="str">
        <f ca="1">MatchUps!J9</f>
        <v>LAK</v>
      </c>
      <c r="D63" s="23" t="str">
        <f t="shared" ca="1" si="22"/>
        <v xml:space="preserve"> vs </v>
      </c>
      <c r="E63" s="24" t="str">
        <f ca="1">MatchUps!L9</f>
        <v>TOR</v>
      </c>
      <c r="F63" s="19" t="str">
        <f t="shared" ca="1" si="23"/>
        <v>LAK vs TOR</v>
      </c>
      <c r="G63" s="19"/>
      <c r="H63" s="19"/>
      <c r="I63" s="17">
        <f>MatchUps!N9</f>
        <v>0</v>
      </c>
      <c r="J63" s="17">
        <f>MatchUps!O9</f>
        <v>0</v>
      </c>
      <c r="K63" s="19" t="str">
        <f ca="1">MatchUps!P9</f>
        <v/>
      </c>
      <c r="L63" s="17"/>
      <c r="M63" s="17" t="str">
        <f t="shared" ca="1" si="29"/>
        <v>LAK vs FLA</v>
      </c>
      <c r="N63" s="17">
        <f t="shared" ca="1" si="30"/>
        <v>0</v>
      </c>
      <c r="O63" s="17">
        <f t="shared" ca="1" si="31"/>
        <v>0</v>
      </c>
      <c r="P63" s="17" t="str">
        <f t="shared" ca="1" si="32"/>
        <v/>
      </c>
    </row>
    <row r="64" spans="1:16" x14ac:dyDescent="0.25">
      <c r="A64" s="17">
        <f t="shared" ca="1" si="28"/>
        <v>38</v>
      </c>
      <c r="C64" s="22" t="str">
        <f ca="1">MatchUps!J10</f>
        <v>ARI</v>
      </c>
      <c r="D64" s="23" t="str">
        <f t="shared" ca="1" si="22"/>
        <v xml:space="preserve"> vs </v>
      </c>
      <c r="E64" s="24" t="str">
        <f ca="1">MatchUps!L10</f>
        <v>TB</v>
      </c>
      <c r="F64" s="19" t="str">
        <f t="shared" ca="1" si="23"/>
        <v>ARI vs TB</v>
      </c>
      <c r="G64" s="19"/>
      <c r="H64" s="19"/>
      <c r="I64" s="17">
        <f>MatchUps!N10</f>
        <v>0</v>
      </c>
      <c r="J64" s="17">
        <f>MatchUps!O10</f>
        <v>0</v>
      </c>
      <c r="K64" s="19" t="str">
        <f ca="1">MatchUps!P10</f>
        <v/>
      </c>
      <c r="L64" s="17"/>
      <c r="M64" s="17" t="str">
        <f t="shared" ca="1" si="29"/>
        <v>ARI vs DET</v>
      </c>
      <c r="N64" s="17">
        <f t="shared" ca="1" si="30"/>
        <v>0</v>
      </c>
      <c r="O64" s="17">
        <f t="shared" ca="1" si="31"/>
        <v>0</v>
      </c>
      <c r="P64" s="17" t="str">
        <f t="shared" ca="1" si="32"/>
        <v/>
      </c>
    </row>
    <row r="65" spans="1:16" x14ac:dyDescent="0.25">
      <c r="A65" s="17">
        <f t="shared" ca="1" si="28"/>
        <v>39</v>
      </c>
      <c r="C65" s="22" t="str">
        <f ca="1">MatchUps!J11</f>
        <v>SJS</v>
      </c>
      <c r="D65" s="23" t="str">
        <f t="shared" ca="1" si="22"/>
        <v xml:space="preserve"> vs </v>
      </c>
      <c r="E65" s="24" t="str">
        <f ca="1">MatchUps!L11</f>
        <v>OTT</v>
      </c>
      <c r="F65" s="19" t="str">
        <f t="shared" ca="1" si="23"/>
        <v>SJS vs OTT</v>
      </c>
      <c r="G65" s="19"/>
      <c r="H65" s="19"/>
      <c r="I65" s="17">
        <f>MatchUps!N11</f>
        <v>0</v>
      </c>
      <c r="J65" s="17">
        <f>MatchUps!O11</f>
        <v>0</v>
      </c>
      <c r="K65" s="19" t="str">
        <f ca="1">MatchUps!P11</f>
        <v/>
      </c>
      <c r="L65" s="17"/>
      <c r="M65" s="17" t="str">
        <f t="shared" ca="1" si="29"/>
        <v>SJS vs BUF</v>
      </c>
      <c r="N65" s="17">
        <f t="shared" ca="1" si="30"/>
        <v>0</v>
      </c>
      <c r="O65" s="17">
        <f t="shared" ca="1" si="31"/>
        <v>0</v>
      </c>
      <c r="P65" s="17" t="str">
        <f t="shared" ca="1" si="32"/>
        <v/>
      </c>
    </row>
    <row r="66" spans="1:16" x14ac:dyDescent="0.25">
      <c r="A66" s="17">
        <f t="shared" ca="1" si="28"/>
        <v>40</v>
      </c>
      <c r="C66" s="22" t="str">
        <f ca="1">MatchUps!J12</f>
        <v>VAN</v>
      </c>
      <c r="D66" s="23" t="str">
        <f t="shared" ca="1" si="22"/>
        <v xml:space="preserve"> vs </v>
      </c>
      <c r="E66" s="24" t="str">
        <f ca="1">MatchUps!L12</f>
        <v>MON</v>
      </c>
      <c r="F66" s="19" t="str">
        <f t="shared" ca="1" si="23"/>
        <v>VAN vs MON</v>
      </c>
      <c r="G66" s="19"/>
      <c r="H66" s="19"/>
      <c r="I66" s="17">
        <f>MatchUps!N12</f>
        <v>0</v>
      </c>
      <c r="J66" s="17">
        <f>MatchUps!O12</f>
        <v>0</v>
      </c>
      <c r="K66" s="19" t="str">
        <f ca="1">MatchUps!P12</f>
        <v/>
      </c>
      <c r="L66" s="17"/>
      <c r="M66" s="17" t="str">
        <f t="shared" ca="1" si="29"/>
        <v>ANA vs CBJ</v>
      </c>
      <c r="N66" s="17">
        <f t="shared" ca="1" si="30"/>
        <v>0</v>
      </c>
      <c r="O66" s="17">
        <f t="shared" ca="1" si="31"/>
        <v>0</v>
      </c>
      <c r="P66" s="17" t="str">
        <f t="shared" ca="1" si="32"/>
        <v/>
      </c>
    </row>
    <row r="67" spans="1:16" x14ac:dyDescent="0.25">
      <c r="A67" s="17">
        <f t="shared" ca="1" si="28"/>
        <v>41</v>
      </c>
      <c r="C67" s="22" t="str">
        <f ca="1">MatchUps!J13</f>
        <v>CHI</v>
      </c>
      <c r="D67" s="23" t="str">
        <f t="shared" ca="1" si="22"/>
        <v xml:space="preserve"> vs </v>
      </c>
      <c r="E67" s="24" t="str">
        <f ca="1">MatchUps!L13</f>
        <v>FLA</v>
      </c>
      <c r="F67" s="19" t="str">
        <f t="shared" ca="1" si="23"/>
        <v>CHI vs FLA</v>
      </c>
      <c r="G67" s="19"/>
      <c r="H67" s="19"/>
      <c r="I67" s="17">
        <f>MatchUps!N13</f>
        <v>0</v>
      </c>
      <c r="J67" s="17">
        <f>MatchUps!O13</f>
        <v>0</v>
      </c>
      <c r="K67" s="19" t="str">
        <f ca="1">MatchUps!P13</f>
        <v/>
      </c>
      <c r="L67" s="17"/>
      <c r="M67" s="17" t="str">
        <f t="shared" ca="1" si="29"/>
        <v>NYI vs CAR</v>
      </c>
      <c r="N67" s="17">
        <f t="shared" ca="1" si="30"/>
        <v>0</v>
      </c>
      <c r="O67" s="17">
        <f t="shared" ca="1" si="31"/>
        <v>0</v>
      </c>
      <c r="P67" s="17" t="str">
        <f t="shared" ca="1" si="32"/>
        <v/>
      </c>
    </row>
    <row r="68" spans="1:16" x14ac:dyDescent="0.25">
      <c r="A68" s="17">
        <f t="shared" ca="1" si="28"/>
        <v>42</v>
      </c>
      <c r="B68" s="26" t="s">
        <v>256</v>
      </c>
      <c r="C68" s="27" t="str">
        <f ca="1">MatchUps!J22</f>
        <v>ANA</v>
      </c>
      <c r="D68" s="28" t="str">
        <f t="shared" ca="1" si="22"/>
        <v xml:space="preserve"> vs </v>
      </c>
      <c r="E68" s="29" t="str">
        <f ca="1">MatchUps!L22</f>
        <v>NYI</v>
      </c>
      <c r="F68" s="31" t="str">
        <f t="shared" ca="1" si="23"/>
        <v>ANA vs NYI</v>
      </c>
      <c r="G68" s="31"/>
      <c r="H68" s="31"/>
      <c r="I68" s="30">
        <f>MatchUps!N22</f>
        <v>0</v>
      </c>
      <c r="J68" s="30">
        <f>MatchUps!O22</f>
        <v>0</v>
      </c>
      <c r="K68" s="19" t="str">
        <f ca="1">MatchUps!P22</f>
        <v/>
      </c>
      <c r="L68" s="17"/>
      <c r="M68" s="17" t="str">
        <f t="shared" ca="1" si="29"/>
        <v>NYR vs TOR</v>
      </c>
      <c r="N68" s="17">
        <f t="shared" ca="1" si="30"/>
        <v>0</v>
      </c>
      <c r="O68" s="17">
        <f t="shared" ca="1" si="31"/>
        <v>0</v>
      </c>
      <c r="P68" s="17" t="str">
        <f t="shared" ca="1" si="32"/>
        <v/>
      </c>
    </row>
    <row r="69" spans="1:16" x14ac:dyDescent="0.25">
      <c r="A69" s="17">
        <f t="shared" ca="1" si="28"/>
        <v>43</v>
      </c>
      <c r="C69" s="22" t="str">
        <f ca="1">MatchUps!J23</f>
        <v>PHI</v>
      </c>
      <c r="D69" s="23" t="str">
        <f t="shared" ca="1" si="22"/>
        <v xml:space="preserve"> vs </v>
      </c>
      <c r="E69" s="24" t="str">
        <f ca="1">MatchUps!L23</f>
        <v>NJD</v>
      </c>
      <c r="F69" s="19" t="str">
        <f t="shared" ca="1" si="23"/>
        <v>PHI vs NJD</v>
      </c>
      <c r="G69" s="19"/>
      <c r="H69" s="19"/>
      <c r="I69" s="17">
        <f>MatchUps!N23</f>
        <v>0</v>
      </c>
      <c r="J69" s="17">
        <f>MatchUps!O23</f>
        <v>0</v>
      </c>
      <c r="K69" s="19" t="str">
        <f ca="1">MatchUps!P23</f>
        <v/>
      </c>
      <c r="L69" s="17"/>
      <c r="M69" s="17" t="str">
        <f t="shared" ca="1" si="29"/>
        <v>PHI vs TB</v>
      </c>
      <c r="N69" s="17">
        <f t="shared" ca="1" si="30"/>
        <v>0</v>
      </c>
      <c r="O69" s="17">
        <f t="shared" ca="1" si="31"/>
        <v>0</v>
      </c>
      <c r="P69" s="17" t="str">
        <f t="shared" ca="1" si="32"/>
        <v/>
      </c>
    </row>
    <row r="70" spans="1:16" x14ac:dyDescent="0.25">
      <c r="A70" s="17">
        <f t="shared" ca="1" si="28"/>
        <v>44</v>
      </c>
      <c r="C70" s="22" t="str">
        <f ca="1">MatchUps!J24</f>
        <v>PIT</v>
      </c>
      <c r="D70" s="23" t="str">
        <f t="shared" ca="1" si="22"/>
        <v xml:space="preserve"> vs </v>
      </c>
      <c r="E70" s="24" t="str">
        <f ca="1">MatchUps!L24</f>
        <v>CBJ</v>
      </c>
      <c r="F70" s="19" t="str">
        <f t="shared" ca="1" si="23"/>
        <v>PIT vs CBJ</v>
      </c>
      <c r="G70" s="19"/>
      <c r="H70" s="19"/>
      <c r="I70" s="17">
        <f>MatchUps!N24</f>
        <v>0</v>
      </c>
      <c r="J70" s="17">
        <f>MatchUps!O24</f>
        <v>0</v>
      </c>
      <c r="K70" s="19" t="str">
        <f ca="1">MatchUps!P24</f>
        <v/>
      </c>
      <c r="L70" s="17"/>
      <c r="M70" s="17" t="str">
        <f t="shared" ca="1" si="29"/>
        <v>PIT vs OTT</v>
      </c>
      <c r="N70" s="17">
        <f t="shared" ca="1" si="30"/>
        <v>0</v>
      </c>
      <c r="O70" s="17">
        <f t="shared" ca="1" si="31"/>
        <v>0</v>
      </c>
      <c r="P70" s="17" t="str">
        <f t="shared" ca="1" si="32"/>
        <v/>
      </c>
    </row>
    <row r="71" spans="1:16" x14ac:dyDescent="0.25">
      <c r="A71" s="17">
        <f t="shared" ca="1" si="28"/>
        <v>45</v>
      </c>
      <c r="C71" s="22" t="str">
        <f ca="1">MatchUps!J25</f>
        <v>WAS</v>
      </c>
      <c r="D71" s="23" t="str">
        <f t="shared" ca="1" si="22"/>
        <v xml:space="preserve"> vs </v>
      </c>
      <c r="E71" s="24" t="str">
        <f ca="1">MatchUps!L25</f>
        <v>CAR</v>
      </c>
      <c r="F71" s="19" t="str">
        <f t="shared" ca="1" si="23"/>
        <v>WAS vs CAR</v>
      </c>
      <c r="G71" s="19"/>
      <c r="H71" s="19"/>
      <c r="I71" s="17">
        <f>MatchUps!N25</f>
        <v>0</v>
      </c>
      <c r="J71" s="17">
        <f>MatchUps!O25</f>
        <v>0</v>
      </c>
      <c r="K71" s="19" t="str">
        <f ca="1">MatchUps!P25</f>
        <v/>
      </c>
      <c r="L71" s="17"/>
      <c r="M71" s="17" t="str">
        <f t="shared" ca="1" si="29"/>
        <v>WAS vs MON</v>
      </c>
      <c r="N71" s="17">
        <f t="shared" ca="1" si="30"/>
        <v>0</v>
      </c>
      <c r="O71" s="17">
        <f t="shared" ca="1" si="31"/>
        <v>0</v>
      </c>
      <c r="P71" s="17" t="str">
        <f t="shared" ca="1" si="32"/>
        <v/>
      </c>
    </row>
    <row r="72" spans="1:16" x14ac:dyDescent="0.25">
      <c r="A72" s="17">
        <f t="shared" ca="1" si="28"/>
        <v>46</v>
      </c>
      <c r="C72" s="22" t="str">
        <f ca="1">MatchUps!J26</f>
        <v>CGY</v>
      </c>
      <c r="D72" s="23" t="str">
        <f t="shared" ca="1" si="22"/>
        <v xml:space="preserve"> vs </v>
      </c>
      <c r="E72" s="24" t="str">
        <f ca="1">MatchUps!L26</f>
        <v>TOR</v>
      </c>
      <c r="F72" s="19" t="str">
        <f t="shared" ca="1" si="23"/>
        <v>CGY vs TOR</v>
      </c>
      <c r="G72" s="19"/>
      <c r="H72" s="19"/>
      <c r="I72" s="17">
        <f>MatchUps!N26</f>
        <v>0</v>
      </c>
      <c r="J72" s="17">
        <f>MatchUps!O26</f>
        <v>0</v>
      </c>
      <c r="K72" s="19" t="str">
        <f ca="1">MatchUps!P26</f>
        <v/>
      </c>
      <c r="L72" s="17"/>
      <c r="M72" s="17" t="str">
        <f t="shared" ca="1" si="29"/>
        <v>CGY vs FLA</v>
      </c>
      <c r="N72" s="17">
        <f t="shared" ca="1" si="30"/>
        <v>0</v>
      </c>
      <c r="O72" s="17">
        <f t="shared" ca="1" si="31"/>
        <v>0</v>
      </c>
      <c r="P72" s="17" t="str">
        <f t="shared" ca="1" si="32"/>
        <v/>
      </c>
    </row>
    <row r="73" spans="1:16" x14ac:dyDescent="0.25">
      <c r="A73" s="17">
        <f t="shared" ca="1" si="28"/>
        <v>47</v>
      </c>
      <c r="C73" s="22" t="str">
        <f ca="1">MatchUps!J27</f>
        <v>EDM</v>
      </c>
      <c r="D73" s="23" t="str">
        <f t="shared" ca="1" si="22"/>
        <v xml:space="preserve"> vs </v>
      </c>
      <c r="E73" s="24" t="str">
        <f ca="1">MatchUps!L27</f>
        <v>TB</v>
      </c>
      <c r="F73" s="19" t="str">
        <f t="shared" ca="1" si="23"/>
        <v>EDM vs TB</v>
      </c>
      <c r="G73" s="19"/>
      <c r="H73" s="19"/>
      <c r="I73" s="17">
        <f>MatchUps!N27</f>
        <v>0</v>
      </c>
      <c r="J73" s="17">
        <f>MatchUps!O27</f>
        <v>0</v>
      </c>
      <c r="K73" s="19" t="str">
        <f ca="1">MatchUps!P27</f>
        <v/>
      </c>
      <c r="L73" s="17"/>
      <c r="M73" s="17" t="str">
        <f t="shared" ca="1" si="29"/>
        <v>EDM vs DET</v>
      </c>
      <c r="N73" s="17">
        <f t="shared" ca="1" si="30"/>
        <v>0</v>
      </c>
      <c r="O73" s="17">
        <f t="shared" ca="1" si="31"/>
        <v>0</v>
      </c>
      <c r="P73" s="17" t="str">
        <f t="shared" ca="1" si="32"/>
        <v/>
      </c>
    </row>
    <row r="74" spans="1:16" x14ac:dyDescent="0.25">
      <c r="A74" s="17">
        <f t="shared" ca="1" si="28"/>
        <v>48</v>
      </c>
      <c r="C74" s="22" t="str">
        <f ca="1">MatchUps!J28</f>
        <v>LAK</v>
      </c>
      <c r="D74" s="23" t="str">
        <f t="shared" ca="1" si="22"/>
        <v xml:space="preserve"> vs </v>
      </c>
      <c r="E74" s="24" t="str">
        <f ca="1">MatchUps!L28</f>
        <v>OTT</v>
      </c>
      <c r="F74" s="19" t="str">
        <f t="shared" ca="1" si="23"/>
        <v>LAK vs OTT</v>
      </c>
      <c r="G74" s="19"/>
      <c r="H74" s="19"/>
      <c r="I74" s="17">
        <f>MatchUps!N28</f>
        <v>0</v>
      </c>
      <c r="J74" s="17">
        <f>MatchUps!O28</f>
        <v>0</v>
      </c>
      <c r="K74" s="19" t="str">
        <f ca="1">MatchUps!P28</f>
        <v/>
      </c>
      <c r="L74" s="17"/>
      <c r="M74" s="17" t="str">
        <f t="shared" ca="1" si="29"/>
        <v>LAK vs BUF</v>
      </c>
      <c r="N74" s="17">
        <f t="shared" ca="1" si="30"/>
        <v>0</v>
      </c>
      <c r="O74" s="17">
        <f t="shared" ca="1" si="31"/>
        <v>0</v>
      </c>
      <c r="P74" s="17" t="str">
        <f t="shared" ca="1" si="32"/>
        <v/>
      </c>
    </row>
    <row r="75" spans="1:16" x14ac:dyDescent="0.25">
      <c r="A75" s="17">
        <f t="shared" ca="1" si="28"/>
        <v>49</v>
      </c>
      <c r="C75" s="22" t="str">
        <f ca="1">MatchUps!J29</f>
        <v>ARI</v>
      </c>
      <c r="D75" s="23" t="str">
        <f t="shared" ca="1" si="22"/>
        <v xml:space="preserve"> vs </v>
      </c>
      <c r="E75" s="24" t="str">
        <f ca="1">MatchUps!L29</f>
        <v>MON</v>
      </c>
      <c r="F75" s="19" t="str">
        <f t="shared" ca="1" si="23"/>
        <v>ARI vs MON</v>
      </c>
      <c r="G75" s="19"/>
      <c r="H75" s="19"/>
      <c r="I75" s="17">
        <f>MatchUps!N29</f>
        <v>0</v>
      </c>
      <c r="J75" s="17">
        <f>MatchUps!O29</f>
        <v>0</v>
      </c>
      <c r="K75" s="19" t="str">
        <f ca="1">MatchUps!P29</f>
        <v/>
      </c>
      <c r="L75" s="17"/>
      <c r="M75" s="17" t="str">
        <f t="shared" ca="1" si="29"/>
        <v>ARI vs BOS</v>
      </c>
      <c r="N75" s="17">
        <f t="shared" ca="1" si="30"/>
        <v>0</v>
      </c>
      <c r="O75" s="17">
        <f t="shared" ca="1" si="31"/>
        <v>0</v>
      </c>
      <c r="P75" s="17" t="str">
        <f t="shared" ca="1" si="32"/>
        <v/>
      </c>
    </row>
    <row r="76" spans="1:16" x14ac:dyDescent="0.25">
      <c r="A76" s="17">
        <f t="shared" ca="1" si="28"/>
        <v>50</v>
      </c>
      <c r="C76" s="22" t="str">
        <f ca="1">MatchUps!J30</f>
        <v>SJS</v>
      </c>
      <c r="D76" s="23" t="str">
        <f t="shared" ca="1" si="22"/>
        <v xml:space="preserve"> vs </v>
      </c>
      <c r="E76" s="24" t="str">
        <f ca="1">MatchUps!L30</f>
        <v>FLA</v>
      </c>
      <c r="F76" s="19" t="str">
        <f t="shared" ca="1" si="23"/>
        <v>SJS vs FLA</v>
      </c>
      <c r="G76" s="19"/>
      <c r="H76" s="19"/>
      <c r="I76" s="17">
        <f>MatchUps!N30</f>
        <v>0</v>
      </c>
      <c r="J76" s="17">
        <f>MatchUps!O30</f>
        <v>0</v>
      </c>
      <c r="K76" s="19" t="str">
        <f ca="1">MatchUps!P30</f>
        <v/>
      </c>
      <c r="L76" s="17"/>
      <c r="M76" s="17" t="str">
        <f t="shared" ca="1" si="29"/>
        <v>ANA vs CAR</v>
      </c>
      <c r="N76" s="17">
        <f t="shared" ca="1" si="30"/>
        <v>0</v>
      </c>
      <c r="O76" s="17">
        <f t="shared" ca="1" si="31"/>
        <v>0</v>
      </c>
      <c r="P76" s="17" t="str">
        <f t="shared" ca="1" si="32"/>
        <v/>
      </c>
    </row>
    <row r="77" spans="1:16" x14ac:dyDescent="0.25">
      <c r="A77" s="17">
        <f t="shared" ca="1" si="28"/>
        <v>51</v>
      </c>
      <c r="C77" s="22" t="str">
        <f ca="1">MatchUps!J31</f>
        <v>VAN</v>
      </c>
      <c r="D77" s="23" t="str">
        <f t="shared" ca="1" si="22"/>
        <v xml:space="preserve"> vs </v>
      </c>
      <c r="E77" s="24" t="str">
        <f ca="1">MatchUps!L31</f>
        <v>DET</v>
      </c>
      <c r="F77" s="19" t="str">
        <f t="shared" ca="1" si="23"/>
        <v>VAN vs DET</v>
      </c>
      <c r="G77" s="19"/>
      <c r="H77" s="19"/>
      <c r="I77" s="17">
        <f>MatchUps!N31</f>
        <v>0</v>
      </c>
      <c r="J77" s="17">
        <f>MatchUps!O31</f>
        <v>0</v>
      </c>
      <c r="K77" s="19" t="str">
        <f ca="1">MatchUps!P31</f>
        <v/>
      </c>
      <c r="L77" s="17"/>
      <c r="M77" s="17" t="str">
        <f t="shared" ca="1" si="29"/>
        <v>NJD vs TOR</v>
      </c>
      <c r="N77" s="17">
        <f t="shared" ca="1" si="30"/>
        <v>0</v>
      </c>
      <c r="O77" s="17">
        <f t="shared" ca="1" si="31"/>
        <v>0</v>
      </c>
      <c r="P77" s="17" t="str">
        <f t="shared" ca="1" si="32"/>
        <v/>
      </c>
    </row>
    <row r="78" spans="1:16" x14ac:dyDescent="0.25">
      <c r="A78" s="17">
        <f t="shared" ca="1" si="28"/>
        <v>52</v>
      </c>
      <c r="B78" s="26" t="s">
        <v>257</v>
      </c>
      <c r="C78" s="27" t="str">
        <f ca="1">MatchUps!R4</f>
        <v>ANA</v>
      </c>
      <c r="D78" s="28" t="str">
        <f t="shared" ca="1" si="22"/>
        <v xml:space="preserve"> vs </v>
      </c>
      <c r="E78" s="29" t="str">
        <f ca="1">MatchUps!T4</f>
        <v>NJD</v>
      </c>
      <c r="F78" s="31" t="str">
        <f t="shared" ca="1" si="23"/>
        <v>ANA vs NJD</v>
      </c>
      <c r="G78" s="31"/>
      <c r="H78" s="31"/>
      <c r="I78" s="30">
        <f>MatchUps!V4</f>
        <v>0</v>
      </c>
      <c r="J78" s="30">
        <f>MatchUps!W4</f>
        <v>0</v>
      </c>
      <c r="K78" s="19" t="str">
        <f ca="1">MatchUps!X4</f>
        <v/>
      </c>
      <c r="L78" s="17"/>
      <c r="M78" s="17" t="str">
        <f t="shared" ca="1" si="29"/>
        <v>NYI vs TB</v>
      </c>
      <c r="N78" s="17">
        <f t="shared" ca="1" si="30"/>
        <v>0</v>
      </c>
      <c r="O78" s="17">
        <f t="shared" ca="1" si="31"/>
        <v>0</v>
      </c>
      <c r="P78" s="17" t="str">
        <f t="shared" ca="1" si="32"/>
        <v/>
      </c>
    </row>
    <row r="79" spans="1:16" x14ac:dyDescent="0.25">
      <c r="A79" s="17">
        <f t="shared" ca="1" si="28"/>
        <v>53</v>
      </c>
      <c r="C79" s="22" t="str">
        <f ca="1">MatchUps!R5</f>
        <v>NYR</v>
      </c>
      <c r="D79" s="23" t="str">
        <f t="shared" ca="1" si="22"/>
        <v xml:space="preserve"> vs </v>
      </c>
      <c r="E79" s="24" t="str">
        <f ca="1">MatchUps!T5</f>
        <v>CBJ</v>
      </c>
      <c r="F79" s="19" t="str">
        <f t="shared" ca="1" si="23"/>
        <v>NYR vs CBJ</v>
      </c>
      <c r="G79" s="19"/>
      <c r="H79" s="19"/>
      <c r="I79" s="17">
        <f>MatchUps!V5</f>
        <v>0</v>
      </c>
      <c r="J79" s="17">
        <f>MatchUps!W5</f>
        <v>0</v>
      </c>
      <c r="K79" s="19" t="str">
        <f ca="1">MatchUps!X5</f>
        <v/>
      </c>
      <c r="L79" s="17"/>
      <c r="M79" s="17" t="str">
        <f t="shared" ca="1" si="29"/>
        <v>NYR vs OTT</v>
      </c>
      <c r="N79" s="17">
        <f t="shared" ca="1" si="30"/>
        <v>0</v>
      </c>
      <c r="O79" s="17">
        <f t="shared" ca="1" si="31"/>
        <v>0</v>
      </c>
      <c r="P79" s="17" t="str">
        <f t="shared" ca="1" si="32"/>
        <v/>
      </c>
    </row>
    <row r="80" spans="1:16" x14ac:dyDescent="0.25">
      <c r="A80" s="17">
        <f t="shared" ca="1" si="28"/>
        <v>54</v>
      </c>
      <c r="C80" s="22" t="str">
        <f ca="1">MatchUps!R6</f>
        <v>PHI</v>
      </c>
      <c r="D80" s="23" t="str">
        <f t="shared" ca="1" si="22"/>
        <v xml:space="preserve"> vs </v>
      </c>
      <c r="E80" s="24" t="str">
        <f ca="1">MatchUps!T6</f>
        <v>CAR</v>
      </c>
      <c r="F80" s="19" t="str">
        <f t="shared" ca="1" si="23"/>
        <v>PHI vs CAR</v>
      </c>
      <c r="G80" s="19"/>
      <c r="H80" s="19"/>
      <c r="I80" s="17">
        <f>MatchUps!V6</f>
        <v>0</v>
      </c>
      <c r="J80" s="17">
        <f>MatchUps!W6</f>
        <v>0</v>
      </c>
      <c r="K80" s="19" t="str">
        <f ca="1">MatchUps!X6</f>
        <v/>
      </c>
      <c r="L80" s="17"/>
      <c r="M80" s="17" t="str">
        <f t="shared" ca="1" si="29"/>
        <v>PHI vs MON</v>
      </c>
      <c r="N80" s="17">
        <f t="shared" ca="1" si="30"/>
        <v>0</v>
      </c>
      <c r="O80" s="17">
        <f t="shared" ca="1" si="31"/>
        <v>0</v>
      </c>
      <c r="P80" s="17" t="str">
        <f t="shared" ca="1" si="32"/>
        <v/>
      </c>
    </row>
    <row r="81" spans="1:16" x14ac:dyDescent="0.25">
      <c r="A81" s="17">
        <f t="shared" ca="1" si="28"/>
        <v>55</v>
      </c>
      <c r="C81" s="22" t="str">
        <f ca="1">MatchUps!R7</f>
        <v>PIT</v>
      </c>
      <c r="D81" s="23" t="str">
        <f t="shared" ca="1" si="22"/>
        <v xml:space="preserve"> vs </v>
      </c>
      <c r="E81" s="24" t="str">
        <f ca="1">MatchUps!T7</f>
        <v>TOR</v>
      </c>
      <c r="F81" s="19" t="str">
        <f t="shared" ca="1" si="23"/>
        <v>PIT vs TOR</v>
      </c>
      <c r="G81" s="19"/>
      <c r="H81" s="19"/>
      <c r="I81" s="17">
        <f>MatchUps!V7</f>
        <v>0</v>
      </c>
      <c r="J81" s="17">
        <f>MatchUps!W7</f>
        <v>0</v>
      </c>
      <c r="K81" s="19" t="str">
        <f ca="1">MatchUps!X7</f>
        <v/>
      </c>
      <c r="L81" s="17"/>
      <c r="M81" s="17" t="str">
        <f t="shared" ca="1" si="29"/>
        <v>PIT vs FLA</v>
      </c>
      <c r="N81" s="17">
        <f t="shared" ca="1" si="30"/>
        <v>0</v>
      </c>
      <c r="O81" s="17">
        <f t="shared" ca="1" si="31"/>
        <v>0</v>
      </c>
      <c r="P81" s="17" t="str">
        <f t="shared" ca="1" si="32"/>
        <v/>
      </c>
    </row>
    <row r="82" spans="1:16" x14ac:dyDescent="0.25">
      <c r="A82" s="17">
        <f t="shared" ca="1" si="28"/>
        <v>56</v>
      </c>
      <c r="C82" s="22" t="str">
        <f ca="1">MatchUps!R8</f>
        <v>WAS</v>
      </c>
      <c r="D82" s="23" t="str">
        <f t="shared" ca="1" si="22"/>
        <v xml:space="preserve"> vs </v>
      </c>
      <c r="E82" s="24" t="str">
        <f ca="1">MatchUps!T8</f>
        <v>TB</v>
      </c>
      <c r="F82" s="19" t="str">
        <f t="shared" ca="1" si="23"/>
        <v>WAS vs TB</v>
      </c>
      <c r="G82" s="19"/>
      <c r="H82" s="19"/>
      <c r="I82" s="17">
        <f>MatchUps!V8</f>
        <v>0</v>
      </c>
      <c r="J82" s="17">
        <f>MatchUps!W8</f>
        <v>0</v>
      </c>
      <c r="K82" s="19" t="str">
        <f ca="1">MatchUps!X8</f>
        <v/>
      </c>
      <c r="L82" s="17"/>
      <c r="M82" s="17" t="str">
        <f t="shared" ca="1" si="29"/>
        <v>WAS vs DET</v>
      </c>
      <c r="N82" s="17">
        <f t="shared" ca="1" si="30"/>
        <v>0</v>
      </c>
      <c r="O82" s="17">
        <f t="shared" ca="1" si="31"/>
        <v>0</v>
      </c>
      <c r="P82" s="17" t="str">
        <f t="shared" ca="1" si="32"/>
        <v/>
      </c>
    </row>
    <row r="83" spans="1:16" x14ac:dyDescent="0.25">
      <c r="A83" s="17">
        <f t="shared" ca="1" si="28"/>
        <v>57</v>
      </c>
      <c r="C83" s="22" t="str">
        <f ca="1">MatchUps!R9</f>
        <v>CGY</v>
      </c>
      <c r="D83" s="23" t="str">
        <f t="shared" ca="1" si="22"/>
        <v xml:space="preserve"> vs </v>
      </c>
      <c r="E83" s="24" t="str">
        <f ca="1">MatchUps!T9</f>
        <v>OTT</v>
      </c>
      <c r="F83" s="19" t="str">
        <f t="shared" ca="1" si="23"/>
        <v>CGY vs OTT</v>
      </c>
      <c r="G83" s="19"/>
      <c r="H83" s="19"/>
      <c r="I83" s="17">
        <f>MatchUps!V9</f>
        <v>0</v>
      </c>
      <c r="J83" s="17">
        <f>MatchUps!W9</f>
        <v>0</v>
      </c>
      <c r="K83" s="19" t="str">
        <f ca="1">MatchUps!X9</f>
        <v/>
      </c>
      <c r="L83" s="17"/>
      <c r="M83" s="17" t="str">
        <f t="shared" ca="1" si="29"/>
        <v>CGY vs BUF</v>
      </c>
      <c r="N83" s="17">
        <f t="shared" ca="1" si="30"/>
        <v>0</v>
      </c>
      <c r="O83" s="17">
        <f t="shared" ca="1" si="31"/>
        <v>0</v>
      </c>
      <c r="P83" s="17" t="str">
        <f t="shared" ca="1" si="32"/>
        <v/>
      </c>
    </row>
    <row r="84" spans="1:16" x14ac:dyDescent="0.25">
      <c r="A84" s="17">
        <f t="shared" ca="1" si="28"/>
        <v>58</v>
      </c>
      <c r="C84" s="22" t="str">
        <f ca="1">MatchUps!R10</f>
        <v>EDM</v>
      </c>
      <c r="D84" s="23" t="str">
        <f t="shared" ca="1" si="22"/>
        <v xml:space="preserve"> vs </v>
      </c>
      <c r="E84" s="24" t="str">
        <f ca="1">MatchUps!T10</f>
        <v>MON</v>
      </c>
      <c r="F84" s="19" t="str">
        <f t="shared" ca="1" si="23"/>
        <v>EDM vs MON</v>
      </c>
      <c r="G84" s="19"/>
      <c r="H84" s="19"/>
      <c r="I84" s="17">
        <f>MatchUps!V10</f>
        <v>0</v>
      </c>
      <c r="J84" s="17">
        <f>MatchUps!W10</f>
        <v>0</v>
      </c>
      <c r="K84" s="19" t="str">
        <f ca="1">MatchUps!X10</f>
        <v/>
      </c>
      <c r="L84" s="17"/>
      <c r="M84" s="17" t="str">
        <f t="shared" ca="1" si="29"/>
        <v>EDM vs BOS</v>
      </c>
      <c r="N84" s="17">
        <f t="shared" ca="1" si="30"/>
        <v>0</v>
      </c>
      <c r="O84" s="17">
        <f t="shared" ca="1" si="31"/>
        <v>0</v>
      </c>
      <c r="P84" s="17" t="str">
        <f t="shared" ca="1" si="32"/>
        <v/>
      </c>
    </row>
    <row r="85" spans="1:16" x14ac:dyDescent="0.25">
      <c r="A85" s="17">
        <f t="shared" ca="1" si="28"/>
        <v>59</v>
      </c>
      <c r="C85" s="22" t="str">
        <f ca="1">MatchUps!R11</f>
        <v>LAK</v>
      </c>
      <c r="D85" s="23" t="str">
        <f t="shared" ca="1" si="22"/>
        <v xml:space="preserve"> vs </v>
      </c>
      <c r="E85" s="24" t="str">
        <f ca="1">MatchUps!T11</f>
        <v>FLA</v>
      </c>
      <c r="F85" s="19" t="str">
        <f t="shared" ca="1" si="23"/>
        <v>LAK vs FLA</v>
      </c>
      <c r="G85" s="19"/>
      <c r="H85" s="19"/>
      <c r="I85" s="17">
        <f>MatchUps!V11</f>
        <v>0</v>
      </c>
      <c r="J85" s="17">
        <f>MatchUps!W11</f>
        <v>0</v>
      </c>
      <c r="K85" s="19" t="str">
        <f ca="1">MatchUps!X11</f>
        <v/>
      </c>
      <c r="L85" s="17"/>
      <c r="M85" s="17" t="str">
        <f t="shared" ca="1" si="29"/>
        <v>LAK vs WIN</v>
      </c>
      <c r="N85" s="17">
        <f t="shared" ca="1" si="30"/>
        <v>0</v>
      </c>
      <c r="O85" s="17">
        <f t="shared" ca="1" si="31"/>
        <v>0</v>
      </c>
      <c r="P85" s="17" t="str">
        <f t="shared" ca="1" si="32"/>
        <v/>
      </c>
    </row>
    <row r="86" spans="1:16" x14ac:dyDescent="0.25">
      <c r="A86" s="17">
        <f t="shared" ca="1" si="28"/>
        <v>60</v>
      </c>
      <c r="C86" s="22" t="str">
        <f ca="1">MatchUps!R12</f>
        <v>ARI</v>
      </c>
      <c r="D86" s="23" t="str">
        <f t="shared" ca="1" si="22"/>
        <v xml:space="preserve"> vs </v>
      </c>
      <c r="E86" s="24" t="str">
        <f ca="1">MatchUps!T12</f>
        <v>DET</v>
      </c>
      <c r="F86" s="19" t="str">
        <f t="shared" ca="1" si="23"/>
        <v>ARI vs DET</v>
      </c>
      <c r="G86" s="19"/>
      <c r="H86" s="19"/>
      <c r="I86" s="17">
        <f>MatchUps!V12</f>
        <v>0</v>
      </c>
      <c r="J86" s="17">
        <f>MatchUps!W12</f>
        <v>0</v>
      </c>
      <c r="K86" s="19" t="str">
        <f ca="1">MatchUps!X12</f>
        <v/>
      </c>
      <c r="L86" s="17"/>
      <c r="M86" s="17" t="str">
        <f t="shared" ca="1" si="29"/>
        <v>ANA vs TOR</v>
      </c>
      <c r="N86" s="17">
        <f t="shared" ca="1" si="30"/>
        <v>0</v>
      </c>
      <c r="O86" s="17">
        <f t="shared" ca="1" si="31"/>
        <v>0</v>
      </c>
      <c r="P86" s="17" t="str">
        <f t="shared" ca="1" si="32"/>
        <v/>
      </c>
    </row>
    <row r="87" spans="1:16" x14ac:dyDescent="0.25">
      <c r="A87" s="17">
        <f t="shared" ca="1" si="28"/>
        <v>61</v>
      </c>
      <c r="C87" s="22" t="str">
        <f ca="1">MatchUps!R13</f>
        <v>SJS</v>
      </c>
      <c r="D87" s="23" t="str">
        <f t="shared" ca="1" si="22"/>
        <v xml:space="preserve"> vs </v>
      </c>
      <c r="E87" s="24" t="str">
        <f ca="1">MatchUps!T13</f>
        <v>BUF</v>
      </c>
      <c r="F87" s="19" t="str">
        <f t="shared" ca="1" si="23"/>
        <v>SJS vs BUF</v>
      </c>
      <c r="G87" s="19"/>
      <c r="H87" s="19"/>
      <c r="I87" s="17">
        <f>MatchUps!V13</f>
        <v>0</v>
      </c>
      <c r="J87" s="17">
        <f>MatchUps!W13</f>
        <v>0</v>
      </c>
      <c r="K87" s="19" t="str">
        <f ca="1">MatchUps!X13</f>
        <v/>
      </c>
      <c r="L87" s="17"/>
      <c r="M87" s="17" t="str">
        <f t="shared" ca="1" si="29"/>
        <v>CBJ vs TB</v>
      </c>
      <c r="N87" s="17">
        <f t="shared" ca="1" si="30"/>
        <v>0</v>
      </c>
      <c r="O87" s="17">
        <f t="shared" ca="1" si="31"/>
        <v>0</v>
      </c>
      <c r="P87" s="17" t="str">
        <f t="shared" ca="1" si="32"/>
        <v/>
      </c>
    </row>
    <row r="88" spans="1:16" x14ac:dyDescent="0.25">
      <c r="A88" s="17">
        <f t="shared" ca="1" si="28"/>
        <v>62</v>
      </c>
      <c r="B88" s="26" t="s">
        <v>258</v>
      </c>
      <c r="C88" s="27" t="str">
        <f ca="1">MatchUps!R22</f>
        <v>ANA</v>
      </c>
      <c r="D88" s="28" t="str">
        <f t="shared" ca="1" si="22"/>
        <v xml:space="preserve"> vs </v>
      </c>
      <c r="E88" s="29" t="str">
        <f ca="1">MatchUps!T22</f>
        <v>CBJ</v>
      </c>
      <c r="F88" s="31" t="str">
        <f t="shared" ca="1" si="23"/>
        <v>ANA vs CBJ</v>
      </c>
      <c r="G88" s="31"/>
      <c r="H88" s="31"/>
      <c r="I88" s="30">
        <f>MatchUps!V22</f>
        <v>0</v>
      </c>
      <c r="J88" s="30">
        <f>MatchUps!W22</f>
        <v>0</v>
      </c>
      <c r="K88" s="19" t="str">
        <f ca="1">MatchUps!X22</f>
        <v/>
      </c>
      <c r="L88" s="17"/>
      <c r="M88" s="17" t="str">
        <f t="shared" ca="1" si="29"/>
        <v>NJD vs OTT</v>
      </c>
      <c r="N88" s="17">
        <f t="shared" ca="1" si="30"/>
        <v>0</v>
      </c>
      <c r="O88" s="17">
        <f t="shared" ca="1" si="31"/>
        <v>0</v>
      </c>
      <c r="P88" s="17" t="str">
        <f t="shared" ca="1" si="32"/>
        <v/>
      </c>
    </row>
    <row r="89" spans="1:16" x14ac:dyDescent="0.25">
      <c r="A89" s="17">
        <f t="shared" ca="1" si="28"/>
        <v>63</v>
      </c>
      <c r="C89" s="22" t="str">
        <f ca="1">MatchUps!R23</f>
        <v>NYI</v>
      </c>
      <c r="D89" s="23" t="str">
        <f t="shared" ca="1" si="22"/>
        <v xml:space="preserve"> vs </v>
      </c>
      <c r="E89" s="24" t="str">
        <f ca="1">MatchUps!T23</f>
        <v>CAR</v>
      </c>
      <c r="F89" s="19" t="str">
        <f t="shared" ca="1" si="23"/>
        <v>NYI vs CAR</v>
      </c>
      <c r="G89" s="19"/>
      <c r="H89" s="19"/>
      <c r="I89" s="17">
        <f>MatchUps!V23</f>
        <v>0</v>
      </c>
      <c r="J89" s="17">
        <f>MatchUps!W23</f>
        <v>0</v>
      </c>
      <c r="K89" s="19" t="str">
        <f ca="1">MatchUps!X23</f>
        <v/>
      </c>
      <c r="L89" s="17"/>
      <c r="M89" s="17" t="str">
        <f t="shared" ca="1" si="29"/>
        <v>NYI vs MON</v>
      </c>
      <c r="N89" s="17">
        <f t="shared" ca="1" si="30"/>
        <v>0</v>
      </c>
      <c r="O89" s="17">
        <f t="shared" ca="1" si="31"/>
        <v>0</v>
      </c>
      <c r="P89" s="17" t="str">
        <f t="shared" ca="1" si="32"/>
        <v/>
      </c>
    </row>
    <row r="90" spans="1:16" x14ac:dyDescent="0.25">
      <c r="A90" s="17">
        <f t="shared" ca="1" si="28"/>
        <v>64</v>
      </c>
      <c r="C90" s="22" t="str">
        <f ca="1">MatchUps!R24</f>
        <v>NYR</v>
      </c>
      <c r="D90" s="23" t="str">
        <f t="shared" ca="1" si="22"/>
        <v xml:space="preserve"> vs </v>
      </c>
      <c r="E90" s="24" t="str">
        <f ca="1">MatchUps!T24</f>
        <v>TOR</v>
      </c>
      <c r="F90" s="19" t="str">
        <f t="shared" ca="1" si="23"/>
        <v>NYR vs TOR</v>
      </c>
      <c r="G90" s="19"/>
      <c r="H90" s="19"/>
      <c r="I90" s="17">
        <f>MatchUps!V24</f>
        <v>0</v>
      </c>
      <c r="J90" s="17">
        <f>MatchUps!W24</f>
        <v>0</v>
      </c>
      <c r="K90" s="19" t="str">
        <f ca="1">MatchUps!X24</f>
        <v/>
      </c>
      <c r="L90" s="17"/>
      <c r="M90" s="17" t="str">
        <f t="shared" ca="1" si="29"/>
        <v>NYR vs FLA</v>
      </c>
      <c r="N90" s="17">
        <f t="shared" ca="1" si="30"/>
        <v>0</v>
      </c>
      <c r="O90" s="17">
        <f t="shared" ca="1" si="31"/>
        <v>0</v>
      </c>
      <c r="P90" s="17" t="str">
        <f t="shared" ca="1" si="32"/>
        <v/>
      </c>
    </row>
    <row r="91" spans="1:16" x14ac:dyDescent="0.25">
      <c r="A91" s="17">
        <f t="shared" ca="1" si="28"/>
        <v>65</v>
      </c>
      <c r="C91" s="22" t="str">
        <f ca="1">MatchUps!R25</f>
        <v>PHI</v>
      </c>
      <c r="D91" s="23" t="str">
        <f t="shared" ca="1" si="22"/>
        <v xml:space="preserve"> vs </v>
      </c>
      <c r="E91" s="24" t="str">
        <f ca="1">MatchUps!T25</f>
        <v>TB</v>
      </c>
      <c r="F91" s="19" t="str">
        <f t="shared" ca="1" si="23"/>
        <v>PHI vs TB</v>
      </c>
      <c r="G91" s="19"/>
      <c r="H91" s="19"/>
      <c r="I91" s="17">
        <f>MatchUps!V25</f>
        <v>0</v>
      </c>
      <c r="J91" s="17">
        <f>MatchUps!W25</f>
        <v>0</v>
      </c>
      <c r="K91" s="19" t="str">
        <f ca="1">MatchUps!X25</f>
        <v/>
      </c>
      <c r="L91" s="17"/>
      <c r="M91" s="17" t="str">
        <f t="shared" ca="1" si="29"/>
        <v>PHI vs DET</v>
      </c>
      <c r="N91" s="17">
        <f t="shared" ca="1" si="30"/>
        <v>0</v>
      </c>
      <c r="O91" s="17">
        <f t="shared" ca="1" si="31"/>
        <v>0</v>
      </c>
      <c r="P91" s="17" t="str">
        <f t="shared" ca="1" si="32"/>
        <v/>
      </c>
    </row>
    <row r="92" spans="1:16" x14ac:dyDescent="0.25">
      <c r="A92" s="17">
        <f t="shared" ca="1" si="28"/>
        <v>66</v>
      </c>
      <c r="C92" s="22" t="str">
        <f ca="1">MatchUps!R26</f>
        <v>PIT</v>
      </c>
      <c r="D92" s="23" t="str">
        <f t="shared" ca="1" si="22"/>
        <v xml:space="preserve"> vs </v>
      </c>
      <c r="E92" s="24" t="str">
        <f ca="1">MatchUps!T26</f>
        <v>OTT</v>
      </c>
      <c r="F92" s="19" t="str">
        <f t="shared" ca="1" si="23"/>
        <v>PIT vs OTT</v>
      </c>
      <c r="G92" s="19"/>
      <c r="H92" s="19"/>
      <c r="I92" s="17">
        <f>MatchUps!V26</f>
        <v>0</v>
      </c>
      <c r="J92" s="17">
        <f>MatchUps!W26</f>
        <v>0</v>
      </c>
      <c r="K92" s="19" t="str">
        <f ca="1">MatchUps!X26</f>
        <v/>
      </c>
      <c r="L92" s="17"/>
      <c r="M92" s="17" t="str">
        <f t="shared" ca="1" si="29"/>
        <v>PIT vs BUF</v>
      </c>
      <c r="N92" s="17">
        <f t="shared" ca="1" si="30"/>
        <v>0</v>
      </c>
      <c r="O92" s="17">
        <f t="shared" ca="1" si="31"/>
        <v>0</v>
      </c>
      <c r="P92" s="17" t="str">
        <f t="shared" ca="1" si="32"/>
        <v/>
      </c>
    </row>
    <row r="93" spans="1:16" x14ac:dyDescent="0.25">
      <c r="A93" s="17">
        <f t="shared" ca="1" si="28"/>
        <v>67</v>
      </c>
      <c r="C93" s="22" t="str">
        <f ca="1">MatchUps!R27</f>
        <v>WAS</v>
      </c>
      <c r="D93" s="23" t="str">
        <f t="shared" ca="1" si="22"/>
        <v xml:space="preserve"> vs </v>
      </c>
      <c r="E93" s="24" t="str">
        <f ca="1">MatchUps!T27</f>
        <v>MON</v>
      </c>
      <c r="F93" s="19" t="str">
        <f t="shared" ca="1" si="23"/>
        <v>WAS vs MON</v>
      </c>
      <c r="G93" s="19"/>
      <c r="H93" s="19"/>
      <c r="I93" s="17">
        <f>MatchUps!V27</f>
        <v>0</v>
      </c>
      <c r="J93" s="17">
        <f>MatchUps!W27</f>
        <v>0</v>
      </c>
      <c r="K93" s="19" t="str">
        <f ca="1">MatchUps!X27</f>
        <v/>
      </c>
      <c r="L93" s="17"/>
      <c r="M93" s="17" t="str">
        <f t="shared" ca="1" si="29"/>
        <v>WAS vs BOS</v>
      </c>
      <c r="N93" s="17">
        <f t="shared" ca="1" si="30"/>
        <v>0</v>
      </c>
      <c r="O93" s="17">
        <f t="shared" ca="1" si="31"/>
        <v>0</v>
      </c>
      <c r="P93" s="17" t="str">
        <f t="shared" ca="1" si="32"/>
        <v/>
      </c>
    </row>
    <row r="94" spans="1:16" x14ac:dyDescent="0.25">
      <c r="A94" s="17">
        <f t="shared" ca="1" si="28"/>
        <v>68</v>
      </c>
      <c r="C94" s="22" t="str">
        <f ca="1">MatchUps!R28</f>
        <v>CGY</v>
      </c>
      <c r="D94" s="23" t="str">
        <f t="shared" ca="1" si="22"/>
        <v xml:space="preserve"> vs </v>
      </c>
      <c r="E94" s="24" t="str">
        <f ca="1">MatchUps!T28</f>
        <v>FLA</v>
      </c>
      <c r="F94" s="19" t="str">
        <f t="shared" ca="1" si="23"/>
        <v>CGY vs FLA</v>
      </c>
      <c r="G94" s="19"/>
      <c r="H94" s="19"/>
      <c r="I94" s="17">
        <f>MatchUps!V28</f>
        <v>0</v>
      </c>
      <c r="J94" s="17">
        <f>MatchUps!W28</f>
        <v>0</v>
      </c>
      <c r="K94" s="19" t="str">
        <f ca="1">MatchUps!X28</f>
        <v/>
      </c>
      <c r="L94" s="17"/>
      <c r="M94" s="17" t="str">
        <f t="shared" ca="1" si="29"/>
        <v>CGY vs WIN</v>
      </c>
      <c r="N94" s="17">
        <f t="shared" ca="1" si="30"/>
        <v>0</v>
      </c>
      <c r="O94" s="17">
        <f t="shared" ca="1" si="31"/>
        <v>0</v>
      </c>
      <c r="P94" s="17" t="str">
        <f t="shared" ca="1" si="32"/>
        <v/>
      </c>
    </row>
    <row r="95" spans="1:16" x14ac:dyDescent="0.25">
      <c r="A95" s="17">
        <f t="shared" ca="1" si="28"/>
        <v>69</v>
      </c>
      <c r="C95" s="22" t="str">
        <f ca="1">MatchUps!R29</f>
        <v>EDM</v>
      </c>
      <c r="D95" s="23" t="str">
        <f t="shared" ca="1" si="22"/>
        <v xml:space="preserve"> vs </v>
      </c>
      <c r="E95" s="24" t="str">
        <f ca="1">MatchUps!T29</f>
        <v>DET</v>
      </c>
      <c r="F95" s="19" t="str">
        <f t="shared" ca="1" si="23"/>
        <v>EDM vs DET</v>
      </c>
      <c r="G95" s="19"/>
      <c r="H95" s="19"/>
      <c r="I95" s="17">
        <f>MatchUps!V29</f>
        <v>0</v>
      </c>
      <c r="J95" s="17">
        <f>MatchUps!W29</f>
        <v>0</v>
      </c>
      <c r="K95" s="19" t="str">
        <f ca="1">MatchUps!X29</f>
        <v/>
      </c>
      <c r="L95" s="17"/>
      <c r="M95" s="17" t="str">
        <f t="shared" ca="1" si="29"/>
        <v>EDM vs STL</v>
      </c>
      <c r="N95" s="17">
        <f t="shared" ca="1" si="30"/>
        <v>0</v>
      </c>
      <c r="O95" s="17">
        <f t="shared" ca="1" si="31"/>
        <v>0</v>
      </c>
      <c r="P95" s="17" t="str">
        <f t="shared" ca="1" si="32"/>
        <v/>
      </c>
    </row>
    <row r="96" spans="1:16" x14ac:dyDescent="0.25">
      <c r="A96" s="17">
        <f t="shared" ca="1" si="28"/>
        <v>70</v>
      </c>
      <c r="C96" s="22" t="str">
        <f ca="1">MatchUps!R30</f>
        <v>LAK</v>
      </c>
      <c r="D96" s="23" t="str">
        <f t="shared" ca="1" si="22"/>
        <v xml:space="preserve"> vs </v>
      </c>
      <c r="E96" s="24" t="str">
        <f ca="1">MatchUps!T30</f>
        <v>BUF</v>
      </c>
      <c r="F96" s="19" t="str">
        <f t="shared" ca="1" si="23"/>
        <v>LAK vs BUF</v>
      </c>
      <c r="G96" s="19"/>
      <c r="H96" s="19"/>
      <c r="I96" s="17">
        <f>MatchUps!V30</f>
        <v>0</v>
      </c>
      <c r="J96" s="17">
        <f>MatchUps!W30</f>
        <v>0</v>
      </c>
      <c r="K96" s="19" t="str">
        <f ca="1">MatchUps!X30</f>
        <v/>
      </c>
      <c r="L96" s="17"/>
      <c r="M96" s="17" t="str">
        <f t="shared" ca="1" si="29"/>
        <v>ANA vs TB</v>
      </c>
      <c r="N96" s="17">
        <f t="shared" ca="1" si="30"/>
        <v>0</v>
      </c>
      <c r="O96" s="17">
        <f t="shared" ca="1" si="31"/>
        <v>0</v>
      </c>
      <c r="P96" s="17" t="str">
        <f t="shared" ca="1" si="32"/>
        <v/>
      </c>
    </row>
    <row r="97" spans="1:16" x14ac:dyDescent="0.25">
      <c r="A97" s="17">
        <f t="shared" ca="1" si="28"/>
        <v>71</v>
      </c>
      <c r="C97" s="22" t="str">
        <f ca="1">MatchUps!R31</f>
        <v>ARI</v>
      </c>
      <c r="D97" s="23" t="str">
        <f t="shared" ca="1" si="22"/>
        <v xml:space="preserve"> vs </v>
      </c>
      <c r="E97" s="24" t="str">
        <f ca="1">MatchUps!T31</f>
        <v>BOS</v>
      </c>
      <c r="F97" s="19" t="str">
        <f t="shared" ca="1" si="23"/>
        <v>ARI vs BOS</v>
      </c>
      <c r="G97" s="19"/>
      <c r="H97" s="19"/>
      <c r="I97" s="17">
        <f>MatchUps!V31</f>
        <v>0</v>
      </c>
      <c r="J97" s="17">
        <f>MatchUps!W31</f>
        <v>0</v>
      </c>
      <c r="K97" s="19" t="str">
        <f ca="1">MatchUps!X31</f>
        <v/>
      </c>
      <c r="L97" s="17"/>
      <c r="M97" s="17" t="str">
        <f t="shared" ca="1" si="29"/>
        <v>CAR vs OTT</v>
      </c>
      <c r="N97" s="17">
        <f t="shared" ca="1" si="30"/>
        <v>0</v>
      </c>
      <c r="O97" s="17">
        <f t="shared" ca="1" si="31"/>
        <v>0</v>
      </c>
      <c r="P97" s="17" t="str">
        <f t="shared" ca="1" si="32"/>
        <v/>
      </c>
    </row>
    <row r="98" spans="1:16" x14ac:dyDescent="0.25">
      <c r="A98" s="17">
        <f t="shared" ca="1" si="28"/>
        <v>72</v>
      </c>
      <c r="B98" s="26" t="s">
        <v>259</v>
      </c>
      <c r="C98" s="27" t="str">
        <f ca="1">MatchUps!Z4</f>
        <v>ANA</v>
      </c>
      <c r="D98" s="28" t="str">
        <f t="shared" ca="1" si="22"/>
        <v xml:space="preserve"> vs </v>
      </c>
      <c r="E98" s="29" t="str">
        <f ca="1">MatchUps!AB4</f>
        <v>CAR</v>
      </c>
      <c r="F98" s="31" t="str">
        <f t="shared" ca="1" si="23"/>
        <v>ANA vs CAR</v>
      </c>
      <c r="G98" s="31"/>
      <c r="H98" s="31"/>
      <c r="I98" s="30">
        <f>MatchUps!AD4</f>
        <v>0</v>
      </c>
      <c r="J98" s="30">
        <f>MatchUps!AE4</f>
        <v>0</v>
      </c>
      <c r="K98" s="19" t="str">
        <f ca="1">MatchUps!AF4</f>
        <v/>
      </c>
      <c r="L98" s="17"/>
      <c r="M98" s="17" t="str">
        <f t="shared" ca="1" si="29"/>
        <v>CBJ vs MON</v>
      </c>
      <c r="N98" s="17">
        <f t="shared" ca="1" si="30"/>
        <v>0</v>
      </c>
      <c r="O98" s="17">
        <f t="shared" ca="1" si="31"/>
        <v>0</v>
      </c>
      <c r="P98" s="17" t="str">
        <f t="shared" ca="1" si="32"/>
        <v/>
      </c>
    </row>
    <row r="99" spans="1:16" x14ac:dyDescent="0.25">
      <c r="A99" s="17">
        <f t="shared" ca="1" si="28"/>
        <v>73</v>
      </c>
      <c r="C99" s="22" t="str">
        <f ca="1">MatchUps!Z5</f>
        <v>NJD</v>
      </c>
      <c r="D99" s="23" t="str">
        <f t="shared" ca="1" si="22"/>
        <v xml:space="preserve"> vs </v>
      </c>
      <c r="E99" s="24" t="str">
        <f ca="1">MatchUps!AB5</f>
        <v>TOR</v>
      </c>
      <c r="F99" s="19" t="str">
        <f t="shared" ca="1" si="23"/>
        <v>NJD vs TOR</v>
      </c>
      <c r="G99" s="19"/>
      <c r="H99" s="19"/>
      <c r="I99" s="17">
        <f>MatchUps!AD5</f>
        <v>0</v>
      </c>
      <c r="J99" s="17">
        <f>MatchUps!AE5</f>
        <v>0</v>
      </c>
      <c r="K99" s="19" t="str">
        <f ca="1">MatchUps!AF5</f>
        <v/>
      </c>
      <c r="L99" s="17"/>
      <c r="M99" s="17" t="str">
        <f t="shared" ca="1" si="29"/>
        <v>NJD vs FLA</v>
      </c>
      <c r="N99" s="17">
        <f t="shared" ca="1" si="30"/>
        <v>0</v>
      </c>
      <c r="O99" s="17">
        <f t="shared" ca="1" si="31"/>
        <v>0</v>
      </c>
      <c r="P99" s="17" t="str">
        <f t="shared" ca="1" si="32"/>
        <v/>
      </c>
    </row>
    <row r="100" spans="1:16" x14ac:dyDescent="0.25">
      <c r="A100" s="17">
        <f t="shared" ca="1" si="28"/>
        <v>74</v>
      </c>
      <c r="C100" s="22" t="str">
        <f ca="1">MatchUps!Z6</f>
        <v>NYI</v>
      </c>
      <c r="D100" s="23" t="str">
        <f t="shared" ca="1" si="22"/>
        <v xml:space="preserve"> vs </v>
      </c>
      <c r="E100" s="24" t="str">
        <f ca="1">MatchUps!AB6</f>
        <v>TB</v>
      </c>
      <c r="F100" s="19" t="str">
        <f t="shared" ca="1" si="23"/>
        <v>NYI vs TB</v>
      </c>
      <c r="G100" s="19"/>
      <c r="H100" s="19"/>
      <c r="I100" s="17">
        <f>MatchUps!AD6</f>
        <v>0</v>
      </c>
      <c r="J100" s="17">
        <f>MatchUps!AE6</f>
        <v>0</v>
      </c>
      <c r="K100" s="19" t="str">
        <f ca="1">MatchUps!AF6</f>
        <v/>
      </c>
      <c r="L100" s="17"/>
      <c r="M100" s="17" t="str">
        <f t="shared" ca="1" si="29"/>
        <v>NYI vs DET</v>
      </c>
      <c r="N100" s="17">
        <f t="shared" ca="1" si="30"/>
        <v>0</v>
      </c>
      <c r="O100" s="17">
        <f t="shared" ca="1" si="31"/>
        <v>0</v>
      </c>
      <c r="P100" s="17" t="str">
        <f t="shared" ca="1" si="32"/>
        <v/>
      </c>
    </row>
    <row r="101" spans="1:16" x14ac:dyDescent="0.25">
      <c r="A101" s="17">
        <f t="shared" ca="1" si="28"/>
        <v>75</v>
      </c>
      <c r="C101" s="22" t="str">
        <f ca="1">MatchUps!Z7</f>
        <v>NYR</v>
      </c>
      <c r="D101" s="23" t="str">
        <f t="shared" ca="1" si="22"/>
        <v xml:space="preserve"> vs </v>
      </c>
      <c r="E101" s="24" t="str">
        <f ca="1">MatchUps!AB7</f>
        <v>OTT</v>
      </c>
      <c r="F101" s="19" t="str">
        <f t="shared" ca="1" si="23"/>
        <v>NYR vs OTT</v>
      </c>
      <c r="G101" s="19"/>
      <c r="H101" s="19"/>
      <c r="I101" s="17">
        <f>MatchUps!AD7</f>
        <v>0</v>
      </c>
      <c r="J101" s="17">
        <f>MatchUps!AE7</f>
        <v>0</v>
      </c>
      <c r="K101" s="19" t="str">
        <f ca="1">MatchUps!AF7</f>
        <v/>
      </c>
      <c r="L101" s="17"/>
      <c r="M101" s="17" t="str">
        <f t="shared" ca="1" si="29"/>
        <v>NYR vs BUF</v>
      </c>
      <c r="N101" s="17">
        <f t="shared" ca="1" si="30"/>
        <v>0</v>
      </c>
      <c r="O101" s="17">
        <f t="shared" ca="1" si="31"/>
        <v>0</v>
      </c>
      <c r="P101" s="17" t="str">
        <f t="shared" ca="1" si="32"/>
        <v/>
      </c>
    </row>
    <row r="102" spans="1:16" x14ac:dyDescent="0.25">
      <c r="A102" s="17">
        <f t="shared" ca="1" si="28"/>
        <v>76</v>
      </c>
      <c r="C102" s="22" t="str">
        <f ca="1">MatchUps!Z8</f>
        <v>PHI</v>
      </c>
      <c r="D102" s="23" t="str">
        <f t="shared" ca="1" si="22"/>
        <v xml:space="preserve"> vs </v>
      </c>
      <c r="E102" s="24" t="str">
        <f ca="1">MatchUps!AB8</f>
        <v>MON</v>
      </c>
      <c r="F102" s="19" t="str">
        <f t="shared" ca="1" si="23"/>
        <v>PHI vs MON</v>
      </c>
      <c r="G102" s="19"/>
      <c r="H102" s="19"/>
      <c r="I102" s="17">
        <f>MatchUps!AD8</f>
        <v>0</v>
      </c>
      <c r="J102" s="17">
        <f>MatchUps!AE8</f>
        <v>0</v>
      </c>
      <c r="K102" s="19" t="str">
        <f ca="1">MatchUps!AF8</f>
        <v/>
      </c>
      <c r="L102" s="17"/>
      <c r="M102" s="17" t="str">
        <f t="shared" ca="1" si="29"/>
        <v>PHI vs BOS</v>
      </c>
      <c r="N102" s="17">
        <f t="shared" ca="1" si="30"/>
        <v>0</v>
      </c>
      <c r="O102" s="17">
        <f t="shared" ca="1" si="31"/>
        <v>0</v>
      </c>
      <c r="P102" s="17" t="str">
        <f t="shared" ca="1" si="32"/>
        <v/>
      </c>
    </row>
    <row r="103" spans="1:16" x14ac:dyDescent="0.25">
      <c r="A103" s="17">
        <f t="shared" ref="A103:A166" ca="1" si="33">IF(LEN(C103)&gt;0,ROW(A77))</f>
        <v>77</v>
      </c>
      <c r="C103" s="22" t="str">
        <f ca="1">MatchUps!Z9</f>
        <v>PIT</v>
      </c>
      <c r="D103" s="23" t="str">
        <f t="shared" ref="D103:D107" ca="1" si="34">IF(LEN(C103)&gt;0," vs ","")</f>
        <v xml:space="preserve"> vs </v>
      </c>
      <c r="E103" s="24" t="str">
        <f ca="1">MatchUps!AB9</f>
        <v>FLA</v>
      </c>
      <c r="F103" s="19" t="str">
        <f t="shared" ref="F103:F166" ca="1" si="35">CONCATENATE(C103,D103,E103)</f>
        <v>PIT vs FLA</v>
      </c>
      <c r="G103" s="19"/>
      <c r="H103" s="19"/>
      <c r="I103" s="17">
        <f>MatchUps!AD9</f>
        <v>0</v>
      </c>
      <c r="J103" s="17">
        <f>MatchUps!AE9</f>
        <v>0</v>
      </c>
      <c r="K103" s="19" t="str">
        <f ca="1">MatchUps!AF9</f>
        <v/>
      </c>
      <c r="L103" s="17"/>
      <c r="M103" s="17" t="str">
        <f t="shared" ref="M103:M166" ca="1" si="36">INDEX($F$38:$F$227,SMALL($A$38:$A$227,ROW($A77)))</f>
        <v>PIT vs WIN</v>
      </c>
      <c r="N103" s="17">
        <f t="shared" ref="N103:N166" ca="1" si="37">INDEX($I$38:$I$227,SMALL($A$38:$A$227,ROW($A77)))</f>
        <v>0</v>
      </c>
      <c r="O103" s="17">
        <f t="shared" ref="O103:O166" ca="1" si="38">INDEX($J$38:$J$227,SMALL($A$38:$A$227,ROW($A77)))</f>
        <v>0</v>
      </c>
      <c r="P103" s="17" t="str">
        <f t="shared" ref="P103:P166" ca="1" si="39">INDEX($K$38:$K$227,SMALL($A$38:$A$227,ROW($A77)))</f>
        <v/>
      </c>
    </row>
    <row r="104" spans="1:16" x14ac:dyDescent="0.25">
      <c r="A104" s="17">
        <f t="shared" ca="1" si="33"/>
        <v>78</v>
      </c>
      <c r="C104" s="22" t="str">
        <f ca="1">MatchUps!Z10</f>
        <v>WAS</v>
      </c>
      <c r="D104" s="23" t="str">
        <f t="shared" ca="1" si="34"/>
        <v xml:space="preserve"> vs </v>
      </c>
      <c r="E104" s="24" t="str">
        <f ca="1">MatchUps!AB10</f>
        <v>DET</v>
      </c>
      <c r="F104" s="19" t="str">
        <f t="shared" ca="1" si="35"/>
        <v>WAS vs DET</v>
      </c>
      <c r="G104" s="19"/>
      <c r="H104" s="19"/>
      <c r="I104" s="17">
        <f>MatchUps!AD10</f>
        <v>0</v>
      </c>
      <c r="J104" s="17">
        <f>MatchUps!AE10</f>
        <v>0</v>
      </c>
      <c r="K104" s="19" t="str">
        <f ca="1">MatchUps!AF10</f>
        <v/>
      </c>
      <c r="L104" s="17"/>
      <c r="M104" s="17" t="str">
        <f t="shared" ca="1" si="36"/>
        <v>WAS vs STL</v>
      </c>
      <c r="N104" s="17">
        <f t="shared" ca="1" si="37"/>
        <v>0</v>
      </c>
      <c r="O104" s="17">
        <f t="shared" ca="1" si="38"/>
        <v>0</v>
      </c>
      <c r="P104" s="17" t="str">
        <f t="shared" ca="1" si="39"/>
        <v/>
      </c>
    </row>
    <row r="105" spans="1:16" x14ac:dyDescent="0.25">
      <c r="A105" s="17">
        <f t="shared" ca="1" si="33"/>
        <v>79</v>
      </c>
      <c r="C105" s="22" t="str">
        <f ca="1">MatchUps!Z11</f>
        <v>CGY</v>
      </c>
      <c r="D105" s="23" t="str">
        <f t="shared" ca="1" si="34"/>
        <v xml:space="preserve"> vs </v>
      </c>
      <c r="E105" s="24" t="str">
        <f ca="1">MatchUps!AB11</f>
        <v>BUF</v>
      </c>
      <c r="F105" s="19" t="str">
        <f t="shared" ca="1" si="35"/>
        <v>CGY vs BUF</v>
      </c>
      <c r="G105" s="19"/>
      <c r="H105" s="19"/>
      <c r="I105" s="17">
        <f>MatchUps!AD11</f>
        <v>0</v>
      </c>
      <c r="J105" s="17">
        <f>MatchUps!AE11</f>
        <v>0</v>
      </c>
      <c r="K105" s="19" t="str">
        <f ca="1">MatchUps!AF11</f>
        <v/>
      </c>
      <c r="L105" s="17"/>
      <c r="M105" s="17" t="str">
        <f t="shared" ca="1" si="36"/>
        <v>CGY vs NAS</v>
      </c>
      <c r="N105" s="17">
        <f t="shared" ca="1" si="37"/>
        <v>0</v>
      </c>
      <c r="O105" s="17">
        <f t="shared" ca="1" si="38"/>
        <v>0</v>
      </c>
      <c r="P105" s="17" t="str">
        <f t="shared" ca="1" si="39"/>
        <v/>
      </c>
    </row>
    <row r="106" spans="1:16" x14ac:dyDescent="0.25">
      <c r="A106" s="17">
        <f t="shared" ca="1" si="33"/>
        <v>80</v>
      </c>
      <c r="C106" s="22" t="str">
        <f ca="1">MatchUps!Z12</f>
        <v>EDM</v>
      </c>
      <c r="D106" s="23" t="str">
        <f t="shared" ca="1" si="34"/>
        <v xml:space="preserve"> vs </v>
      </c>
      <c r="E106" s="24" t="str">
        <f ca="1">MatchUps!AB12</f>
        <v>BOS</v>
      </c>
      <c r="F106" s="19" t="str">
        <f t="shared" ca="1" si="35"/>
        <v>EDM vs BOS</v>
      </c>
      <c r="G106" s="19"/>
      <c r="H106" s="19"/>
      <c r="I106" s="17">
        <f>MatchUps!AD12</f>
        <v>0</v>
      </c>
      <c r="J106" s="17">
        <f>MatchUps!AE12</f>
        <v>0</v>
      </c>
      <c r="K106" s="19" t="str">
        <f ca="1">MatchUps!AF12</f>
        <v/>
      </c>
      <c r="L106" s="17"/>
      <c r="M106" s="17" t="str">
        <f t="shared" ca="1" si="36"/>
        <v>ANA vs OTT</v>
      </c>
      <c r="N106" s="17">
        <f t="shared" ca="1" si="37"/>
        <v>0</v>
      </c>
      <c r="O106" s="17">
        <f t="shared" ca="1" si="38"/>
        <v>0</v>
      </c>
      <c r="P106" s="17" t="str">
        <f t="shared" ca="1" si="39"/>
        <v/>
      </c>
    </row>
    <row r="107" spans="1:16" x14ac:dyDescent="0.25">
      <c r="A107" s="17">
        <f t="shared" ca="1" si="33"/>
        <v>81</v>
      </c>
      <c r="C107" s="22" t="str">
        <f ca="1">MatchUps!Z13</f>
        <v>LAK</v>
      </c>
      <c r="D107" s="23" t="str">
        <f t="shared" ca="1" si="34"/>
        <v xml:space="preserve"> vs </v>
      </c>
      <c r="E107" s="24" t="str">
        <f ca="1">MatchUps!AB13</f>
        <v>WIN</v>
      </c>
      <c r="F107" s="19" t="str">
        <f t="shared" ca="1" si="35"/>
        <v>LAK vs WIN</v>
      </c>
      <c r="G107" s="19"/>
      <c r="H107" s="19"/>
      <c r="I107" s="17">
        <f>MatchUps!AD13</f>
        <v>0</v>
      </c>
      <c r="J107" s="17">
        <f>MatchUps!AE13</f>
        <v>0</v>
      </c>
      <c r="K107" s="19" t="str">
        <f ca="1">MatchUps!AF13</f>
        <v/>
      </c>
      <c r="L107" s="17"/>
      <c r="M107" s="17" t="str">
        <f t="shared" ca="1" si="36"/>
        <v>TOR vs MON</v>
      </c>
      <c r="N107" s="17">
        <f t="shared" ca="1" si="37"/>
        <v>0</v>
      </c>
      <c r="O107" s="17">
        <f t="shared" ca="1" si="38"/>
        <v>0</v>
      </c>
      <c r="P107" s="17" t="str">
        <f t="shared" ca="1" si="39"/>
        <v/>
      </c>
    </row>
    <row r="108" spans="1:16" x14ac:dyDescent="0.25">
      <c r="A108" s="17">
        <f t="shared" ca="1" si="33"/>
        <v>82</v>
      </c>
      <c r="B108" s="26" t="s">
        <v>260</v>
      </c>
      <c r="C108" s="27" t="str">
        <f ca="1">MatchUps!Z22</f>
        <v>ANA</v>
      </c>
      <c r="D108" s="28" t="str">
        <f t="shared" ref="D108:D166" ca="1" si="40">IF(LEN(C108)&gt;0," vs ","")</f>
        <v xml:space="preserve"> vs </v>
      </c>
      <c r="E108" s="29" t="str">
        <f ca="1">MatchUps!AB22</f>
        <v>TOR</v>
      </c>
      <c r="F108" s="31" t="str">
        <f t="shared" ca="1" si="35"/>
        <v>ANA vs TOR</v>
      </c>
      <c r="G108" s="31"/>
      <c r="H108" s="31"/>
      <c r="I108" s="30">
        <f>MatchUps!AD22</f>
        <v>0</v>
      </c>
      <c r="J108" s="30">
        <f>MatchUps!AE22</f>
        <v>0</v>
      </c>
      <c r="K108" s="19" t="str">
        <f ca="1">MatchUps!AF22</f>
        <v/>
      </c>
      <c r="L108" s="17"/>
      <c r="M108" s="17" t="str">
        <f t="shared" ca="1" si="36"/>
        <v>CAR vs FLA</v>
      </c>
      <c r="N108" s="17">
        <f t="shared" ca="1" si="37"/>
        <v>0</v>
      </c>
      <c r="O108" s="17">
        <f t="shared" ca="1" si="38"/>
        <v>0</v>
      </c>
      <c r="P108" s="17" t="str">
        <f t="shared" ca="1" si="39"/>
        <v/>
      </c>
    </row>
    <row r="109" spans="1:16" x14ac:dyDescent="0.25">
      <c r="A109" s="17">
        <f t="shared" ca="1" si="33"/>
        <v>83</v>
      </c>
      <c r="C109" s="22" t="str">
        <f ca="1">MatchUps!Z23</f>
        <v>CBJ</v>
      </c>
      <c r="D109" s="23" t="str">
        <f t="shared" ca="1" si="40"/>
        <v xml:space="preserve"> vs </v>
      </c>
      <c r="E109" s="24" t="str">
        <f ca="1">MatchUps!AB23</f>
        <v>TB</v>
      </c>
      <c r="F109" s="19" t="str">
        <f t="shared" ca="1" si="35"/>
        <v>CBJ vs TB</v>
      </c>
      <c r="G109" s="19"/>
      <c r="H109" s="19"/>
      <c r="I109" s="17">
        <f>MatchUps!AD23</f>
        <v>0</v>
      </c>
      <c r="J109" s="17">
        <f>MatchUps!AE23</f>
        <v>0</v>
      </c>
      <c r="K109" s="19" t="str">
        <f ca="1">MatchUps!AF23</f>
        <v/>
      </c>
      <c r="L109" s="17"/>
      <c r="M109" s="17" t="str">
        <f t="shared" ca="1" si="36"/>
        <v>CBJ vs DET</v>
      </c>
      <c r="N109" s="17">
        <f t="shared" ca="1" si="37"/>
        <v>0</v>
      </c>
      <c r="O109" s="17">
        <f t="shared" ca="1" si="38"/>
        <v>0</v>
      </c>
      <c r="P109" s="17" t="str">
        <f t="shared" ca="1" si="39"/>
        <v/>
      </c>
    </row>
    <row r="110" spans="1:16" x14ac:dyDescent="0.25">
      <c r="A110" s="17">
        <f t="shared" ca="1" si="33"/>
        <v>84</v>
      </c>
      <c r="C110" s="22" t="str">
        <f ca="1">MatchUps!Z24</f>
        <v>NJD</v>
      </c>
      <c r="D110" s="23" t="str">
        <f t="shared" ca="1" si="40"/>
        <v xml:space="preserve"> vs </v>
      </c>
      <c r="E110" s="24" t="str">
        <f ca="1">MatchUps!AB24</f>
        <v>OTT</v>
      </c>
      <c r="F110" s="19" t="str">
        <f t="shared" ca="1" si="35"/>
        <v>NJD vs OTT</v>
      </c>
      <c r="G110" s="19"/>
      <c r="H110" s="19"/>
      <c r="I110" s="17">
        <f>MatchUps!AD24</f>
        <v>0</v>
      </c>
      <c r="J110" s="17">
        <f>MatchUps!AE24</f>
        <v>0</v>
      </c>
      <c r="K110" s="19" t="str">
        <f ca="1">MatchUps!AF24</f>
        <v/>
      </c>
      <c r="L110" s="17"/>
      <c r="M110" s="17" t="str">
        <f t="shared" ca="1" si="36"/>
        <v>NJD vs BUF</v>
      </c>
      <c r="N110" s="17">
        <f t="shared" ca="1" si="37"/>
        <v>0</v>
      </c>
      <c r="O110" s="17">
        <f t="shared" ca="1" si="38"/>
        <v>0</v>
      </c>
      <c r="P110" s="17" t="str">
        <f t="shared" ca="1" si="39"/>
        <v/>
      </c>
    </row>
    <row r="111" spans="1:16" x14ac:dyDescent="0.25">
      <c r="A111" s="17">
        <f t="shared" ca="1" si="33"/>
        <v>85</v>
      </c>
      <c r="C111" s="22" t="str">
        <f ca="1">MatchUps!Z25</f>
        <v>NYI</v>
      </c>
      <c r="D111" s="23" t="str">
        <f t="shared" ca="1" si="40"/>
        <v xml:space="preserve"> vs </v>
      </c>
      <c r="E111" s="24" t="str">
        <f ca="1">MatchUps!AB25</f>
        <v>MON</v>
      </c>
      <c r="F111" s="19" t="str">
        <f t="shared" ca="1" si="35"/>
        <v>NYI vs MON</v>
      </c>
      <c r="G111" s="19"/>
      <c r="H111" s="19"/>
      <c r="I111" s="17">
        <f>MatchUps!AD25</f>
        <v>0</v>
      </c>
      <c r="J111" s="17">
        <f>MatchUps!AE25</f>
        <v>0</v>
      </c>
      <c r="K111" s="19" t="str">
        <f ca="1">MatchUps!AF25</f>
        <v/>
      </c>
      <c r="L111" s="17"/>
      <c r="M111" s="17" t="str">
        <f t="shared" ca="1" si="36"/>
        <v>NYI vs BOS</v>
      </c>
      <c r="N111" s="17">
        <f t="shared" ca="1" si="37"/>
        <v>0</v>
      </c>
      <c r="O111" s="17">
        <f t="shared" ca="1" si="38"/>
        <v>0</v>
      </c>
      <c r="P111" s="17" t="str">
        <f t="shared" ca="1" si="39"/>
        <v/>
      </c>
    </row>
    <row r="112" spans="1:16" x14ac:dyDescent="0.25">
      <c r="A112" s="17">
        <f t="shared" ca="1" si="33"/>
        <v>86</v>
      </c>
      <c r="C112" s="22" t="str">
        <f ca="1">MatchUps!Z26</f>
        <v>NYR</v>
      </c>
      <c r="D112" s="23" t="str">
        <f t="shared" ca="1" si="40"/>
        <v xml:space="preserve"> vs </v>
      </c>
      <c r="E112" s="24" t="str">
        <f ca="1">MatchUps!AB26</f>
        <v>FLA</v>
      </c>
      <c r="F112" s="19" t="str">
        <f t="shared" ca="1" si="35"/>
        <v>NYR vs FLA</v>
      </c>
      <c r="G112" s="19"/>
      <c r="H112" s="19"/>
      <c r="I112" s="17">
        <f>MatchUps!AD26</f>
        <v>0</v>
      </c>
      <c r="J112" s="17">
        <f>MatchUps!AE26</f>
        <v>0</v>
      </c>
      <c r="K112" s="19" t="str">
        <f ca="1">MatchUps!AF26</f>
        <v/>
      </c>
      <c r="L112" s="17"/>
      <c r="M112" s="17" t="str">
        <f t="shared" ca="1" si="36"/>
        <v>NYR vs WIN</v>
      </c>
      <c r="N112" s="17">
        <f t="shared" ca="1" si="37"/>
        <v>0</v>
      </c>
      <c r="O112" s="17">
        <f t="shared" ca="1" si="38"/>
        <v>0</v>
      </c>
      <c r="P112" s="17" t="str">
        <f t="shared" ca="1" si="39"/>
        <v/>
      </c>
    </row>
    <row r="113" spans="1:16" x14ac:dyDescent="0.25">
      <c r="A113" s="17">
        <f t="shared" ca="1" si="33"/>
        <v>87</v>
      </c>
      <c r="C113" s="22" t="str">
        <f ca="1">MatchUps!Z27</f>
        <v>PHI</v>
      </c>
      <c r="D113" s="23" t="str">
        <f t="shared" ca="1" si="40"/>
        <v xml:space="preserve"> vs </v>
      </c>
      <c r="E113" s="24" t="str">
        <f ca="1">MatchUps!AB27</f>
        <v>DET</v>
      </c>
      <c r="F113" s="19" t="str">
        <f t="shared" ca="1" si="35"/>
        <v>PHI vs DET</v>
      </c>
      <c r="G113" s="19"/>
      <c r="H113" s="19"/>
      <c r="I113" s="17">
        <f>MatchUps!AD27</f>
        <v>0</v>
      </c>
      <c r="J113" s="17">
        <f>MatchUps!AE27</f>
        <v>0</v>
      </c>
      <c r="K113" s="19" t="str">
        <f ca="1">MatchUps!AF27</f>
        <v/>
      </c>
      <c r="L113" s="17"/>
      <c r="M113" s="17" t="str">
        <f t="shared" ca="1" si="36"/>
        <v>PHI vs STL</v>
      </c>
      <c r="N113" s="17">
        <f t="shared" ca="1" si="37"/>
        <v>0</v>
      </c>
      <c r="O113" s="17">
        <f t="shared" ca="1" si="38"/>
        <v>0</v>
      </c>
      <c r="P113" s="17" t="str">
        <f t="shared" ca="1" si="39"/>
        <v/>
      </c>
    </row>
    <row r="114" spans="1:16" x14ac:dyDescent="0.25">
      <c r="A114" s="17">
        <f t="shared" ca="1" si="33"/>
        <v>88</v>
      </c>
      <c r="C114" s="22" t="str">
        <f ca="1">MatchUps!Z28</f>
        <v>PIT</v>
      </c>
      <c r="D114" s="23" t="str">
        <f t="shared" ca="1" si="40"/>
        <v xml:space="preserve"> vs </v>
      </c>
      <c r="E114" s="24" t="str">
        <f ca="1">MatchUps!AB28</f>
        <v>BUF</v>
      </c>
      <c r="F114" s="19" t="str">
        <f t="shared" ca="1" si="35"/>
        <v>PIT vs BUF</v>
      </c>
      <c r="G114" s="19"/>
      <c r="H114" s="19"/>
      <c r="I114" s="17">
        <f>MatchUps!AD28</f>
        <v>0</v>
      </c>
      <c r="J114" s="17">
        <f>MatchUps!AE28</f>
        <v>0</v>
      </c>
      <c r="K114" s="19" t="str">
        <f ca="1">MatchUps!AF28</f>
        <v/>
      </c>
      <c r="L114" s="17"/>
      <c r="M114" s="17" t="str">
        <f t="shared" ca="1" si="36"/>
        <v>PIT vs NAS</v>
      </c>
      <c r="N114" s="17">
        <f t="shared" ca="1" si="37"/>
        <v>0</v>
      </c>
      <c r="O114" s="17">
        <f t="shared" ca="1" si="38"/>
        <v>0</v>
      </c>
      <c r="P114" s="17" t="str">
        <f t="shared" ca="1" si="39"/>
        <v/>
      </c>
    </row>
    <row r="115" spans="1:16" x14ac:dyDescent="0.25">
      <c r="A115" s="17">
        <f t="shared" ca="1" si="33"/>
        <v>89</v>
      </c>
      <c r="C115" s="22" t="str">
        <f ca="1">MatchUps!Z29</f>
        <v>WAS</v>
      </c>
      <c r="D115" s="23" t="str">
        <f t="shared" ca="1" si="40"/>
        <v xml:space="preserve"> vs </v>
      </c>
      <c r="E115" s="24" t="str">
        <f ca="1">MatchUps!AB29</f>
        <v>BOS</v>
      </c>
      <c r="F115" s="19" t="str">
        <f t="shared" ca="1" si="35"/>
        <v>WAS vs BOS</v>
      </c>
      <c r="G115" s="19"/>
      <c r="H115" s="19"/>
      <c r="I115" s="17">
        <f>MatchUps!AD29</f>
        <v>0</v>
      </c>
      <c r="J115" s="17">
        <f>MatchUps!AE29</f>
        <v>0</v>
      </c>
      <c r="K115" s="19" t="str">
        <f ca="1">MatchUps!AF29</f>
        <v/>
      </c>
      <c r="L115" s="17"/>
      <c r="M115" s="17" t="str">
        <f t="shared" ca="1" si="36"/>
        <v>WAS vs MIN</v>
      </c>
      <c r="N115" s="17">
        <f t="shared" ca="1" si="37"/>
        <v>0</v>
      </c>
      <c r="O115" s="17">
        <f t="shared" ca="1" si="38"/>
        <v>0</v>
      </c>
      <c r="P115" s="17" t="str">
        <f t="shared" ca="1" si="39"/>
        <v/>
      </c>
    </row>
    <row r="116" spans="1:16" x14ac:dyDescent="0.25">
      <c r="A116" s="17">
        <f t="shared" ca="1" si="33"/>
        <v>90</v>
      </c>
      <c r="C116" s="22" t="str">
        <f ca="1">MatchUps!Z30</f>
        <v>CGY</v>
      </c>
      <c r="D116" s="23" t="str">
        <f t="shared" ca="1" si="40"/>
        <v xml:space="preserve"> vs </v>
      </c>
      <c r="E116" s="24" t="str">
        <f ca="1">MatchUps!AB30</f>
        <v>WIN</v>
      </c>
      <c r="F116" s="19" t="str">
        <f t="shared" ca="1" si="35"/>
        <v>CGY vs WIN</v>
      </c>
      <c r="G116" s="19"/>
      <c r="H116" s="19"/>
      <c r="I116" s="17">
        <f>MatchUps!AD30</f>
        <v>0</v>
      </c>
      <c r="J116" s="17">
        <f>MatchUps!AE30</f>
        <v>0</v>
      </c>
      <c r="K116" s="19" t="str">
        <f ca="1">MatchUps!AF30</f>
        <v/>
      </c>
      <c r="L116" s="17"/>
      <c r="M116" s="17" t="str">
        <f t="shared" ca="1" si="36"/>
        <v>ANA vs MON</v>
      </c>
      <c r="N116" s="17">
        <f t="shared" ca="1" si="37"/>
        <v>0</v>
      </c>
      <c r="O116" s="17">
        <f t="shared" ca="1" si="38"/>
        <v>0</v>
      </c>
      <c r="P116" s="17" t="str">
        <f t="shared" ca="1" si="39"/>
        <v/>
      </c>
    </row>
    <row r="117" spans="1:16" x14ac:dyDescent="0.25">
      <c r="A117" s="17">
        <f t="shared" ca="1" si="33"/>
        <v>91</v>
      </c>
      <c r="C117" s="22" t="str">
        <f ca="1">MatchUps!Z31</f>
        <v>EDM</v>
      </c>
      <c r="D117" s="23" t="str">
        <f t="shared" ca="1" si="40"/>
        <v xml:space="preserve"> vs </v>
      </c>
      <c r="E117" s="24" t="str">
        <f ca="1">MatchUps!AB31</f>
        <v>STL</v>
      </c>
      <c r="F117" s="19" t="str">
        <f t="shared" ca="1" si="35"/>
        <v>EDM vs STL</v>
      </c>
      <c r="G117" s="19"/>
      <c r="H117" s="19"/>
      <c r="I117" s="17">
        <f>MatchUps!AD31</f>
        <v>0</v>
      </c>
      <c r="J117" s="17">
        <f>MatchUps!AE31</f>
        <v>0</v>
      </c>
      <c r="K117" s="19" t="str">
        <f ca="1">MatchUps!AF31</f>
        <v/>
      </c>
      <c r="L117" s="17"/>
      <c r="M117" s="17" t="str">
        <f t="shared" ca="1" si="36"/>
        <v>TB vs FLA</v>
      </c>
      <c r="N117" s="17">
        <f t="shared" ca="1" si="37"/>
        <v>0</v>
      </c>
      <c r="O117" s="17">
        <f t="shared" ca="1" si="38"/>
        <v>0</v>
      </c>
      <c r="P117" s="17" t="str">
        <f t="shared" ca="1" si="39"/>
        <v/>
      </c>
    </row>
    <row r="118" spans="1:16" x14ac:dyDescent="0.25">
      <c r="A118" s="17">
        <f t="shared" ca="1" si="33"/>
        <v>92</v>
      </c>
      <c r="B118" s="26" t="s">
        <v>261</v>
      </c>
      <c r="C118" s="27" t="str">
        <f ca="1">MatchUps!AH4</f>
        <v>ANA</v>
      </c>
      <c r="D118" s="28" t="str">
        <f t="shared" ca="1" si="40"/>
        <v xml:space="preserve"> vs </v>
      </c>
      <c r="E118" s="29" t="str">
        <f ca="1">MatchUps!AJ4</f>
        <v>TB</v>
      </c>
      <c r="F118" s="31" t="str">
        <f t="shared" ca="1" si="35"/>
        <v>ANA vs TB</v>
      </c>
      <c r="G118" s="31"/>
      <c r="H118" s="31"/>
      <c r="I118" s="30">
        <f>MatchUps!AL4</f>
        <v>0</v>
      </c>
      <c r="J118" s="30">
        <f>MatchUps!AM4</f>
        <v>0</v>
      </c>
      <c r="K118" s="19" t="str">
        <f ca="1">MatchUps!AN4</f>
        <v/>
      </c>
      <c r="L118" s="17"/>
      <c r="M118" s="17" t="str">
        <f t="shared" ca="1" si="36"/>
        <v>TOR vs DET</v>
      </c>
      <c r="N118" s="17">
        <f t="shared" ca="1" si="37"/>
        <v>0</v>
      </c>
      <c r="O118" s="17">
        <f t="shared" ca="1" si="38"/>
        <v>0</v>
      </c>
      <c r="P118" s="17" t="str">
        <f t="shared" ca="1" si="39"/>
        <v/>
      </c>
    </row>
    <row r="119" spans="1:16" x14ac:dyDescent="0.25">
      <c r="A119" s="17">
        <f t="shared" ca="1" si="33"/>
        <v>93</v>
      </c>
      <c r="C119" s="22" t="str">
        <f ca="1">MatchUps!AH5</f>
        <v>CAR</v>
      </c>
      <c r="D119" s="23" t="str">
        <f t="shared" ca="1" si="40"/>
        <v xml:space="preserve"> vs </v>
      </c>
      <c r="E119" s="24" t="str">
        <f ca="1">MatchUps!AJ5</f>
        <v>OTT</v>
      </c>
      <c r="F119" s="19" t="str">
        <f t="shared" ca="1" si="35"/>
        <v>CAR vs OTT</v>
      </c>
      <c r="G119" s="19"/>
      <c r="H119" s="19"/>
      <c r="I119" s="17">
        <f>MatchUps!AL5</f>
        <v>0</v>
      </c>
      <c r="J119" s="17">
        <f>MatchUps!AM5</f>
        <v>0</v>
      </c>
      <c r="K119" s="19" t="str">
        <f ca="1">MatchUps!AN5</f>
        <v/>
      </c>
      <c r="L119" s="17"/>
      <c r="M119" s="17" t="str">
        <f t="shared" ca="1" si="36"/>
        <v>CAR vs BUF</v>
      </c>
      <c r="N119" s="17">
        <f t="shared" ca="1" si="37"/>
        <v>0</v>
      </c>
      <c r="O119" s="17">
        <f t="shared" ca="1" si="38"/>
        <v>0</v>
      </c>
      <c r="P119" s="17" t="str">
        <f t="shared" ca="1" si="39"/>
        <v/>
      </c>
    </row>
    <row r="120" spans="1:16" x14ac:dyDescent="0.25">
      <c r="A120" s="17">
        <f t="shared" ca="1" si="33"/>
        <v>94</v>
      </c>
      <c r="C120" s="22" t="str">
        <f ca="1">MatchUps!AH6</f>
        <v>CBJ</v>
      </c>
      <c r="D120" s="23" t="str">
        <f t="shared" ca="1" si="40"/>
        <v xml:space="preserve"> vs </v>
      </c>
      <c r="E120" s="24" t="str">
        <f ca="1">MatchUps!AJ6</f>
        <v>MON</v>
      </c>
      <c r="F120" s="19" t="str">
        <f t="shared" ca="1" si="35"/>
        <v>CBJ vs MON</v>
      </c>
      <c r="G120" s="19"/>
      <c r="H120" s="19"/>
      <c r="I120" s="17">
        <f>MatchUps!AL6</f>
        <v>0</v>
      </c>
      <c r="J120" s="17">
        <f>MatchUps!AM6</f>
        <v>0</v>
      </c>
      <c r="K120" s="19" t="str">
        <f ca="1">MatchUps!AN6</f>
        <v/>
      </c>
      <c r="L120" s="17"/>
      <c r="M120" s="17" t="str">
        <f t="shared" ca="1" si="36"/>
        <v>CBJ vs BOS</v>
      </c>
      <c r="N120" s="17">
        <f t="shared" ca="1" si="37"/>
        <v>0</v>
      </c>
      <c r="O120" s="17">
        <f t="shared" ca="1" si="38"/>
        <v>0</v>
      </c>
      <c r="P120" s="17" t="str">
        <f t="shared" ca="1" si="39"/>
        <v/>
      </c>
    </row>
    <row r="121" spans="1:16" x14ac:dyDescent="0.25">
      <c r="A121" s="17">
        <f t="shared" ca="1" si="33"/>
        <v>95</v>
      </c>
      <c r="C121" s="22" t="str">
        <f ca="1">MatchUps!AH7</f>
        <v>NJD</v>
      </c>
      <c r="D121" s="23" t="str">
        <f t="shared" ca="1" si="40"/>
        <v xml:space="preserve"> vs </v>
      </c>
      <c r="E121" s="24" t="str">
        <f ca="1">MatchUps!AJ7</f>
        <v>FLA</v>
      </c>
      <c r="F121" s="19" t="str">
        <f t="shared" ca="1" si="35"/>
        <v>NJD vs FLA</v>
      </c>
      <c r="G121" s="19"/>
      <c r="H121" s="19"/>
      <c r="I121" s="17">
        <f>MatchUps!AL7</f>
        <v>0</v>
      </c>
      <c r="J121" s="17">
        <f>MatchUps!AM7</f>
        <v>0</v>
      </c>
      <c r="K121" s="19" t="str">
        <f ca="1">MatchUps!AN7</f>
        <v/>
      </c>
      <c r="L121" s="17"/>
      <c r="M121" s="17" t="str">
        <f t="shared" ca="1" si="36"/>
        <v>NJD vs WIN</v>
      </c>
      <c r="N121" s="17">
        <f t="shared" ca="1" si="37"/>
        <v>0</v>
      </c>
      <c r="O121" s="17">
        <f t="shared" ca="1" si="38"/>
        <v>0</v>
      </c>
      <c r="P121" s="17" t="str">
        <f t="shared" ca="1" si="39"/>
        <v/>
      </c>
    </row>
    <row r="122" spans="1:16" x14ac:dyDescent="0.25">
      <c r="A122" s="17">
        <f t="shared" ca="1" si="33"/>
        <v>96</v>
      </c>
      <c r="C122" s="22" t="str">
        <f ca="1">MatchUps!AH8</f>
        <v>NYI</v>
      </c>
      <c r="D122" s="23" t="str">
        <f t="shared" ca="1" si="40"/>
        <v xml:space="preserve"> vs </v>
      </c>
      <c r="E122" s="24" t="str">
        <f ca="1">MatchUps!AJ8</f>
        <v>DET</v>
      </c>
      <c r="F122" s="19" t="str">
        <f t="shared" ca="1" si="35"/>
        <v>NYI vs DET</v>
      </c>
      <c r="G122" s="19"/>
      <c r="H122" s="19"/>
      <c r="I122" s="17">
        <f>MatchUps!AL8</f>
        <v>0</v>
      </c>
      <c r="J122" s="17">
        <f>MatchUps!AM8</f>
        <v>0</v>
      </c>
      <c r="K122" s="19" t="str">
        <f ca="1">MatchUps!AN8</f>
        <v/>
      </c>
      <c r="L122" s="17"/>
      <c r="M122" s="17" t="str">
        <f t="shared" ca="1" si="36"/>
        <v>NYI vs STL</v>
      </c>
      <c r="N122" s="17">
        <f t="shared" ca="1" si="37"/>
        <v>0</v>
      </c>
      <c r="O122" s="17">
        <f t="shared" ca="1" si="38"/>
        <v>0</v>
      </c>
      <c r="P122" s="17" t="str">
        <f t="shared" ca="1" si="39"/>
        <v/>
      </c>
    </row>
    <row r="123" spans="1:16" x14ac:dyDescent="0.25">
      <c r="A123" s="17">
        <f t="shared" ca="1" si="33"/>
        <v>97</v>
      </c>
      <c r="C123" s="22" t="str">
        <f ca="1">MatchUps!AH9</f>
        <v>NYR</v>
      </c>
      <c r="D123" s="23" t="str">
        <f t="shared" ca="1" si="40"/>
        <v xml:space="preserve"> vs </v>
      </c>
      <c r="E123" s="24" t="str">
        <f ca="1">MatchUps!AJ9</f>
        <v>BUF</v>
      </c>
      <c r="F123" s="19" t="str">
        <f t="shared" ca="1" si="35"/>
        <v>NYR vs BUF</v>
      </c>
      <c r="G123" s="19"/>
      <c r="H123" s="19"/>
      <c r="I123" s="17">
        <f>MatchUps!AL9</f>
        <v>0</v>
      </c>
      <c r="J123" s="17">
        <f>MatchUps!AM9</f>
        <v>0</v>
      </c>
      <c r="K123" s="19" t="str">
        <f ca="1">MatchUps!AN9</f>
        <v/>
      </c>
      <c r="L123" s="17"/>
      <c r="M123" s="17" t="str">
        <f t="shared" ca="1" si="36"/>
        <v>NYR vs NAS</v>
      </c>
      <c r="N123" s="17">
        <f t="shared" ca="1" si="37"/>
        <v>0</v>
      </c>
      <c r="O123" s="17">
        <f t="shared" ca="1" si="38"/>
        <v>0</v>
      </c>
      <c r="P123" s="17" t="str">
        <f t="shared" ca="1" si="39"/>
        <v/>
      </c>
    </row>
    <row r="124" spans="1:16" x14ac:dyDescent="0.25">
      <c r="A124" s="17">
        <f t="shared" ca="1" si="33"/>
        <v>98</v>
      </c>
      <c r="C124" s="22" t="str">
        <f ca="1">MatchUps!AH10</f>
        <v>PHI</v>
      </c>
      <c r="D124" s="23" t="str">
        <f t="shared" ca="1" si="40"/>
        <v xml:space="preserve"> vs </v>
      </c>
      <c r="E124" s="24" t="str">
        <f ca="1">MatchUps!AJ10</f>
        <v>BOS</v>
      </c>
      <c r="F124" s="19" t="str">
        <f t="shared" ca="1" si="35"/>
        <v>PHI vs BOS</v>
      </c>
      <c r="G124" s="19"/>
      <c r="H124" s="19"/>
      <c r="I124" s="17">
        <f>MatchUps!AL10</f>
        <v>0</v>
      </c>
      <c r="J124" s="17">
        <f>MatchUps!AM10</f>
        <v>0</v>
      </c>
      <c r="K124" s="19" t="str">
        <f ca="1">MatchUps!AN10</f>
        <v/>
      </c>
      <c r="L124" s="17"/>
      <c r="M124" s="17" t="str">
        <f t="shared" ca="1" si="36"/>
        <v>PHI vs MIN</v>
      </c>
      <c r="N124" s="17">
        <f t="shared" ca="1" si="37"/>
        <v>0</v>
      </c>
      <c r="O124" s="17">
        <f t="shared" ca="1" si="38"/>
        <v>0</v>
      </c>
      <c r="P124" s="17" t="str">
        <f t="shared" ca="1" si="39"/>
        <v/>
      </c>
    </row>
    <row r="125" spans="1:16" x14ac:dyDescent="0.25">
      <c r="A125" s="17">
        <f t="shared" ca="1" si="33"/>
        <v>99</v>
      </c>
      <c r="C125" s="22" t="str">
        <f ca="1">MatchUps!AH11</f>
        <v>PIT</v>
      </c>
      <c r="D125" s="23" t="str">
        <f t="shared" ca="1" si="40"/>
        <v xml:space="preserve"> vs </v>
      </c>
      <c r="E125" s="24" t="str">
        <f ca="1">MatchUps!AJ11</f>
        <v>WIN</v>
      </c>
      <c r="F125" s="19" t="str">
        <f t="shared" ca="1" si="35"/>
        <v>PIT vs WIN</v>
      </c>
      <c r="G125" s="19"/>
      <c r="H125" s="19"/>
      <c r="I125" s="17">
        <f>MatchUps!AL11</f>
        <v>0</v>
      </c>
      <c r="J125" s="17">
        <f>MatchUps!AM11</f>
        <v>0</v>
      </c>
      <c r="K125" s="19" t="str">
        <f ca="1">MatchUps!AN11</f>
        <v/>
      </c>
      <c r="L125" s="17"/>
      <c r="M125" s="17" t="str">
        <f t="shared" ca="1" si="36"/>
        <v>PIT vs DAL</v>
      </c>
      <c r="N125" s="17">
        <f t="shared" ca="1" si="37"/>
        <v>0</v>
      </c>
      <c r="O125" s="17">
        <f t="shared" ca="1" si="38"/>
        <v>0</v>
      </c>
      <c r="P125" s="17" t="str">
        <f t="shared" ca="1" si="39"/>
        <v/>
      </c>
    </row>
    <row r="126" spans="1:16" x14ac:dyDescent="0.25">
      <c r="A126" s="17">
        <f t="shared" ca="1" si="33"/>
        <v>100</v>
      </c>
      <c r="C126" s="22" t="str">
        <f ca="1">MatchUps!AH12</f>
        <v>WAS</v>
      </c>
      <c r="D126" s="23" t="str">
        <f t="shared" ca="1" si="40"/>
        <v xml:space="preserve"> vs </v>
      </c>
      <c r="E126" s="24" t="str">
        <f ca="1">MatchUps!AJ12</f>
        <v>STL</v>
      </c>
      <c r="F126" s="19" t="str">
        <f t="shared" ca="1" si="35"/>
        <v>WAS vs STL</v>
      </c>
      <c r="G126" s="19"/>
      <c r="H126" s="19"/>
      <c r="I126" s="17">
        <f>MatchUps!AL12</f>
        <v>0</v>
      </c>
      <c r="J126" s="17">
        <f>MatchUps!AM12</f>
        <v>0</v>
      </c>
      <c r="K126" s="19" t="str">
        <f ca="1">MatchUps!AN12</f>
        <v/>
      </c>
      <c r="L126" s="17"/>
      <c r="M126" s="17" t="str">
        <f t="shared" ca="1" si="36"/>
        <v>ANA vs FLA</v>
      </c>
      <c r="N126" s="17">
        <f t="shared" ca="1" si="37"/>
        <v>0</v>
      </c>
      <c r="O126" s="17">
        <f t="shared" ca="1" si="38"/>
        <v>0</v>
      </c>
      <c r="P126" s="17" t="str">
        <f t="shared" ca="1" si="39"/>
        <v/>
      </c>
    </row>
    <row r="127" spans="1:16" x14ac:dyDescent="0.25">
      <c r="A127" s="17">
        <f t="shared" ca="1" si="33"/>
        <v>101</v>
      </c>
      <c r="C127" s="22" t="str">
        <f ca="1">MatchUps!AH13</f>
        <v>CGY</v>
      </c>
      <c r="D127" s="23" t="str">
        <f t="shared" ca="1" si="40"/>
        <v xml:space="preserve"> vs </v>
      </c>
      <c r="E127" s="24" t="str">
        <f ca="1">MatchUps!AJ13</f>
        <v>NAS</v>
      </c>
      <c r="F127" s="19" t="str">
        <f t="shared" ca="1" si="35"/>
        <v>CGY vs NAS</v>
      </c>
      <c r="G127" s="19"/>
      <c r="H127" s="19"/>
      <c r="I127" s="17">
        <f>MatchUps!AL13</f>
        <v>0</v>
      </c>
      <c r="J127" s="17">
        <f>MatchUps!AM13</f>
        <v>0</v>
      </c>
      <c r="K127" s="19" t="str">
        <f ca="1">MatchUps!AN13</f>
        <v/>
      </c>
      <c r="L127" s="17"/>
      <c r="M127" s="17" t="str">
        <f t="shared" ca="1" si="36"/>
        <v>OTT vs DET</v>
      </c>
      <c r="N127" s="17">
        <f t="shared" ca="1" si="37"/>
        <v>0</v>
      </c>
      <c r="O127" s="17">
        <f t="shared" ca="1" si="38"/>
        <v>0</v>
      </c>
      <c r="P127" s="17" t="str">
        <f t="shared" ca="1" si="39"/>
        <v/>
      </c>
    </row>
    <row r="128" spans="1:16" x14ac:dyDescent="0.25">
      <c r="A128" s="17">
        <f t="shared" ca="1" si="33"/>
        <v>102</v>
      </c>
      <c r="B128" s="26" t="s">
        <v>262</v>
      </c>
      <c r="C128" s="27" t="str">
        <f ca="1">MatchUps!AH22</f>
        <v>ANA</v>
      </c>
      <c r="D128" s="28" t="str">
        <f t="shared" ca="1" si="40"/>
        <v xml:space="preserve"> vs </v>
      </c>
      <c r="E128" s="29" t="str">
        <f ca="1">MatchUps!AJ22</f>
        <v>OTT</v>
      </c>
      <c r="F128" s="31" t="str">
        <f t="shared" ca="1" si="35"/>
        <v>ANA vs OTT</v>
      </c>
      <c r="G128" s="31"/>
      <c r="H128" s="31"/>
      <c r="I128" s="30">
        <f>MatchUps!AL22</f>
        <v>0</v>
      </c>
      <c r="J128" s="30">
        <f>MatchUps!AM22</f>
        <v>0</v>
      </c>
      <c r="K128" s="19" t="str">
        <f ca="1">MatchUps!AN22</f>
        <v/>
      </c>
      <c r="L128" s="17"/>
      <c r="M128" s="17" t="str">
        <f t="shared" ca="1" si="36"/>
        <v>TB vs BUF</v>
      </c>
      <c r="N128" s="17">
        <f t="shared" ca="1" si="37"/>
        <v>0</v>
      </c>
      <c r="O128" s="17">
        <f t="shared" ca="1" si="38"/>
        <v>0</v>
      </c>
      <c r="P128" s="17" t="str">
        <f t="shared" ca="1" si="39"/>
        <v/>
      </c>
    </row>
    <row r="129" spans="1:16" x14ac:dyDescent="0.25">
      <c r="A129" s="17">
        <f t="shared" ca="1" si="33"/>
        <v>103</v>
      </c>
      <c r="C129" s="22" t="str">
        <f ca="1">MatchUps!AH23</f>
        <v>TOR</v>
      </c>
      <c r="D129" s="23" t="str">
        <f t="shared" ca="1" si="40"/>
        <v xml:space="preserve"> vs </v>
      </c>
      <c r="E129" s="24" t="str">
        <f ca="1">MatchUps!AJ23</f>
        <v>MON</v>
      </c>
      <c r="F129" s="19" t="str">
        <f t="shared" ca="1" si="35"/>
        <v>TOR vs MON</v>
      </c>
      <c r="G129" s="19"/>
      <c r="H129" s="19"/>
      <c r="I129" s="17">
        <f>MatchUps!AL23</f>
        <v>0</v>
      </c>
      <c r="J129" s="17">
        <f>MatchUps!AM23</f>
        <v>0</v>
      </c>
      <c r="K129" s="19" t="str">
        <f ca="1">MatchUps!AN23</f>
        <v/>
      </c>
      <c r="L129" s="17"/>
      <c r="M129" s="17" t="str">
        <f t="shared" ca="1" si="36"/>
        <v>TOR vs BOS</v>
      </c>
      <c r="N129" s="17">
        <f t="shared" ca="1" si="37"/>
        <v>0</v>
      </c>
      <c r="O129" s="17">
        <f t="shared" ca="1" si="38"/>
        <v>0</v>
      </c>
      <c r="P129" s="17" t="str">
        <f t="shared" ca="1" si="39"/>
        <v/>
      </c>
    </row>
    <row r="130" spans="1:16" x14ac:dyDescent="0.25">
      <c r="A130" s="17">
        <f t="shared" ca="1" si="33"/>
        <v>104</v>
      </c>
      <c r="C130" s="22" t="str">
        <f ca="1">MatchUps!AH24</f>
        <v>CAR</v>
      </c>
      <c r="D130" s="23" t="str">
        <f t="shared" ca="1" si="40"/>
        <v xml:space="preserve"> vs </v>
      </c>
      <c r="E130" s="24" t="str">
        <f ca="1">MatchUps!AJ24</f>
        <v>FLA</v>
      </c>
      <c r="F130" s="19" t="str">
        <f t="shared" ca="1" si="35"/>
        <v>CAR vs FLA</v>
      </c>
      <c r="G130" s="19"/>
      <c r="H130" s="19"/>
      <c r="I130" s="17">
        <f>MatchUps!AL24</f>
        <v>0</v>
      </c>
      <c r="J130" s="17">
        <f>MatchUps!AM24</f>
        <v>0</v>
      </c>
      <c r="K130" s="19" t="str">
        <f ca="1">MatchUps!AN24</f>
        <v/>
      </c>
      <c r="L130" s="17"/>
      <c r="M130" s="17" t="str">
        <f t="shared" ca="1" si="36"/>
        <v>CAR vs WIN</v>
      </c>
      <c r="N130" s="17">
        <f t="shared" ca="1" si="37"/>
        <v>0</v>
      </c>
      <c r="O130" s="17">
        <f t="shared" ca="1" si="38"/>
        <v>0</v>
      </c>
      <c r="P130" s="17" t="str">
        <f t="shared" ca="1" si="39"/>
        <v/>
      </c>
    </row>
    <row r="131" spans="1:16" x14ac:dyDescent="0.25">
      <c r="A131" s="17">
        <f t="shared" ca="1" si="33"/>
        <v>105</v>
      </c>
      <c r="C131" s="22" t="str">
        <f ca="1">MatchUps!AH25</f>
        <v>CBJ</v>
      </c>
      <c r="D131" s="23" t="str">
        <f t="shared" ca="1" si="40"/>
        <v xml:space="preserve"> vs </v>
      </c>
      <c r="E131" s="24" t="str">
        <f ca="1">MatchUps!AJ25</f>
        <v>DET</v>
      </c>
      <c r="F131" s="19" t="str">
        <f t="shared" ca="1" si="35"/>
        <v>CBJ vs DET</v>
      </c>
      <c r="G131" s="19"/>
      <c r="H131" s="19"/>
      <c r="I131" s="17">
        <f>MatchUps!AL25</f>
        <v>0</v>
      </c>
      <c r="J131" s="17">
        <f>MatchUps!AM25</f>
        <v>0</v>
      </c>
      <c r="K131" s="19" t="str">
        <f ca="1">MatchUps!AN25</f>
        <v/>
      </c>
      <c r="L131" s="17"/>
      <c r="M131" s="17" t="str">
        <f t="shared" ca="1" si="36"/>
        <v>CBJ vs STL</v>
      </c>
      <c r="N131" s="17">
        <f t="shared" ca="1" si="37"/>
        <v>0</v>
      </c>
      <c r="O131" s="17">
        <f t="shared" ca="1" si="38"/>
        <v>0</v>
      </c>
      <c r="P131" s="17" t="str">
        <f t="shared" ca="1" si="39"/>
        <v/>
      </c>
    </row>
    <row r="132" spans="1:16" x14ac:dyDescent="0.25">
      <c r="A132" s="17">
        <f t="shared" ca="1" si="33"/>
        <v>106</v>
      </c>
      <c r="C132" s="22" t="str">
        <f ca="1">MatchUps!AH26</f>
        <v>NJD</v>
      </c>
      <c r="D132" s="23" t="str">
        <f t="shared" ca="1" si="40"/>
        <v xml:space="preserve"> vs </v>
      </c>
      <c r="E132" s="24" t="str">
        <f ca="1">MatchUps!AJ26</f>
        <v>BUF</v>
      </c>
      <c r="F132" s="19" t="str">
        <f t="shared" ca="1" si="35"/>
        <v>NJD vs BUF</v>
      </c>
      <c r="G132" s="19"/>
      <c r="H132" s="19"/>
      <c r="I132" s="17">
        <f>MatchUps!AL26</f>
        <v>0</v>
      </c>
      <c r="J132" s="17">
        <f>MatchUps!AM26</f>
        <v>0</v>
      </c>
      <c r="K132" s="19" t="str">
        <f ca="1">MatchUps!AN26</f>
        <v/>
      </c>
      <c r="L132" s="17"/>
      <c r="M132" s="17" t="str">
        <f t="shared" ca="1" si="36"/>
        <v>NJD vs NAS</v>
      </c>
      <c r="N132" s="17">
        <f t="shared" ca="1" si="37"/>
        <v>0</v>
      </c>
      <c r="O132" s="17">
        <f t="shared" ca="1" si="38"/>
        <v>0</v>
      </c>
      <c r="P132" s="17" t="str">
        <f t="shared" ca="1" si="39"/>
        <v/>
      </c>
    </row>
    <row r="133" spans="1:16" x14ac:dyDescent="0.25">
      <c r="A133" s="17">
        <f t="shared" ca="1" si="33"/>
        <v>107</v>
      </c>
      <c r="C133" s="22" t="str">
        <f ca="1">MatchUps!AH27</f>
        <v>NYI</v>
      </c>
      <c r="D133" s="23" t="str">
        <f t="shared" ca="1" si="40"/>
        <v xml:space="preserve"> vs </v>
      </c>
      <c r="E133" s="24" t="str">
        <f ca="1">MatchUps!AJ27</f>
        <v>BOS</v>
      </c>
      <c r="F133" s="19" t="str">
        <f t="shared" ca="1" si="35"/>
        <v>NYI vs BOS</v>
      </c>
      <c r="G133" s="19"/>
      <c r="H133" s="19"/>
      <c r="I133" s="17">
        <f>MatchUps!AL27</f>
        <v>0</v>
      </c>
      <c r="J133" s="17">
        <f>MatchUps!AM27</f>
        <v>0</v>
      </c>
      <c r="K133" s="19" t="str">
        <f ca="1">MatchUps!AN27</f>
        <v/>
      </c>
      <c r="L133" s="17"/>
      <c r="M133" s="17" t="str">
        <f t="shared" ca="1" si="36"/>
        <v>NYI vs MIN</v>
      </c>
      <c r="N133" s="17">
        <f t="shared" ca="1" si="37"/>
        <v>0</v>
      </c>
      <c r="O133" s="17">
        <f t="shared" ca="1" si="38"/>
        <v>0</v>
      </c>
      <c r="P133" s="17" t="str">
        <f t="shared" ca="1" si="39"/>
        <v/>
      </c>
    </row>
    <row r="134" spans="1:16" x14ac:dyDescent="0.25">
      <c r="A134" s="17">
        <f t="shared" ca="1" si="33"/>
        <v>108</v>
      </c>
      <c r="C134" s="22" t="str">
        <f ca="1">MatchUps!AH28</f>
        <v>NYR</v>
      </c>
      <c r="D134" s="23" t="str">
        <f t="shared" ca="1" si="40"/>
        <v xml:space="preserve"> vs </v>
      </c>
      <c r="E134" s="24" t="str">
        <f ca="1">MatchUps!AJ28</f>
        <v>WIN</v>
      </c>
      <c r="F134" s="19" t="str">
        <f t="shared" ca="1" si="35"/>
        <v>NYR vs WIN</v>
      </c>
      <c r="G134" s="19"/>
      <c r="H134" s="19"/>
      <c r="I134" s="17">
        <f>MatchUps!AL28</f>
        <v>0</v>
      </c>
      <c r="J134" s="17">
        <f>MatchUps!AM28</f>
        <v>0</v>
      </c>
      <c r="K134" s="19" t="str">
        <f ca="1">MatchUps!AN28</f>
        <v/>
      </c>
      <c r="L134" s="17"/>
      <c r="M134" s="17" t="str">
        <f t="shared" ca="1" si="36"/>
        <v>NYR vs DAL</v>
      </c>
      <c r="N134" s="17">
        <f t="shared" ca="1" si="37"/>
        <v>0</v>
      </c>
      <c r="O134" s="17">
        <f t="shared" ca="1" si="38"/>
        <v>0</v>
      </c>
      <c r="P134" s="17" t="str">
        <f t="shared" ca="1" si="39"/>
        <v/>
      </c>
    </row>
    <row r="135" spans="1:16" x14ac:dyDescent="0.25">
      <c r="A135" s="17">
        <f t="shared" ca="1" si="33"/>
        <v>109</v>
      </c>
      <c r="C135" s="22" t="str">
        <f ca="1">MatchUps!AH29</f>
        <v>PHI</v>
      </c>
      <c r="D135" s="23" t="str">
        <f t="shared" ca="1" si="40"/>
        <v xml:space="preserve"> vs </v>
      </c>
      <c r="E135" s="24" t="str">
        <f ca="1">MatchUps!AJ29</f>
        <v>STL</v>
      </c>
      <c r="F135" s="19" t="str">
        <f t="shared" ca="1" si="35"/>
        <v>PHI vs STL</v>
      </c>
      <c r="G135" s="19"/>
      <c r="H135" s="19"/>
      <c r="I135" s="17">
        <f>MatchUps!AL29</f>
        <v>0</v>
      </c>
      <c r="J135" s="17">
        <f>MatchUps!AM29</f>
        <v>0</v>
      </c>
      <c r="K135" s="19" t="str">
        <f ca="1">MatchUps!AN29</f>
        <v/>
      </c>
      <c r="L135" s="17"/>
      <c r="M135" s="17" t="str">
        <f t="shared" ca="1" si="36"/>
        <v>PHI vs COL</v>
      </c>
      <c r="N135" s="17">
        <f t="shared" ca="1" si="37"/>
        <v>0</v>
      </c>
      <c r="O135" s="17">
        <f t="shared" ca="1" si="38"/>
        <v>0</v>
      </c>
      <c r="P135" s="17" t="str">
        <f t="shared" ca="1" si="39"/>
        <v/>
      </c>
    </row>
    <row r="136" spans="1:16" x14ac:dyDescent="0.25">
      <c r="A136" s="17">
        <f t="shared" ca="1" si="33"/>
        <v>110</v>
      </c>
      <c r="C136" s="22" t="str">
        <f ca="1">MatchUps!AH30</f>
        <v>PIT</v>
      </c>
      <c r="D136" s="23" t="str">
        <f t="shared" ca="1" si="40"/>
        <v xml:space="preserve"> vs </v>
      </c>
      <c r="E136" s="24" t="str">
        <f ca="1">MatchUps!AJ30</f>
        <v>NAS</v>
      </c>
      <c r="F136" s="19" t="str">
        <f t="shared" ca="1" si="35"/>
        <v>PIT vs NAS</v>
      </c>
      <c r="G136" s="19"/>
      <c r="H136" s="19"/>
      <c r="I136" s="17">
        <f>MatchUps!AL30</f>
        <v>0</v>
      </c>
      <c r="J136" s="17">
        <f>MatchUps!AM30</f>
        <v>0</v>
      </c>
      <c r="K136" s="19" t="str">
        <f ca="1">MatchUps!AN30</f>
        <v/>
      </c>
      <c r="L136" s="17"/>
      <c r="M136" s="17" t="str">
        <f t="shared" ca="1" si="36"/>
        <v>ANA vs DET</v>
      </c>
      <c r="N136" s="17">
        <f t="shared" ca="1" si="37"/>
        <v>0</v>
      </c>
      <c r="O136" s="17">
        <f t="shared" ca="1" si="38"/>
        <v>0</v>
      </c>
      <c r="P136" s="17" t="str">
        <f t="shared" ca="1" si="39"/>
        <v/>
      </c>
    </row>
    <row r="137" spans="1:16" x14ac:dyDescent="0.25">
      <c r="A137" s="17">
        <f t="shared" ca="1" si="33"/>
        <v>111</v>
      </c>
      <c r="C137" s="22" t="str">
        <f ca="1">MatchUps!AH31</f>
        <v>WAS</v>
      </c>
      <c r="D137" s="23" t="str">
        <f t="shared" ca="1" si="40"/>
        <v xml:space="preserve"> vs </v>
      </c>
      <c r="E137" s="24" t="str">
        <f ca="1">MatchUps!AJ31</f>
        <v>MIN</v>
      </c>
      <c r="F137" s="19" t="str">
        <f t="shared" ca="1" si="35"/>
        <v>WAS vs MIN</v>
      </c>
      <c r="G137" s="19"/>
      <c r="H137" s="19"/>
      <c r="I137" s="17">
        <f>MatchUps!AL31</f>
        <v>0</v>
      </c>
      <c r="J137" s="17">
        <f>MatchUps!AM31</f>
        <v>0</v>
      </c>
      <c r="K137" s="19" t="str">
        <f ca="1">MatchUps!AN31</f>
        <v/>
      </c>
      <c r="L137" s="17"/>
      <c r="M137" s="17" t="str">
        <f t="shared" ca="1" si="36"/>
        <v>MON vs BUF</v>
      </c>
      <c r="N137" s="17">
        <f t="shared" ca="1" si="37"/>
        <v>0</v>
      </c>
      <c r="O137" s="17">
        <f t="shared" ca="1" si="38"/>
        <v>0</v>
      </c>
      <c r="P137" s="17" t="str">
        <f t="shared" ca="1" si="39"/>
        <v/>
      </c>
    </row>
    <row r="138" spans="1:16" x14ac:dyDescent="0.25">
      <c r="A138" s="17">
        <f t="shared" ca="1" si="33"/>
        <v>112</v>
      </c>
      <c r="B138" s="26" t="s">
        <v>263</v>
      </c>
      <c r="C138" s="27" t="str">
        <f ca="1">MatchUps!AP4</f>
        <v>ANA</v>
      </c>
      <c r="D138" s="28" t="str">
        <f t="shared" ca="1" si="40"/>
        <v xml:space="preserve"> vs </v>
      </c>
      <c r="E138" s="29" t="str">
        <f ca="1">MatchUps!AR4</f>
        <v>MON</v>
      </c>
      <c r="F138" s="31" t="str">
        <f t="shared" ca="1" si="35"/>
        <v>ANA vs MON</v>
      </c>
      <c r="G138" s="31"/>
      <c r="H138" s="31"/>
      <c r="I138" s="30">
        <f>MatchUps!AT4</f>
        <v>0</v>
      </c>
      <c r="J138" s="30">
        <f>MatchUps!AU4</f>
        <v>0</v>
      </c>
      <c r="K138" s="19" t="str">
        <f ca="1">MatchUps!AV4</f>
        <v/>
      </c>
      <c r="L138" s="17"/>
      <c r="M138" s="17" t="str">
        <f t="shared" ca="1" si="36"/>
        <v>OTT vs BOS</v>
      </c>
      <c r="N138" s="17">
        <f t="shared" ca="1" si="37"/>
        <v>0</v>
      </c>
      <c r="O138" s="17">
        <f t="shared" ca="1" si="38"/>
        <v>0</v>
      </c>
      <c r="P138" s="17" t="str">
        <f t="shared" ca="1" si="39"/>
        <v/>
      </c>
    </row>
    <row r="139" spans="1:16" x14ac:dyDescent="0.25">
      <c r="A139" s="17">
        <f t="shared" ca="1" si="33"/>
        <v>113</v>
      </c>
      <c r="C139" s="21" t="str">
        <f ca="1">MatchUps!AP5</f>
        <v>TB</v>
      </c>
      <c r="D139" s="23" t="str">
        <f t="shared" ca="1" si="40"/>
        <v xml:space="preserve"> vs </v>
      </c>
      <c r="E139" s="20" t="str">
        <f ca="1">MatchUps!AR5</f>
        <v>FLA</v>
      </c>
      <c r="F139" s="19" t="str">
        <f t="shared" ca="1" si="35"/>
        <v>TB vs FLA</v>
      </c>
      <c r="G139" s="19"/>
      <c r="H139" s="19"/>
      <c r="I139" s="17">
        <f>MatchUps!AT5</f>
        <v>0</v>
      </c>
      <c r="J139" s="17">
        <f>MatchUps!AU5</f>
        <v>0</v>
      </c>
      <c r="K139" s="19" t="str">
        <f ca="1">MatchUps!AV5</f>
        <v/>
      </c>
      <c r="L139" s="17"/>
      <c r="M139" s="17" t="str">
        <f t="shared" ca="1" si="36"/>
        <v>TB vs WIN</v>
      </c>
      <c r="N139" s="17">
        <f t="shared" ca="1" si="37"/>
        <v>0</v>
      </c>
      <c r="O139" s="17">
        <f t="shared" ca="1" si="38"/>
        <v>0</v>
      </c>
      <c r="P139" s="17" t="str">
        <f t="shared" ca="1" si="39"/>
        <v/>
      </c>
    </row>
    <row r="140" spans="1:16" x14ac:dyDescent="0.25">
      <c r="A140" s="17">
        <f t="shared" ca="1" si="33"/>
        <v>114</v>
      </c>
      <c r="C140" s="21" t="str">
        <f ca="1">MatchUps!AP6</f>
        <v>TOR</v>
      </c>
      <c r="D140" s="23" t="str">
        <f t="shared" ca="1" si="40"/>
        <v xml:space="preserve"> vs </v>
      </c>
      <c r="E140" s="20" t="str">
        <f ca="1">MatchUps!AR6</f>
        <v>DET</v>
      </c>
      <c r="F140" s="19" t="str">
        <f t="shared" ca="1" si="35"/>
        <v>TOR vs DET</v>
      </c>
      <c r="G140" s="19"/>
      <c r="H140" s="19"/>
      <c r="I140" s="17">
        <f>MatchUps!AT6</f>
        <v>0</v>
      </c>
      <c r="J140" s="17">
        <f>MatchUps!AU6</f>
        <v>0</v>
      </c>
      <c r="K140" s="19" t="str">
        <f ca="1">MatchUps!AV6</f>
        <v/>
      </c>
      <c r="L140" s="17"/>
      <c r="M140" s="17" t="str">
        <f t="shared" ca="1" si="36"/>
        <v>TOR vs STL</v>
      </c>
      <c r="N140" s="17">
        <f t="shared" ca="1" si="37"/>
        <v>0</v>
      </c>
      <c r="O140" s="17">
        <f t="shared" ca="1" si="38"/>
        <v>0</v>
      </c>
      <c r="P140" s="17" t="str">
        <f t="shared" ca="1" si="39"/>
        <v/>
      </c>
    </row>
    <row r="141" spans="1:16" x14ac:dyDescent="0.25">
      <c r="A141" s="17">
        <f t="shared" ca="1" si="33"/>
        <v>115</v>
      </c>
      <c r="C141" s="21" t="str">
        <f ca="1">MatchUps!AP7</f>
        <v>CAR</v>
      </c>
      <c r="D141" s="23" t="str">
        <f t="shared" ca="1" si="40"/>
        <v xml:space="preserve"> vs </v>
      </c>
      <c r="E141" s="20" t="str">
        <f ca="1">MatchUps!AR7</f>
        <v>BUF</v>
      </c>
      <c r="F141" s="19" t="str">
        <f t="shared" ca="1" si="35"/>
        <v>CAR vs BUF</v>
      </c>
      <c r="G141" s="19"/>
      <c r="H141" s="19"/>
      <c r="I141" s="17">
        <f>MatchUps!AT7</f>
        <v>0</v>
      </c>
      <c r="J141" s="17">
        <f>MatchUps!AU7</f>
        <v>0</v>
      </c>
      <c r="K141" s="19" t="str">
        <f ca="1">MatchUps!AV7</f>
        <v/>
      </c>
      <c r="L141" s="17"/>
      <c r="M141" s="17" t="str">
        <f t="shared" ca="1" si="36"/>
        <v>CAR vs NAS</v>
      </c>
      <c r="N141" s="17">
        <f t="shared" ca="1" si="37"/>
        <v>0</v>
      </c>
      <c r="O141" s="17">
        <f t="shared" ca="1" si="38"/>
        <v>0</v>
      </c>
      <c r="P141" s="17" t="str">
        <f t="shared" ca="1" si="39"/>
        <v/>
      </c>
    </row>
    <row r="142" spans="1:16" x14ac:dyDescent="0.25">
      <c r="A142" s="17">
        <f t="shared" ca="1" si="33"/>
        <v>116</v>
      </c>
      <c r="C142" s="21" t="str">
        <f ca="1">MatchUps!AP8</f>
        <v>CBJ</v>
      </c>
      <c r="D142" s="23" t="str">
        <f t="shared" ca="1" si="40"/>
        <v xml:space="preserve"> vs </v>
      </c>
      <c r="E142" s="20" t="str">
        <f ca="1">MatchUps!AR8</f>
        <v>BOS</v>
      </c>
      <c r="F142" s="19" t="str">
        <f t="shared" ca="1" si="35"/>
        <v>CBJ vs BOS</v>
      </c>
      <c r="G142" s="19"/>
      <c r="H142" s="19"/>
      <c r="I142" s="17">
        <f>MatchUps!AT8</f>
        <v>0</v>
      </c>
      <c r="J142" s="17">
        <f>MatchUps!AU8</f>
        <v>0</v>
      </c>
      <c r="K142" s="19" t="str">
        <f ca="1">MatchUps!AV8</f>
        <v/>
      </c>
      <c r="L142" s="17"/>
      <c r="M142" s="17" t="str">
        <f t="shared" ca="1" si="36"/>
        <v>CBJ vs MIN</v>
      </c>
      <c r="N142" s="17">
        <f t="shared" ca="1" si="37"/>
        <v>0</v>
      </c>
      <c r="O142" s="17">
        <f t="shared" ca="1" si="38"/>
        <v>0</v>
      </c>
      <c r="P142" s="17" t="str">
        <f t="shared" ca="1" si="39"/>
        <v/>
      </c>
    </row>
    <row r="143" spans="1:16" x14ac:dyDescent="0.25">
      <c r="A143" s="17">
        <f t="shared" ca="1" si="33"/>
        <v>117</v>
      </c>
      <c r="C143" s="21" t="str">
        <f ca="1">MatchUps!AP9</f>
        <v>NJD</v>
      </c>
      <c r="D143" s="23" t="str">
        <f t="shared" ca="1" si="40"/>
        <v xml:space="preserve"> vs </v>
      </c>
      <c r="E143" s="20" t="str">
        <f ca="1">MatchUps!AR9</f>
        <v>WIN</v>
      </c>
      <c r="F143" s="19" t="str">
        <f t="shared" ca="1" si="35"/>
        <v>NJD vs WIN</v>
      </c>
      <c r="G143" s="19"/>
      <c r="H143" s="19"/>
      <c r="I143" s="17">
        <f>MatchUps!AT9</f>
        <v>0</v>
      </c>
      <c r="J143" s="17">
        <f>MatchUps!AU9</f>
        <v>0</v>
      </c>
      <c r="K143" s="19" t="str">
        <f ca="1">MatchUps!AV9</f>
        <v/>
      </c>
      <c r="L143" s="17"/>
      <c r="M143" s="17" t="str">
        <f t="shared" ca="1" si="36"/>
        <v>NJD vs DAL</v>
      </c>
      <c r="N143" s="17">
        <f t="shared" ca="1" si="37"/>
        <v>0</v>
      </c>
      <c r="O143" s="17">
        <f t="shared" ca="1" si="38"/>
        <v>0</v>
      </c>
      <c r="P143" s="17" t="str">
        <f t="shared" ca="1" si="39"/>
        <v/>
      </c>
    </row>
    <row r="144" spans="1:16" x14ac:dyDescent="0.25">
      <c r="A144" s="17">
        <f t="shared" ca="1" si="33"/>
        <v>118</v>
      </c>
      <c r="C144" s="21" t="str">
        <f ca="1">MatchUps!AP10</f>
        <v>NYI</v>
      </c>
      <c r="D144" s="23" t="str">
        <f t="shared" ca="1" si="40"/>
        <v xml:space="preserve"> vs </v>
      </c>
      <c r="E144" s="20" t="str">
        <f ca="1">MatchUps!AR10</f>
        <v>STL</v>
      </c>
      <c r="F144" s="19" t="str">
        <f t="shared" ca="1" si="35"/>
        <v>NYI vs STL</v>
      </c>
      <c r="G144" s="19"/>
      <c r="H144" s="19"/>
      <c r="I144" s="17">
        <f>MatchUps!AT10</f>
        <v>0</v>
      </c>
      <c r="J144" s="17">
        <f>MatchUps!AU10</f>
        <v>0</v>
      </c>
      <c r="K144" s="19" t="str">
        <f ca="1">MatchUps!AV10</f>
        <v/>
      </c>
      <c r="L144" s="17"/>
      <c r="M144" s="17" t="str">
        <f t="shared" ca="1" si="36"/>
        <v>NYI vs COL</v>
      </c>
      <c r="N144" s="17">
        <f t="shared" ca="1" si="37"/>
        <v>0</v>
      </c>
      <c r="O144" s="17">
        <f t="shared" ca="1" si="38"/>
        <v>0</v>
      </c>
      <c r="P144" s="17" t="str">
        <f t="shared" ca="1" si="39"/>
        <v/>
      </c>
    </row>
    <row r="145" spans="1:16" x14ac:dyDescent="0.25">
      <c r="A145" s="17">
        <f t="shared" ca="1" si="33"/>
        <v>119</v>
      </c>
      <c r="C145" s="21" t="str">
        <f ca="1">MatchUps!AP11</f>
        <v>NYR</v>
      </c>
      <c r="D145" s="23" t="str">
        <f t="shared" ca="1" si="40"/>
        <v xml:space="preserve"> vs </v>
      </c>
      <c r="E145" s="20" t="str">
        <f ca="1">MatchUps!AR11</f>
        <v>NAS</v>
      </c>
      <c r="F145" s="19" t="str">
        <f t="shared" ca="1" si="35"/>
        <v>NYR vs NAS</v>
      </c>
      <c r="G145" s="19"/>
      <c r="H145" s="19"/>
      <c r="I145" s="17">
        <f>MatchUps!AT11</f>
        <v>0</v>
      </c>
      <c r="J145" s="17">
        <f>MatchUps!AU11</f>
        <v>0</v>
      </c>
      <c r="K145" s="19" t="str">
        <f ca="1">MatchUps!AV11</f>
        <v/>
      </c>
      <c r="L145" s="17"/>
      <c r="M145" s="17" t="str">
        <f t="shared" ca="1" si="36"/>
        <v>NYR vs CHI</v>
      </c>
      <c r="N145" s="17">
        <f t="shared" ca="1" si="37"/>
        <v>0</v>
      </c>
      <c r="O145" s="17">
        <f t="shared" ca="1" si="38"/>
        <v>0</v>
      </c>
      <c r="P145" s="17" t="str">
        <f t="shared" ca="1" si="39"/>
        <v/>
      </c>
    </row>
    <row r="146" spans="1:16" x14ac:dyDescent="0.25">
      <c r="A146" s="17">
        <f t="shared" ca="1" si="33"/>
        <v>120</v>
      </c>
      <c r="C146" s="21" t="str">
        <f ca="1">MatchUps!AP12</f>
        <v>PHI</v>
      </c>
      <c r="D146" s="23" t="str">
        <f t="shared" ca="1" si="40"/>
        <v xml:space="preserve"> vs </v>
      </c>
      <c r="E146" s="20" t="str">
        <f ca="1">MatchUps!AR12</f>
        <v>MIN</v>
      </c>
      <c r="F146" s="19" t="str">
        <f t="shared" ca="1" si="35"/>
        <v>PHI vs MIN</v>
      </c>
      <c r="G146" s="19"/>
      <c r="H146" s="19"/>
      <c r="I146" s="17">
        <f>MatchUps!AT12</f>
        <v>0</v>
      </c>
      <c r="J146" s="17">
        <f>MatchUps!AU12</f>
        <v>0</v>
      </c>
      <c r="K146" s="19" t="str">
        <f ca="1">MatchUps!AV12</f>
        <v/>
      </c>
      <c r="L146" s="17"/>
      <c r="M146" s="17" t="str">
        <f t="shared" ca="1" si="36"/>
        <v>ANA vs BUF</v>
      </c>
      <c r="N146" s="17">
        <f t="shared" ca="1" si="37"/>
        <v>0</v>
      </c>
      <c r="O146" s="17">
        <f t="shared" ca="1" si="38"/>
        <v>0</v>
      </c>
      <c r="P146" s="17" t="str">
        <f t="shared" ca="1" si="39"/>
        <v/>
      </c>
    </row>
    <row r="147" spans="1:16" x14ac:dyDescent="0.25">
      <c r="A147" s="17">
        <f t="shared" ca="1" si="33"/>
        <v>121</v>
      </c>
      <c r="C147" s="21" t="str">
        <f ca="1">MatchUps!AP13</f>
        <v>PIT</v>
      </c>
      <c r="D147" s="23" t="str">
        <f t="shared" ca="1" si="40"/>
        <v xml:space="preserve"> vs </v>
      </c>
      <c r="E147" s="20" t="str">
        <f ca="1">MatchUps!AR13</f>
        <v>DAL</v>
      </c>
      <c r="F147" s="19" t="str">
        <f t="shared" ca="1" si="35"/>
        <v>PIT vs DAL</v>
      </c>
      <c r="G147" s="19"/>
      <c r="H147" s="19"/>
      <c r="I147" s="17">
        <f>MatchUps!AT13</f>
        <v>0</v>
      </c>
      <c r="J147" s="17">
        <f>MatchUps!AU13</f>
        <v>0</v>
      </c>
      <c r="K147" s="19" t="str">
        <f ca="1">MatchUps!AV13</f>
        <v/>
      </c>
      <c r="L147" s="17"/>
      <c r="M147" s="17" t="str">
        <f t="shared" ca="1" si="36"/>
        <v>FLA vs BOS</v>
      </c>
      <c r="N147" s="17">
        <f t="shared" ca="1" si="37"/>
        <v>0</v>
      </c>
      <c r="O147" s="17">
        <f t="shared" ca="1" si="38"/>
        <v>0</v>
      </c>
      <c r="P147" s="17" t="str">
        <f t="shared" ca="1" si="39"/>
        <v/>
      </c>
    </row>
    <row r="148" spans="1:16" x14ac:dyDescent="0.25">
      <c r="A148" s="17">
        <f t="shared" ca="1" si="33"/>
        <v>122</v>
      </c>
      <c r="B148" s="26" t="s">
        <v>264</v>
      </c>
      <c r="C148" s="27" t="str">
        <f ca="1">MatchUps!AP22</f>
        <v>ANA</v>
      </c>
      <c r="D148" s="28" t="str">
        <f t="shared" ca="1" si="40"/>
        <v xml:space="preserve"> vs </v>
      </c>
      <c r="E148" s="29" t="str">
        <f ca="1">MatchUps!AR22</f>
        <v>FLA</v>
      </c>
      <c r="F148" s="31" t="str">
        <f t="shared" ca="1" si="35"/>
        <v>ANA vs FLA</v>
      </c>
      <c r="G148" s="31"/>
      <c r="H148" s="31"/>
      <c r="I148" s="30">
        <f>MatchUps!AT22</f>
        <v>0</v>
      </c>
      <c r="J148" s="30">
        <f>MatchUps!AU22</f>
        <v>0</v>
      </c>
      <c r="K148" s="19" t="str">
        <f ca="1">MatchUps!AV22</f>
        <v/>
      </c>
      <c r="L148" s="17"/>
      <c r="M148" s="17" t="str">
        <f t="shared" ca="1" si="36"/>
        <v>MON vs WIN</v>
      </c>
      <c r="N148" s="17">
        <f t="shared" ca="1" si="37"/>
        <v>0</v>
      </c>
      <c r="O148" s="17">
        <f t="shared" ca="1" si="38"/>
        <v>0</v>
      </c>
      <c r="P148" s="17" t="str">
        <f t="shared" ca="1" si="39"/>
        <v/>
      </c>
    </row>
    <row r="149" spans="1:16" x14ac:dyDescent="0.25">
      <c r="A149" s="17">
        <f t="shared" ca="1" si="33"/>
        <v>123</v>
      </c>
      <c r="C149" s="21" t="str">
        <f ca="1">MatchUps!AP23</f>
        <v>OTT</v>
      </c>
      <c r="D149" s="23" t="str">
        <f t="shared" ca="1" si="40"/>
        <v xml:space="preserve"> vs </v>
      </c>
      <c r="E149" s="20" t="str">
        <f ca="1">MatchUps!AR23</f>
        <v>DET</v>
      </c>
      <c r="F149" s="19" t="str">
        <f t="shared" ca="1" si="35"/>
        <v>OTT vs DET</v>
      </c>
      <c r="G149" s="19"/>
      <c r="H149" s="19"/>
      <c r="I149" s="17">
        <f>MatchUps!AT23</f>
        <v>0</v>
      </c>
      <c r="J149" s="17">
        <f>MatchUps!AU23</f>
        <v>0</v>
      </c>
      <c r="K149" s="19" t="str">
        <f ca="1">MatchUps!AV23</f>
        <v/>
      </c>
      <c r="L149" s="17"/>
      <c r="M149" s="17" t="str">
        <f t="shared" ca="1" si="36"/>
        <v>OTT vs STL</v>
      </c>
      <c r="N149" s="17">
        <f t="shared" ca="1" si="37"/>
        <v>0</v>
      </c>
      <c r="O149" s="17">
        <f t="shared" ca="1" si="38"/>
        <v>0</v>
      </c>
      <c r="P149" s="17" t="str">
        <f t="shared" ca="1" si="39"/>
        <v/>
      </c>
    </row>
    <row r="150" spans="1:16" x14ac:dyDescent="0.25">
      <c r="A150" s="17">
        <f t="shared" ca="1" si="33"/>
        <v>124</v>
      </c>
      <c r="C150" s="21" t="str">
        <f ca="1">MatchUps!AP24</f>
        <v>TB</v>
      </c>
      <c r="D150" s="23" t="str">
        <f t="shared" ca="1" si="40"/>
        <v xml:space="preserve"> vs </v>
      </c>
      <c r="E150" s="20" t="str">
        <f ca="1">MatchUps!AR24</f>
        <v>BUF</v>
      </c>
      <c r="F150" s="19" t="str">
        <f t="shared" ca="1" si="35"/>
        <v>TB vs BUF</v>
      </c>
      <c r="G150" s="19"/>
      <c r="H150" s="19"/>
      <c r="I150" s="17">
        <f>MatchUps!AT24</f>
        <v>0</v>
      </c>
      <c r="J150" s="17">
        <f>MatchUps!AU24</f>
        <v>0</v>
      </c>
      <c r="K150" s="19" t="str">
        <f ca="1">MatchUps!AV24</f>
        <v/>
      </c>
      <c r="L150" s="17"/>
      <c r="M150" s="17" t="str">
        <f t="shared" ca="1" si="36"/>
        <v>TB vs NAS</v>
      </c>
      <c r="N150" s="17">
        <f t="shared" ca="1" si="37"/>
        <v>0</v>
      </c>
      <c r="O150" s="17">
        <f t="shared" ca="1" si="38"/>
        <v>0</v>
      </c>
      <c r="P150" s="17" t="str">
        <f t="shared" ca="1" si="39"/>
        <v/>
      </c>
    </row>
    <row r="151" spans="1:16" x14ac:dyDescent="0.25">
      <c r="A151" s="17">
        <f t="shared" ca="1" si="33"/>
        <v>125</v>
      </c>
      <c r="C151" s="21" t="str">
        <f ca="1">MatchUps!AP25</f>
        <v>TOR</v>
      </c>
      <c r="D151" s="23" t="str">
        <f t="shared" ca="1" si="40"/>
        <v xml:space="preserve"> vs </v>
      </c>
      <c r="E151" s="20" t="str">
        <f ca="1">MatchUps!AR25</f>
        <v>BOS</v>
      </c>
      <c r="F151" s="19" t="str">
        <f t="shared" ca="1" si="35"/>
        <v>TOR vs BOS</v>
      </c>
      <c r="G151" s="19"/>
      <c r="H151" s="19"/>
      <c r="I151" s="17">
        <f>MatchUps!AT25</f>
        <v>0</v>
      </c>
      <c r="J151" s="17">
        <f>MatchUps!AU25</f>
        <v>0</v>
      </c>
      <c r="K151" s="19" t="str">
        <f ca="1">MatchUps!AV25</f>
        <v/>
      </c>
      <c r="L151" s="17"/>
      <c r="M151" s="17" t="str">
        <f t="shared" ca="1" si="36"/>
        <v>TOR vs MIN</v>
      </c>
      <c r="N151" s="17">
        <f t="shared" ca="1" si="37"/>
        <v>0</v>
      </c>
      <c r="O151" s="17">
        <f t="shared" ca="1" si="38"/>
        <v>0</v>
      </c>
      <c r="P151" s="17" t="str">
        <f t="shared" ca="1" si="39"/>
        <v/>
      </c>
    </row>
    <row r="152" spans="1:16" x14ac:dyDescent="0.25">
      <c r="A152" s="17">
        <f t="shared" ca="1" si="33"/>
        <v>126</v>
      </c>
      <c r="C152" s="21" t="str">
        <f ca="1">MatchUps!AP26</f>
        <v>CAR</v>
      </c>
      <c r="D152" s="23" t="str">
        <f t="shared" ca="1" si="40"/>
        <v xml:space="preserve"> vs </v>
      </c>
      <c r="E152" s="20" t="str">
        <f ca="1">MatchUps!AR26</f>
        <v>WIN</v>
      </c>
      <c r="F152" s="19" t="str">
        <f t="shared" ca="1" si="35"/>
        <v>CAR vs WIN</v>
      </c>
      <c r="G152" s="19"/>
      <c r="H152" s="19"/>
      <c r="I152" s="17">
        <f>MatchUps!AT26</f>
        <v>0</v>
      </c>
      <c r="J152" s="17">
        <f>MatchUps!AU26</f>
        <v>0</v>
      </c>
      <c r="K152" s="19" t="str">
        <f ca="1">MatchUps!AV26</f>
        <v/>
      </c>
      <c r="L152" s="17"/>
      <c r="M152" s="17" t="str">
        <f t="shared" ca="1" si="36"/>
        <v>CAR vs DAL</v>
      </c>
      <c r="N152" s="17">
        <f t="shared" ca="1" si="37"/>
        <v>0</v>
      </c>
      <c r="O152" s="17">
        <f t="shared" ca="1" si="38"/>
        <v>0</v>
      </c>
      <c r="P152" s="17" t="str">
        <f t="shared" ca="1" si="39"/>
        <v/>
      </c>
    </row>
    <row r="153" spans="1:16" x14ac:dyDescent="0.25">
      <c r="A153" s="17">
        <f t="shared" ca="1" si="33"/>
        <v>127</v>
      </c>
      <c r="C153" s="21" t="str">
        <f ca="1">MatchUps!AP27</f>
        <v>CBJ</v>
      </c>
      <c r="D153" s="23" t="str">
        <f t="shared" ca="1" si="40"/>
        <v xml:space="preserve"> vs </v>
      </c>
      <c r="E153" s="20" t="str">
        <f ca="1">MatchUps!AR27</f>
        <v>STL</v>
      </c>
      <c r="F153" s="19" t="str">
        <f t="shared" ca="1" si="35"/>
        <v>CBJ vs STL</v>
      </c>
      <c r="G153" s="19"/>
      <c r="H153" s="19"/>
      <c r="I153" s="17">
        <f>MatchUps!AT27</f>
        <v>0</v>
      </c>
      <c r="J153" s="17">
        <f>MatchUps!AU27</f>
        <v>0</v>
      </c>
      <c r="K153" s="19" t="str">
        <f ca="1">MatchUps!AV27</f>
        <v/>
      </c>
      <c r="L153" s="17"/>
      <c r="M153" s="17" t="str">
        <f t="shared" ca="1" si="36"/>
        <v>CBJ vs COL</v>
      </c>
      <c r="N153" s="17">
        <f t="shared" ca="1" si="37"/>
        <v>0</v>
      </c>
      <c r="O153" s="17">
        <f t="shared" ca="1" si="38"/>
        <v>0</v>
      </c>
      <c r="P153" s="17" t="str">
        <f t="shared" ca="1" si="39"/>
        <v/>
      </c>
    </row>
    <row r="154" spans="1:16" x14ac:dyDescent="0.25">
      <c r="A154" s="17">
        <f t="shared" ca="1" si="33"/>
        <v>128</v>
      </c>
      <c r="C154" s="21" t="str">
        <f ca="1">MatchUps!AP28</f>
        <v>NJD</v>
      </c>
      <c r="D154" s="23" t="str">
        <f t="shared" ca="1" si="40"/>
        <v xml:space="preserve"> vs </v>
      </c>
      <c r="E154" s="20" t="str">
        <f ca="1">MatchUps!AR28</f>
        <v>NAS</v>
      </c>
      <c r="F154" s="19" t="str">
        <f t="shared" ca="1" si="35"/>
        <v>NJD vs NAS</v>
      </c>
      <c r="G154" s="19"/>
      <c r="H154" s="19"/>
      <c r="I154" s="17">
        <f>MatchUps!AT28</f>
        <v>0</v>
      </c>
      <c r="J154" s="17">
        <f>MatchUps!AU28</f>
        <v>0</v>
      </c>
      <c r="K154" s="19" t="str">
        <f ca="1">MatchUps!AV28</f>
        <v/>
      </c>
      <c r="L154" s="17"/>
      <c r="M154" s="17" t="str">
        <f t="shared" ca="1" si="36"/>
        <v>NJD vs CHI</v>
      </c>
      <c r="N154" s="17">
        <f t="shared" ca="1" si="37"/>
        <v>0</v>
      </c>
      <c r="O154" s="17">
        <f t="shared" ca="1" si="38"/>
        <v>0</v>
      </c>
      <c r="P154" s="17" t="str">
        <f t="shared" ca="1" si="39"/>
        <v/>
      </c>
    </row>
    <row r="155" spans="1:16" x14ac:dyDescent="0.25">
      <c r="A155" s="17">
        <f t="shared" ca="1" si="33"/>
        <v>129</v>
      </c>
      <c r="C155" s="21" t="str">
        <f ca="1">MatchUps!AP29</f>
        <v>NYI</v>
      </c>
      <c r="D155" s="23" t="str">
        <f t="shared" ca="1" si="40"/>
        <v xml:space="preserve"> vs </v>
      </c>
      <c r="E155" s="20" t="str">
        <f ca="1">MatchUps!AR29</f>
        <v>MIN</v>
      </c>
      <c r="F155" s="19" t="str">
        <f t="shared" ca="1" si="35"/>
        <v>NYI vs MIN</v>
      </c>
      <c r="G155" s="19"/>
      <c r="H155" s="19"/>
      <c r="I155" s="17">
        <f>MatchUps!AT29</f>
        <v>0</v>
      </c>
      <c r="J155" s="17">
        <f>MatchUps!AU29</f>
        <v>0</v>
      </c>
      <c r="K155" s="19" t="str">
        <f ca="1">MatchUps!AV29</f>
        <v/>
      </c>
      <c r="L155" s="17"/>
      <c r="M155" s="17" t="str">
        <f t="shared" ca="1" si="36"/>
        <v>NYI vs VAN</v>
      </c>
      <c r="N155" s="17">
        <f t="shared" ca="1" si="37"/>
        <v>0</v>
      </c>
      <c r="O155" s="17">
        <f t="shared" ca="1" si="38"/>
        <v>0</v>
      </c>
      <c r="P155" s="17" t="str">
        <f t="shared" ca="1" si="39"/>
        <v/>
      </c>
    </row>
    <row r="156" spans="1:16" x14ac:dyDescent="0.25">
      <c r="A156" s="17">
        <f t="shared" ca="1" si="33"/>
        <v>130</v>
      </c>
      <c r="C156" s="21" t="str">
        <f ca="1">MatchUps!AP30</f>
        <v>NYR</v>
      </c>
      <c r="D156" s="23" t="str">
        <f t="shared" ca="1" si="40"/>
        <v xml:space="preserve"> vs </v>
      </c>
      <c r="E156" s="20" t="str">
        <f ca="1">MatchUps!AR30</f>
        <v>DAL</v>
      </c>
      <c r="F156" s="19" t="str">
        <f t="shared" ca="1" si="35"/>
        <v>NYR vs DAL</v>
      </c>
      <c r="G156" s="19"/>
      <c r="H156" s="19"/>
      <c r="I156" s="17">
        <f>MatchUps!AT30</f>
        <v>0</v>
      </c>
      <c r="J156" s="17">
        <f>MatchUps!AU30</f>
        <v>0</v>
      </c>
      <c r="K156" s="19" t="str">
        <f ca="1">MatchUps!AV30</f>
        <v/>
      </c>
      <c r="L156" s="17"/>
      <c r="M156" s="17" t="str">
        <f t="shared" ca="1" si="36"/>
        <v>ANA vs BOS</v>
      </c>
      <c r="N156" s="17">
        <f t="shared" ca="1" si="37"/>
        <v>0</v>
      </c>
      <c r="O156" s="17">
        <f t="shared" ca="1" si="38"/>
        <v>0</v>
      </c>
      <c r="P156" s="17" t="str">
        <f t="shared" ca="1" si="39"/>
        <v/>
      </c>
    </row>
    <row r="157" spans="1:16" x14ac:dyDescent="0.25">
      <c r="A157" s="17">
        <f t="shared" ca="1" si="33"/>
        <v>131</v>
      </c>
      <c r="C157" s="21" t="str">
        <f ca="1">MatchUps!AP31</f>
        <v>PHI</v>
      </c>
      <c r="D157" s="23" t="str">
        <f t="shared" ca="1" si="40"/>
        <v xml:space="preserve"> vs </v>
      </c>
      <c r="E157" s="20" t="str">
        <f ca="1">MatchUps!AR31</f>
        <v>COL</v>
      </c>
      <c r="F157" s="19" t="str">
        <f t="shared" ca="1" si="35"/>
        <v>PHI vs COL</v>
      </c>
      <c r="G157" s="19"/>
      <c r="H157" s="19"/>
      <c r="I157" s="17">
        <f>MatchUps!AT31</f>
        <v>0</v>
      </c>
      <c r="J157" s="17">
        <f>MatchUps!AU31</f>
        <v>0</v>
      </c>
      <c r="K157" s="19" t="str">
        <f ca="1">MatchUps!AV31</f>
        <v/>
      </c>
      <c r="L157" s="17"/>
      <c r="M157" s="17" t="str">
        <f t="shared" ca="1" si="36"/>
        <v>DET vs WIN</v>
      </c>
      <c r="N157" s="17">
        <f t="shared" ca="1" si="37"/>
        <v>0</v>
      </c>
      <c r="O157" s="17">
        <f t="shared" ca="1" si="38"/>
        <v>0</v>
      </c>
      <c r="P157" s="17" t="str">
        <f t="shared" ca="1" si="39"/>
        <v/>
      </c>
    </row>
    <row r="158" spans="1:16" x14ac:dyDescent="0.25">
      <c r="A158" s="17">
        <f t="shared" ca="1" si="33"/>
        <v>132</v>
      </c>
      <c r="B158" s="26" t="s">
        <v>265</v>
      </c>
      <c r="C158" s="27" t="str">
        <f ca="1">MatchUps!AX4</f>
        <v>ANA</v>
      </c>
      <c r="D158" s="28" t="str">
        <f t="shared" ca="1" si="40"/>
        <v xml:space="preserve"> vs </v>
      </c>
      <c r="E158" s="29" t="str">
        <f ca="1">MatchUps!AZ4</f>
        <v>DET</v>
      </c>
      <c r="F158" s="31" t="str">
        <f t="shared" ca="1" si="35"/>
        <v>ANA vs DET</v>
      </c>
      <c r="G158" s="31"/>
      <c r="H158" s="31"/>
      <c r="I158" s="30">
        <f>MatchUps!BB4</f>
        <v>0</v>
      </c>
      <c r="J158" s="30">
        <f>MatchUps!BC4</f>
        <v>0</v>
      </c>
      <c r="K158" s="19" t="str">
        <f ca="1">MatchUps!BD4</f>
        <v/>
      </c>
      <c r="L158" s="17"/>
      <c r="M158" s="17" t="str">
        <f t="shared" ca="1" si="36"/>
        <v>FLA vs STL</v>
      </c>
      <c r="N158" s="17">
        <f t="shared" ca="1" si="37"/>
        <v>0</v>
      </c>
      <c r="O158" s="17">
        <f t="shared" ca="1" si="38"/>
        <v>0</v>
      </c>
      <c r="P158" s="17" t="str">
        <f t="shared" ca="1" si="39"/>
        <v/>
      </c>
    </row>
    <row r="159" spans="1:16" x14ac:dyDescent="0.25">
      <c r="A159" s="17">
        <f t="shared" ca="1" si="33"/>
        <v>133</v>
      </c>
      <c r="C159" s="21" t="str">
        <f ca="1">MatchUps!AX5</f>
        <v>MON</v>
      </c>
      <c r="D159" s="23" t="str">
        <f t="shared" ca="1" si="40"/>
        <v xml:space="preserve"> vs </v>
      </c>
      <c r="E159" s="20" t="str">
        <f ca="1">MatchUps!AZ5</f>
        <v>BUF</v>
      </c>
      <c r="F159" s="19" t="str">
        <f t="shared" ca="1" si="35"/>
        <v>MON vs BUF</v>
      </c>
      <c r="G159" s="19"/>
      <c r="H159" s="19"/>
      <c r="I159" s="17">
        <f>MatchUps!BB5</f>
        <v>0</v>
      </c>
      <c r="J159" s="17">
        <f>MatchUps!BC5</f>
        <v>0</v>
      </c>
      <c r="K159" s="19" t="str">
        <f ca="1">MatchUps!BD5</f>
        <v/>
      </c>
      <c r="L159" s="17"/>
      <c r="M159" s="17" t="str">
        <f t="shared" ca="1" si="36"/>
        <v>MON vs NAS</v>
      </c>
      <c r="N159" s="17">
        <f t="shared" ca="1" si="37"/>
        <v>0</v>
      </c>
      <c r="O159" s="17">
        <f t="shared" ca="1" si="38"/>
        <v>0</v>
      </c>
      <c r="P159" s="17" t="str">
        <f t="shared" ca="1" si="39"/>
        <v/>
      </c>
    </row>
    <row r="160" spans="1:16" x14ac:dyDescent="0.25">
      <c r="A160" s="17">
        <f t="shared" ca="1" si="33"/>
        <v>134</v>
      </c>
      <c r="C160" s="21" t="str">
        <f ca="1">MatchUps!AX6</f>
        <v>OTT</v>
      </c>
      <c r="D160" s="23" t="str">
        <f t="shared" ca="1" si="40"/>
        <v xml:space="preserve"> vs </v>
      </c>
      <c r="E160" s="20" t="str">
        <f ca="1">MatchUps!AZ6</f>
        <v>BOS</v>
      </c>
      <c r="F160" s="19" t="str">
        <f t="shared" ca="1" si="35"/>
        <v>OTT vs BOS</v>
      </c>
      <c r="G160" s="19"/>
      <c r="H160" s="19"/>
      <c r="I160" s="17">
        <f>MatchUps!BB6</f>
        <v>0</v>
      </c>
      <c r="J160" s="17">
        <f>MatchUps!BC6</f>
        <v>0</v>
      </c>
      <c r="K160" s="19" t="str">
        <f ca="1">MatchUps!BD6</f>
        <v/>
      </c>
      <c r="L160" s="17"/>
      <c r="M160" s="17" t="str">
        <f t="shared" ca="1" si="36"/>
        <v>OTT vs MIN</v>
      </c>
      <c r="N160" s="17">
        <f t="shared" ca="1" si="37"/>
        <v>0</v>
      </c>
      <c r="O160" s="17">
        <f t="shared" ca="1" si="38"/>
        <v>0</v>
      </c>
      <c r="P160" s="17" t="str">
        <f t="shared" ca="1" si="39"/>
        <v/>
      </c>
    </row>
    <row r="161" spans="1:16" x14ac:dyDescent="0.25">
      <c r="A161" s="17">
        <f t="shared" ca="1" si="33"/>
        <v>135</v>
      </c>
      <c r="C161" s="21" t="str">
        <f ca="1">MatchUps!AX7</f>
        <v>TB</v>
      </c>
      <c r="D161" s="23" t="str">
        <f t="shared" ca="1" si="40"/>
        <v xml:space="preserve"> vs </v>
      </c>
      <c r="E161" s="20" t="str">
        <f ca="1">MatchUps!AZ7</f>
        <v>WIN</v>
      </c>
      <c r="F161" s="19" t="str">
        <f t="shared" ca="1" si="35"/>
        <v>TB vs WIN</v>
      </c>
      <c r="G161" s="19"/>
      <c r="H161" s="19"/>
      <c r="I161" s="17">
        <f>MatchUps!BB7</f>
        <v>0</v>
      </c>
      <c r="J161" s="17">
        <f>MatchUps!BC7</f>
        <v>0</v>
      </c>
      <c r="K161" s="19" t="str">
        <f ca="1">MatchUps!BD7</f>
        <v/>
      </c>
      <c r="L161" s="17"/>
      <c r="M161" s="17" t="str">
        <f t="shared" ca="1" si="36"/>
        <v>TB vs DAL</v>
      </c>
      <c r="N161" s="17">
        <f t="shared" ca="1" si="37"/>
        <v>0</v>
      </c>
      <c r="O161" s="17">
        <f t="shared" ca="1" si="38"/>
        <v>0</v>
      </c>
      <c r="P161" s="17" t="str">
        <f t="shared" ca="1" si="39"/>
        <v/>
      </c>
    </row>
    <row r="162" spans="1:16" x14ac:dyDescent="0.25">
      <c r="A162" s="17">
        <f t="shared" ca="1" si="33"/>
        <v>136</v>
      </c>
      <c r="C162" s="21" t="str">
        <f ca="1">MatchUps!AX8</f>
        <v>TOR</v>
      </c>
      <c r="D162" s="23" t="str">
        <f t="shared" ca="1" si="40"/>
        <v xml:space="preserve"> vs </v>
      </c>
      <c r="E162" s="20" t="str">
        <f ca="1">MatchUps!AZ8</f>
        <v>STL</v>
      </c>
      <c r="F162" s="19" t="str">
        <f t="shared" ca="1" si="35"/>
        <v>TOR vs STL</v>
      </c>
      <c r="G162" s="19"/>
      <c r="H162" s="19"/>
      <c r="I162" s="17">
        <f>MatchUps!BB8</f>
        <v>0</v>
      </c>
      <c r="J162" s="17">
        <f>MatchUps!BC8</f>
        <v>0</v>
      </c>
      <c r="K162" s="19" t="str">
        <f ca="1">MatchUps!BD8</f>
        <v/>
      </c>
      <c r="L162" s="17"/>
      <c r="M162" s="17" t="str">
        <f t="shared" ca="1" si="36"/>
        <v>TOR vs COL</v>
      </c>
      <c r="N162" s="17">
        <f t="shared" ca="1" si="37"/>
        <v>0</v>
      </c>
      <c r="O162" s="17">
        <f t="shared" ca="1" si="38"/>
        <v>0</v>
      </c>
      <c r="P162" s="17" t="str">
        <f t="shared" ca="1" si="39"/>
        <v/>
      </c>
    </row>
    <row r="163" spans="1:16" x14ac:dyDescent="0.25">
      <c r="A163" s="17">
        <f t="shared" ca="1" si="33"/>
        <v>137</v>
      </c>
      <c r="C163" s="21" t="str">
        <f ca="1">MatchUps!AX9</f>
        <v>CAR</v>
      </c>
      <c r="D163" s="23" t="str">
        <f t="shared" ca="1" si="40"/>
        <v xml:space="preserve"> vs </v>
      </c>
      <c r="E163" s="20" t="str">
        <f ca="1">MatchUps!AZ9</f>
        <v>NAS</v>
      </c>
      <c r="F163" s="19" t="str">
        <f t="shared" ca="1" si="35"/>
        <v>CAR vs NAS</v>
      </c>
      <c r="G163" s="19"/>
      <c r="H163" s="19"/>
      <c r="I163" s="17">
        <f>MatchUps!BB9</f>
        <v>0</v>
      </c>
      <c r="J163" s="17">
        <f>MatchUps!BC9</f>
        <v>0</v>
      </c>
      <c r="K163" s="19" t="str">
        <f ca="1">MatchUps!BD9</f>
        <v/>
      </c>
      <c r="L163" s="17"/>
      <c r="M163" s="17" t="str">
        <f t="shared" ca="1" si="36"/>
        <v>CAR vs CHI</v>
      </c>
      <c r="N163" s="17">
        <f t="shared" ca="1" si="37"/>
        <v>0</v>
      </c>
      <c r="O163" s="17">
        <f t="shared" ca="1" si="38"/>
        <v>0</v>
      </c>
      <c r="P163" s="17" t="str">
        <f t="shared" ca="1" si="39"/>
        <v/>
      </c>
    </row>
    <row r="164" spans="1:16" x14ac:dyDescent="0.25">
      <c r="A164" s="17">
        <f t="shared" ca="1" si="33"/>
        <v>138</v>
      </c>
      <c r="C164" s="21" t="str">
        <f ca="1">MatchUps!AX10</f>
        <v>CBJ</v>
      </c>
      <c r="D164" s="23" t="str">
        <f t="shared" ca="1" si="40"/>
        <v xml:space="preserve"> vs </v>
      </c>
      <c r="E164" s="20" t="str">
        <f ca="1">MatchUps!AZ10</f>
        <v>MIN</v>
      </c>
      <c r="F164" s="19" t="str">
        <f t="shared" ca="1" si="35"/>
        <v>CBJ vs MIN</v>
      </c>
      <c r="G164" s="19"/>
      <c r="H164" s="19"/>
      <c r="I164" s="17">
        <f>MatchUps!BB10</f>
        <v>0</v>
      </c>
      <c r="J164" s="17">
        <f>MatchUps!BC10</f>
        <v>0</v>
      </c>
      <c r="K164" s="19" t="str">
        <f ca="1">MatchUps!BD10</f>
        <v/>
      </c>
      <c r="L164" s="17"/>
      <c r="M164" s="17" t="str">
        <f t="shared" ca="1" si="36"/>
        <v>CBJ vs VAN</v>
      </c>
      <c r="N164" s="17">
        <f t="shared" ca="1" si="37"/>
        <v>0</v>
      </c>
      <c r="O164" s="17">
        <f t="shared" ca="1" si="38"/>
        <v>0</v>
      </c>
      <c r="P164" s="17" t="str">
        <f t="shared" ca="1" si="39"/>
        <v/>
      </c>
    </row>
    <row r="165" spans="1:16" x14ac:dyDescent="0.25">
      <c r="A165" s="17">
        <f t="shared" ca="1" si="33"/>
        <v>139</v>
      </c>
      <c r="C165" s="21" t="str">
        <f ca="1">MatchUps!AX11</f>
        <v>NJD</v>
      </c>
      <c r="D165" s="23" t="str">
        <f t="shared" ca="1" si="40"/>
        <v xml:space="preserve"> vs </v>
      </c>
      <c r="E165" s="20" t="str">
        <f ca="1">MatchUps!AZ11</f>
        <v>DAL</v>
      </c>
      <c r="F165" s="19" t="str">
        <f t="shared" ca="1" si="35"/>
        <v>NJD vs DAL</v>
      </c>
      <c r="G165" s="19"/>
      <c r="H165" s="19"/>
      <c r="I165" s="17">
        <f>MatchUps!BB11</f>
        <v>0</v>
      </c>
      <c r="J165" s="17">
        <f>MatchUps!BC11</f>
        <v>0</v>
      </c>
      <c r="K165" s="19" t="str">
        <f ca="1">MatchUps!BD11</f>
        <v/>
      </c>
      <c r="L165" s="17"/>
      <c r="M165" s="17" t="str">
        <f t="shared" ca="1" si="36"/>
        <v>NJD vs SJS</v>
      </c>
      <c r="N165" s="17">
        <f t="shared" ca="1" si="37"/>
        <v>0</v>
      </c>
      <c r="O165" s="17">
        <f t="shared" ca="1" si="38"/>
        <v>0</v>
      </c>
      <c r="P165" s="17" t="str">
        <f t="shared" ca="1" si="39"/>
        <v/>
      </c>
    </row>
    <row r="166" spans="1:16" x14ac:dyDescent="0.25">
      <c r="A166" s="17">
        <f t="shared" ca="1" si="33"/>
        <v>140</v>
      </c>
      <c r="C166" s="21" t="str">
        <f ca="1">MatchUps!AX12</f>
        <v>NYI</v>
      </c>
      <c r="D166" s="23" t="str">
        <f t="shared" ca="1" si="40"/>
        <v xml:space="preserve"> vs </v>
      </c>
      <c r="E166" s="20" t="str">
        <f ca="1">MatchUps!AZ12</f>
        <v>COL</v>
      </c>
      <c r="F166" s="19" t="str">
        <f t="shared" ca="1" si="35"/>
        <v>NYI vs COL</v>
      </c>
      <c r="G166" s="19"/>
      <c r="H166" s="19"/>
      <c r="I166" s="17">
        <f>MatchUps!BB12</f>
        <v>0</v>
      </c>
      <c r="J166" s="17">
        <f>MatchUps!BC12</f>
        <v>0</v>
      </c>
      <c r="K166" s="19" t="str">
        <f ca="1">MatchUps!BD12</f>
        <v/>
      </c>
      <c r="L166" s="17"/>
      <c r="M166" s="17" t="str">
        <f t="shared" ca="1" si="36"/>
        <v>ANA vs WIN</v>
      </c>
      <c r="N166" s="17">
        <f t="shared" ca="1" si="37"/>
        <v>0</v>
      </c>
      <c r="O166" s="17">
        <f t="shared" ca="1" si="38"/>
        <v>0</v>
      </c>
      <c r="P166" s="17" t="str">
        <f t="shared" ca="1" si="39"/>
        <v/>
      </c>
    </row>
    <row r="167" spans="1:16" x14ac:dyDescent="0.25">
      <c r="A167" s="17">
        <f t="shared" ref="A167:A227" ca="1" si="41">IF(LEN(C167)&gt;0,ROW(A141))</f>
        <v>141</v>
      </c>
      <c r="C167" s="21" t="str">
        <f ca="1">MatchUps!AX13</f>
        <v>NYR</v>
      </c>
      <c r="D167" s="23" t="str">
        <f t="shared" ref="D167" ca="1" si="42">IF(LEN(C167)&gt;0," vs ","")</f>
        <v xml:space="preserve"> vs </v>
      </c>
      <c r="E167" s="20" t="str">
        <f ca="1">MatchUps!AZ13</f>
        <v>CHI</v>
      </c>
      <c r="F167" s="19" t="str">
        <f t="shared" ref="F167:F227" ca="1" si="43">CONCATENATE(C167,D167,E167)</f>
        <v>NYR vs CHI</v>
      </c>
      <c r="G167" s="19"/>
      <c r="H167" s="19"/>
      <c r="I167" s="17">
        <f>MatchUps!BB13</f>
        <v>0</v>
      </c>
      <c r="J167" s="17">
        <f>MatchUps!BC13</f>
        <v>0</v>
      </c>
      <c r="K167" s="19" t="str">
        <f ca="1">MatchUps!BD13</f>
        <v/>
      </c>
      <c r="L167" s="17"/>
      <c r="M167" s="17" t="str">
        <f t="shared" ref="M167:M227" ca="1" si="44">INDEX($F$38:$F$227,SMALL($A$38:$A$227,ROW($A141)))</f>
        <v>BUF vs STL</v>
      </c>
      <c r="N167" s="17">
        <f t="shared" ref="N167:N227" ca="1" si="45">INDEX($I$38:$I$227,SMALL($A$38:$A$227,ROW($A141)))</f>
        <v>0</v>
      </c>
      <c r="O167" s="17">
        <f t="shared" ref="O167:O227" ca="1" si="46">INDEX($J$38:$J$227,SMALL($A$38:$A$227,ROW($A141)))</f>
        <v>0</v>
      </c>
      <c r="P167" s="17" t="str">
        <f t="shared" ref="P167:P227" ca="1" si="47">INDEX($K$38:$K$227,SMALL($A$38:$A$227,ROW($A141)))</f>
        <v/>
      </c>
    </row>
    <row r="168" spans="1:16" x14ac:dyDescent="0.25">
      <c r="A168" s="17">
        <f t="shared" ca="1" si="41"/>
        <v>142</v>
      </c>
      <c r="B168" s="26" t="s">
        <v>266</v>
      </c>
      <c r="C168" s="27" t="str">
        <f ca="1">MatchUps!AX22</f>
        <v>ANA</v>
      </c>
      <c r="D168" s="28" t="str">
        <f t="shared" ref="D168:D199" ca="1" si="48">IF(LEN(C168)&gt;0," vs ","")</f>
        <v xml:space="preserve"> vs </v>
      </c>
      <c r="E168" s="29" t="str">
        <f ca="1">MatchUps!AZ22</f>
        <v>BUF</v>
      </c>
      <c r="F168" s="31" t="str">
        <f t="shared" ca="1" si="43"/>
        <v>ANA vs BUF</v>
      </c>
      <c r="G168" s="31"/>
      <c r="H168" s="31"/>
      <c r="I168" s="30">
        <f>MatchUps!BB22</f>
        <v>0</v>
      </c>
      <c r="J168" s="30">
        <f>MatchUps!BC22</f>
        <v>0</v>
      </c>
      <c r="K168" s="19" t="str">
        <f ca="1">MatchUps!BD22</f>
        <v/>
      </c>
      <c r="L168" s="17"/>
      <c r="M168" s="17" t="str">
        <f t="shared" ca="1" si="44"/>
        <v>DET vs NAS</v>
      </c>
      <c r="N168" s="17">
        <f t="shared" ca="1" si="45"/>
        <v>0</v>
      </c>
      <c r="O168" s="17">
        <f t="shared" ca="1" si="46"/>
        <v>0</v>
      </c>
      <c r="P168" s="17" t="str">
        <f t="shared" ca="1" si="47"/>
        <v/>
      </c>
    </row>
    <row r="169" spans="1:16" x14ac:dyDescent="0.25">
      <c r="A169" s="17">
        <f t="shared" ca="1" si="41"/>
        <v>143</v>
      </c>
      <c r="C169" s="21" t="str">
        <f ca="1">MatchUps!AX23</f>
        <v>FLA</v>
      </c>
      <c r="D169" s="23" t="str">
        <f t="shared" ca="1" si="48"/>
        <v xml:space="preserve"> vs </v>
      </c>
      <c r="E169" s="20" t="str">
        <f ca="1">MatchUps!AZ23</f>
        <v>BOS</v>
      </c>
      <c r="F169" s="19" t="str">
        <f t="shared" ca="1" si="43"/>
        <v>FLA vs BOS</v>
      </c>
      <c r="G169" s="19"/>
      <c r="H169" s="19"/>
      <c r="I169" s="17">
        <f>MatchUps!BB23</f>
        <v>0</v>
      </c>
      <c r="J169" s="17">
        <f>MatchUps!BC23</f>
        <v>0</v>
      </c>
      <c r="K169" s="19" t="str">
        <f ca="1">MatchUps!BD23</f>
        <v/>
      </c>
      <c r="L169" s="17"/>
      <c r="M169" s="17" t="str">
        <f t="shared" ca="1" si="44"/>
        <v>FLA vs MIN</v>
      </c>
      <c r="N169" s="17">
        <f t="shared" ca="1" si="45"/>
        <v>0</v>
      </c>
      <c r="O169" s="17">
        <f t="shared" ca="1" si="46"/>
        <v>0</v>
      </c>
      <c r="P169" s="17" t="str">
        <f t="shared" ca="1" si="47"/>
        <v/>
      </c>
    </row>
    <row r="170" spans="1:16" x14ac:dyDescent="0.25">
      <c r="A170" s="17">
        <f t="shared" ca="1" si="41"/>
        <v>144</v>
      </c>
      <c r="C170" s="21" t="str">
        <f ca="1">MatchUps!AX24</f>
        <v>MON</v>
      </c>
      <c r="D170" s="23" t="str">
        <f t="shared" ca="1" si="48"/>
        <v xml:space="preserve"> vs </v>
      </c>
      <c r="E170" s="20" t="str">
        <f ca="1">MatchUps!AZ24</f>
        <v>WIN</v>
      </c>
      <c r="F170" s="19" t="str">
        <f t="shared" ca="1" si="43"/>
        <v>MON vs WIN</v>
      </c>
      <c r="G170" s="19"/>
      <c r="H170" s="19"/>
      <c r="I170" s="17">
        <f>MatchUps!BB24</f>
        <v>0</v>
      </c>
      <c r="J170" s="17">
        <f>MatchUps!BC24</f>
        <v>0</v>
      </c>
      <c r="K170" s="19" t="str">
        <f ca="1">MatchUps!BD24</f>
        <v/>
      </c>
      <c r="L170" s="17"/>
      <c r="M170" s="17" t="str">
        <f t="shared" ca="1" si="44"/>
        <v>MON vs DAL</v>
      </c>
      <c r="N170" s="17">
        <f t="shared" ca="1" si="45"/>
        <v>0</v>
      </c>
      <c r="O170" s="17">
        <f t="shared" ca="1" si="46"/>
        <v>0</v>
      </c>
      <c r="P170" s="17" t="str">
        <f t="shared" ca="1" si="47"/>
        <v/>
      </c>
    </row>
    <row r="171" spans="1:16" x14ac:dyDescent="0.25">
      <c r="A171" s="17">
        <f t="shared" ca="1" si="41"/>
        <v>145</v>
      </c>
      <c r="C171" s="21" t="str">
        <f ca="1">MatchUps!AX25</f>
        <v>OTT</v>
      </c>
      <c r="D171" s="23" t="str">
        <f t="shared" ca="1" si="48"/>
        <v xml:space="preserve"> vs </v>
      </c>
      <c r="E171" s="20" t="str">
        <f ca="1">MatchUps!AZ25</f>
        <v>STL</v>
      </c>
      <c r="F171" s="19" t="str">
        <f t="shared" ca="1" si="43"/>
        <v>OTT vs STL</v>
      </c>
      <c r="G171" s="19"/>
      <c r="H171" s="19"/>
      <c r="I171" s="17">
        <f>MatchUps!BB25</f>
        <v>0</v>
      </c>
      <c r="J171" s="17">
        <f>MatchUps!BC25</f>
        <v>0</v>
      </c>
      <c r="K171" s="19" t="str">
        <f ca="1">MatchUps!BD25</f>
        <v/>
      </c>
      <c r="L171" s="17"/>
      <c r="M171" s="17" t="str">
        <f t="shared" ca="1" si="44"/>
        <v>OTT vs COL</v>
      </c>
      <c r="N171" s="17">
        <f t="shared" ca="1" si="45"/>
        <v>0</v>
      </c>
      <c r="O171" s="17">
        <f t="shared" ca="1" si="46"/>
        <v>0</v>
      </c>
      <c r="P171" s="17" t="str">
        <f t="shared" ca="1" si="47"/>
        <v/>
      </c>
    </row>
    <row r="172" spans="1:16" x14ac:dyDescent="0.25">
      <c r="A172" s="17">
        <f t="shared" ca="1" si="41"/>
        <v>146</v>
      </c>
      <c r="C172" s="21" t="str">
        <f ca="1">MatchUps!AX26</f>
        <v>TB</v>
      </c>
      <c r="D172" s="23" t="str">
        <f t="shared" ca="1" si="48"/>
        <v xml:space="preserve"> vs </v>
      </c>
      <c r="E172" s="20" t="str">
        <f ca="1">MatchUps!AZ26</f>
        <v>NAS</v>
      </c>
      <c r="F172" s="19" t="str">
        <f t="shared" ca="1" si="43"/>
        <v>TB vs NAS</v>
      </c>
      <c r="G172" s="19"/>
      <c r="H172" s="19"/>
      <c r="I172" s="17">
        <f>MatchUps!BB26</f>
        <v>0</v>
      </c>
      <c r="J172" s="17">
        <f>MatchUps!BC26</f>
        <v>0</v>
      </c>
      <c r="K172" s="19" t="str">
        <f ca="1">MatchUps!BD26</f>
        <v/>
      </c>
      <c r="L172" s="17"/>
      <c r="M172" s="17" t="str">
        <f t="shared" ca="1" si="44"/>
        <v>TB vs CHI</v>
      </c>
      <c r="N172" s="17">
        <f t="shared" ca="1" si="45"/>
        <v>0</v>
      </c>
      <c r="O172" s="17">
        <f t="shared" ca="1" si="46"/>
        <v>0</v>
      </c>
      <c r="P172" s="17" t="str">
        <f t="shared" ca="1" si="47"/>
        <v/>
      </c>
    </row>
    <row r="173" spans="1:16" x14ac:dyDescent="0.25">
      <c r="A173" s="17">
        <f t="shared" ca="1" si="41"/>
        <v>147</v>
      </c>
      <c r="C173" s="21" t="str">
        <f ca="1">MatchUps!AX27</f>
        <v>TOR</v>
      </c>
      <c r="D173" s="23" t="str">
        <f t="shared" ca="1" si="48"/>
        <v xml:space="preserve"> vs </v>
      </c>
      <c r="E173" s="20" t="str">
        <f ca="1">MatchUps!AZ27</f>
        <v>MIN</v>
      </c>
      <c r="F173" s="19" t="str">
        <f t="shared" ca="1" si="43"/>
        <v>TOR vs MIN</v>
      </c>
      <c r="G173" s="19"/>
      <c r="H173" s="19"/>
      <c r="I173" s="17">
        <f>MatchUps!BB27</f>
        <v>0</v>
      </c>
      <c r="J173" s="17">
        <f>MatchUps!BC27</f>
        <v>0</v>
      </c>
      <c r="K173" s="19" t="str">
        <f ca="1">MatchUps!BD27</f>
        <v/>
      </c>
      <c r="L173" s="17"/>
      <c r="M173" s="17" t="str">
        <f t="shared" ca="1" si="44"/>
        <v>TOR vs VAN</v>
      </c>
      <c r="N173" s="17">
        <f t="shared" ca="1" si="45"/>
        <v>0</v>
      </c>
      <c r="O173" s="17">
        <f t="shared" ca="1" si="46"/>
        <v>0</v>
      </c>
      <c r="P173" s="17" t="str">
        <f t="shared" ca="1" si="47"/>
        <v/>
      </c>
    </row>
    <row r="174" spans="1:16" x14ac:dyDescent="0.25">
      <c r="A174" s="17">
        <f t="shared" ca="1" si="41"/>
        <v>148</v>
      </c>
      <c r="C174" s="21" t="str">
        <f ca="1">MatchUps!AX28</f>
        <v>CAR</v>
      </c>
      <c r="D174" s="23" t="str">
        <f t="shared" ca="1" si="48"/>
        <v xml:space="preserve"> vs </v>
      </c>
      <c r="E174" s="20" t="str">
        <f ca="1">MatchUps!AZ28</f>
        <v>DAL</v>
      </c>
      <c r="F174" s="19" t="str">
        <f t="shared" ca="1" si="43"/>
        <v>CAR vs DAL</v>
      </c>
      <c r="G174" s="19"/>
      <c r="H174" s="19"/>
      <c r="I174" s="17">
        <f>MatchUps!BB28</f>
        <v>0</v>
      </c>
      <c r="J174" s="17">
        <f>MatchUps!BC28</f>
        <v>0</v>
      </c>
      <c r="K174" s="19" t="str">
        <f ca="1">MatchUps!BD28</f>
        <v/>
      </c>
      <c r="L174" s="17"/>
      <c r="M174" s="17" t="str">
        <f t="shared" ca="1" si="44"/>
        <v>CAR vs SJS</v>
      </c>
      <c r="N174" s="17">
        <f t="shared" ca="1" si="45"/>
        <v>0</v>
      </c>
      <c r="O174" s="17">
        <f t="shared" ca="1" si="46"/>
        <v>0</v>
      </c>
      <c r="P174" s="17" t="str">
        <f t="shared" ca="1" si="47"/>
        <v/>
      </c>
    </row>
    <row r="175" spans="1:16" x14ac:dyDescent="0.25">
      <c r="A175" s="17">
        <f t="shared" ca="1" si="41"/>
        <v>149</v>
      </c>
      <c r="C175" s="21" t="str">
        <f ca="1">MatchUps!AX29</f>
        <v>CBJ</v>
      </c>
      <c r="D175" s="23" t="str">
        <f t="shared" ca="1" si="48"/>
        <v xml:space="preserve"> vs </v>
      </c>
      <c r="E175" s="20" t="str">
        <f ca="1">MatchUps!AZ29</f>
        <v>COL</v>
      </c>
      <c r="F175" s="19" t="str">
        <f t="shared" ca="1" si="43"/>
        <v>CBJ vs COL</v>
      </c>
      <c r="G175" s="19"/>
      <c r="H175" s="19"/>
      <c r="I175" s="17">
        <f>MatchUps!BB29</f>
        <v>0</v>
      </c>
      <c r="J175" s="17">
        <f>MatchUps!BC29</f>
        <v>0</v>
      </c>
      <c r="K175" s="19" t="str">
        <f ca="1">MatchUps!BD29</f>
        <v/>
      </c>
      <c r="L175" s="17"/>
      <c r="M175" s="17" t="str">
        <f t="shared" ca="1" si="44"/>
        <v>CBJ vs ARI</v>
      </c>
      <c r="N175" s="17">
        <f t="shared" ca="1" si="45"/>
        <v>0</v>
      </c>
      <c r="O175" s="17">
        <f t="shared" ca="1" si="46"/>
        <v>0</v>
      </c>
      <c r="P175" s="17" t="str">
        <f t="shared" ca="1" si="47"/>
        <v/>
      </c>
    </row>
    <row r="176" spans="1:16" x14ac:dyDescent="0.25">
      <c r="A176" s="17">
        <f t="shared" ca="1" si="41"/>
        <v>150</v>
      </c>
      <c r="C176" s="21" t="str">
        <f ca="1">MatchUps!AX30</f>
        <v>NJD</v>
      </c>
      <c r="D176" s="23" t="str">
        <f t="shared" ca="1" si="48"/>
        <v xml:space="preserve"> vs </v>
      </c>
      <c r="E176" s="20" t="str">
        <f ca="1">MatchUps!AZ30</f>
        <v>CHI</v>
      </c>
      <c r="F176" s="19" t="str">
        <f t="shared" ca="1" si="43"/>
        <v>NJD vs CHI</v>
      </c>
      <c r="G176" s="19"/>
      <c r="H176" s="19"/>
      <c r="I176" s="17">
        <f>MatchUps!BB30</f>
        <v>0</v>
      </c>
      <c r="J176" s="17">
        <f>MatchUps!BC30</f>
        <v>0</v>
      </c>
      <c r="K176" s="19" t="str">
        <f ca="1">MatchUps!BD30</f>
        <v/>
      </c>
      <c r="L176" s="17"/>
      <c r="M176" s="17" t="str">
        <f t="shared" ca="1" si="44"/>
        <v>ANA vs STL</v>
      </c>
      <c r="N176" s="17">
        <f t="shared" ca="1" si="45"/>
        <v>0</v>
      </c>
      <c r="O176" s="17">
        <f t="shared" ca="1" si="46"/>
        <v>0</v>
      </c>
      <c r="P176" s="17" t="str">
        <f t="shared" ca="1" si="47"/>
        <v/>
      </c>
    </row>
    <row r="177" spans="1:16" x14ac:dyDescent="0.25">
      <c r="A177" s="17">
        <f t="shared" ca="1" si="41"/>
        <v>151</v>
      </c>
      <c r="C177" s="21" t="str">
        <f ca="1">MatchUps!AX31</f>
        <v>NYI</v>
      </c>
      <c r="D177" s="23" t="str">
        <f t="shared" ca="1" si="48"/>
        <v xml:space="preserve"> vs </v>
      </c>
      <c r="E177" s="20" t="str">
        <f ca="1">MatchUps!AZ31</f>
        <v>VAN</v>
      </c>
      <c r="F177" s="19" t="str">
        <f t="shared" ca="1" si="43"/>
        <v>NYI vs VAN</v>
      </c>
      <c r="G177" s="19"/>
      <c r="H177" s="19"/>
      <c r="I177" s="17">
        <f>MatchUps!BB31</f>
        <v>0</v>
      </c>
      <c r="J177" s="17">
        <f>MatchUps!BC31</f>
        <v>0</v>
      </c>
      <c r="K177" s="19" t="str">
        <f ca="1">MatchUps!BD31</f>
        <v/>
      </c>
      <c r="L177" s="17"/>
      <c r="M177" s="17" t="str">
        <f t="shared" ca="1" si="44"/>
        <v>BOS vs NAS</v>
      </c>
      <c r="N177" s="17">
        <f t="shared" ca="1" si="45"/>
        <v>0</v>
      </c>
      <c r="O177" s="17">
        <f t="shared" ca="1" si="46"/>
        <v>0</v>
      </c>
      <c r="P177" s="17" t="str">
        <f t="shared" ca="1" si="47"/>
        <v/>
      </c>
    </row>
    <row r="178" spans="1:16" x14ac:dyDescent="0.25">
      <c r="A178" s="17">
        <f t="shared" ca="1" si="41"/>
        <v>152</v>
      </c>
      <c r="B178" s="26" t="s">
        <v>267</v>
      </c>
      <c r="C178" s="27" t="str">
        <f ca="1">MatchUps!BF4</f>
        <v>ANA</v>
      </c>
      <c r="D178" s="28" t="str">
        <f t="shared" ca="1" si="48"/>
        <v xml:space="preserve"> vs </v>
      </c>
      <c r="E178" s="29" t="str">
        <f ca="1">MatchUps!BH4</f>
        <v>BOS</v>
      </c>
      <c r="F178" s="31" t="str">
        <f t="shared" ca="1" si="43"/>
        <v>ANA vs BOS</v>
      </c>
      <c r="G178" s="31"/>
      <c r="H178" s="31"/>
      <c r="I178" s="30">
        <f>MatchUps!BJ4</f>
        <v>0</v>
      </c>
      <c r="J178" s="30">
        <f>MatchUps!BK4</f>
        <v>0</v>
      </c>
      <c r="K178" s="19" t="str">
        <f ca="1">MatchUps!BL4</f>
        <v/>
      </c>
      <c r="L178" s="17"/>
      <c r="M178" s="17" t="str">
        <f t="shared" ca="1" si="44"/>
        <v>BUF vs MIN</v>
      </c>
      <c r="N178" s="17">
        <f t="shared" ca="1" si="45"/>
        <v>0</v>
      </c>
      <c r="O178" s="17">
        <f t="shared" ca="1" si="46"/>
        <v>0</v>
      </c>
      <c r="P178" s="17" t="str">
        <f t="shared" ca="1" si="47"/>
        <v/>
      </c>
    </row>
    <row r="179" spans="1:16" x14ac:dyDescent="0.25">
      <c r="A179" s="17">
        <f t="shared" ca="1" si="41"/>
        <v>153</v>
      </c>
      <c r="C179" s="21" t="str">
        <f ca="1">MatchUps!BF5</f>
        <v>DET</v>
      </c>
      <c r="D179" s="23" t="str">
        <f t="shared" ca="1" si="48"/>
        <v xml:space="preserve"> vs </v>
      </c>
      <c r="E179" s="20" t="str">
        <f ca="1">MatchUps!BH5</f>
        <v>WIN</v>
      </c>
      <c r="F179" s="19" t="str">
        <f t="shared" ca="1" si="43"/>
        <v>DET vs WIN</v>
      </c>
      <c r="G179" s="19"/>
      <c r="H179" s="19"/>
      <c r="I179" s="17">
        <f>MatchUps!BJ5</f>
        <v>0</v>
      </c>
      <c r="J179" s="17">
        <f>MatchUps!BK5</f>
        <v>0</v>
      </c>
      <c r="K179" s="19" t="str">
        <f ca="1">MatchUps!BL5</f>
        <v/>
      </c>
      <c r="L179" s="17"/>
      <c r="M179" s="17" t="str">
        <f t="shared" ca="1" si="44"/>
        <v>DET vs DAL</v>
      </c>
      <c r="N179" s="17">
        <f t="shared" ca="1" si="45"/>
        <v>0</v>
      </c>
      <c r="O179" s="17">
        <f t="shared" ca="1" si="46"/>
        <v>0</v>
      </c>
      <c r="P179" s="17" t="str">
        <f t="shared" ca="1" si="47"/>
        <v/>
      </c>
    </row>
    <row r="180" spans="1:16" x14ac:dyDescent="0.25">
      <c r="A180" s="17">
        <f t="shared" ca="1" si="41"/>
        <v>154</v>
      </c>
      <c r="C180" s="21" t="str">
        <f ca="1">MatchUps!BF6</f>
        <v>FLA</v>
      </c>
      <c r="D180" s="23" t="str">
        <f t="shared" ca="1" si="48"/>
        <v xml:space="preserve"> vs </v>
      </c>
      <c r="E180" s="20" t="str">
        <f ca="1">MatchUps!BH6</f>
        <v>STL</v>
      </c>
      <c r="F180" s="19" t="str">
        <f t="shared" ca="1" si="43"/>
        <v>FLA vs STL</v>
      </c>
      <c r="G180" s="19"/>
      <c r="H180" s="19"/>
      <c r="I180" s="17">
        <f>MatchUps!BJ6</f>
        <v>0</v>
      </c>
      <c r="J180" s="17">
        <f>MatchUps!BK6</f>
        <v>0</v>
      </c>
      <c r="K180" s="19" t="str">
        <f ca="1">MatchUps!BL6</f>
        <v/>
      </c>
      <c r="L180" s="17"/>
      <c r="M180" s="17" t="str">
        <f t="shared" ca="1" si="44"/>
        <v>FLA vs COL</v>
      </c>
      <c r="N180" s="17">
        <f t="shared" ca="1" si="45"/>
        <v>0</v>
      </c>
      <c r="O180" s="17">
        <f t="shared" ca="1" si="46"/>
        <v>0</v>
      </c>
      <c r="P180" s="17" t="str">
        <f t="shared" ca="1" si="47"/>
        <v/>
      </c>
    </row>
    <row r="181" spans="1:16" x14ac:dyDescent="0.25">
      <c r="A181" s="17">
        <f t="shared" ca="1" si="41"/>
        <v>155</v>
      </c>
      <c r="C181" s="21" t="str">
        <f ca="1">MatchUps!BF7</f>
        <v>MON</v>
      </c>
      <c r="D181" s="23" t="str">
        <f t="shared" ca="1" si="48"/>
        <v xml:space="preserve"> vs </v>
      </c>
      <c r="E181" s="20" t="str">
        <f ca="1">MatchUps!BH7</f>
        <v>NAS</v>
      </c>
      <c r="F181" s="19" t="str">
        <f t="shared" ca="1" si="43"/>
        <v>MON vs NAS</v>
      </c>
      <c r="G181" s="19"/>
      <c r="H181" s="19"/>
      <c r="I181" s="17">
        <f>MatchUps!BJ7</f>
        <v>0</v>
      </c>
      <c r="J181" s="17">
        <f>MatchUps!BK7</f>
        <v>0</v>
      </c>
      <c r="K181" s="19" t="str">
        <f ca="1">MatchUps!BL7</f>
        <v/>
      </c>
      <c r="L181" s="17"/>
      <c r="M181" s="17" t="str">
        <f t="shared" ca="1" si="44"/>
        <v>MON vs CHI</v>
      </c>
      <c r="N181" s="17">
        <f t="shared" ca="1" si="45"/>
        <v>0</v>
      </c>
      <c r="O181" s="17">
        <f t="shared" ca="1" si="46"/>
        <v>0</v>
      </c>
      <c r="P181" s="17" t="str">
        <f t="shared" ca="1" si="47"/>
        <v/>
      </c>
    </row>
    <row r="182" spans="1:16" x14ac:dyDescent="0.25">
      <c r="A182" s="17">
        <f t="shared" ca="1" si="41"/>
        <v>156</v>
      </c>
      <c r="C182" s="21" t="str">
        <f ca="1">MatchUps!BF8</f>
        <v>OTT</v>
      </c>
      <c r="D182" s="23" t="str">
        <f t="shared" ca="1" si="48"/>
        <v xml:space="preserve"> vs </v>
      </c>
      <c r="E182" s="20" t="str">
        <f ca="1">MatchUps!BH8</f>
        <v>MIN</v>
      </c>
      <c r="F182" s="19" t="str">
        <f t="shared" ca="1" si="43"/>
        <v>OTT vs MIN</v>
      </c>
      <c r="G182" s="19"/>
      <c r="H182" s="19"/>
      <c r="I182" s="17">
        <f>MatchUps!BJ8</f>
        <v>0</v>
      </c>
      <c r="J182" s="17">
        <f>MatchUps!BK8</f>
        <v>0</v>
      </c>
      <c r="K182" s="19" t="str">
        <f ca="1">MatchUps!BL8</f>
        <v/>
      </c>
      <c r="L182" s="17"/>
      <c r="M182" s="17" t="str">
        <f t="shared" ca="1" si="44"/>
        <v>OTT vs VAN</v>
      </c>
      <c r="N182" s="17">
        <f t="shared" ca="1" si="45"/>
        <v>0</v>
      </c>
      <c r="O182" s="17">
        <f t="shared" ca="1" si="46"/>
        <v>0</v>
      </c>
      <c r="P182" s="17" t="str">
        <f t="shared" ca="1" si="47"/>
        <v/>
      </c>
    </row>
    <row r="183" spans="1:16" x14ac:dyDescent="0.25">
      <c r="A183" s="17">
        <f t="shared" ca="1" si="41"/>
        <v>157</v>
      </c>
      <c r="C183" s="21" t="str">
        <f ca="1">MatchUps!BF9</f>
        <v>TB</v>
      </c>
      <c r="D183" s="23" t="str">
        <f t="shared" ca="1" si="48"/>
        <v xml:space="preserve"> vs </v>
      </c>
      <c r="E183" s="20" t="str">
        <f ca="1">MatchUps!BH9</f>
        <v>DAL</v>
      </c>
      <c r="F183" s="19" t="str">
        <f t="shared" ca="1" si="43"/>
        <v>TB vs DAL</v>
      </c>
      <c r="G183" s="19"/>
      <c r="H183" s="19"/>
      <c r="I183" s="17">
        <f>MatchUps!BJ9</f>
        <v>0</v>
      </c>
      <c r="J183" s="17">
        <f>MatchUps!BK9</f>
        <v>0</v>
      </c>
      <c r="K183" s="19" t="str">
        <f ca="1">MatchUps!BL9</f>
        <v/>
      </c>
      <c r="L183" s="17"/>
      <c r="M183" s="17" t="str">
        <f t="shared" ca="1" si="44"/>
        <v>TB vs SJS</v>
      </c>
      <c r="N183" s="17">
        <f t="shared" ca="1" si="45"/>
        <v>0</v>
      </c>
      <c r="O183" s="17">
        <f t="shared" ca="1" si="46"/>
        <v>0</v>
      </c>
      <c r="P183" s="17" t="str">
        <f t="shared" ca="1" si="47"/>
        <v/>
      </c>
    </row>
    <row r="184" spans="1:16" x14ac:dyDescent="0.25">
      <c r="A184" s="17">
        <f t="shared" ca="1" si="41"/>
        <v>158</v>
      </c>
      <c r="C184" s="21" t="str">
        <f ca="1">MatchUps!BF10</f>
        <v>TOR</v>
      </c>
      <c r="D184" s="23" t="str">
        <f t="shared" ca="1" si="48"/>
        <v xml:space="preserve"> vs </v>
      </c>
      <c r="E184" s="20" t="str">
        <f ca="1">MatchUps!BH10</f>
        <v>COL</v>
      </c>
      <c r="F184" s="19" t="str">
        <f t="shared" ca="1" si="43"/>
        <v>TOR vs COL</v>
      </c>
      <c r="G184" s="19"/>
      <c r="H184" s="19"/>
      <c r="I184" s="17">
        <f>MatchUps!BJ10</f>
        <v>0</v>
      </c>
      <c r="J184" s="17">
        <f>MatchUps!BK10</f>
        <v>0</v>
      </c>
      <c r="K184" s="19" t="str">
        <f ca="1">MatchUps!BL10</f>
        <v/>
      </c>
      <c r="L184" s="17"/>
      <c r="M184" s="17" t="str">
        <f t="shared" ca="1" si="44"/>
        <v>TOR vs ARI</v>
      </c>
      <c r="N184" s="17">
        <f t="shared" ca="1" si="45"/>
        <v>0</v>
      </c>
      <c r="O184" s="17">
        <f t="shared" ca="1" si="46"/>
        <v>0</v>
      </c>
      <c r="P184" s="17" t="str">
        <f t="shared" ca="1" si="47"/>
        <v/>
      </c>
    </row>
    <row r="185" spans="1:16" x14ac:dyDescent="0.25">
      <c r="A185" s="17">
        <f t="shared" ca="1" si="41"/>
        <v>159</v>
      </c>
      <c r="C185" s="21" t="str">
        <f ca="1">MatchUps!BF11</f>
        <v>CAR</v>
      </c>
      <c r="D185" s="23" t="str">
        <f t="shared" ca="1" si="48"/>
        <v xml:space="preserve"> vs </v>
      </c>
      <c r="E185" s="20" t="str">
        <f ca="1">MatchUps!BH11</f>
        <v>CHI</v>
      </c>
      <c r="F185" s="19" t="str">
        <f t="shared" ca="1" si="43"/>
        <v>CAR vs CHI</v>
      </c>
      <c r="G185" s="19"/>
      <c r="H185" s="19"/>
      <c r="I185" s="17">
        <f>MatchUps!BJ11</f>
        <v>0</v>
      </c>
      <c r="J185" s="17">
        <f>MatchUps!BK11</f>
        <v>0</v>
      </c>
      <c r="K185" s="19" t="str">
        <f ca="1">MatchUps!BL11</f>
        <v/>
      </c>
      <c r="L185" s="17"/>
      <c r="M185" s="17" t="str">
        <f t="shared" ca="1" si="44"/>
        <v>CAR vs LAK</v>
      </c>
      <c r="N185" s="17">
        <f t="shared" ca="1" si="45"/>
        <v>0</v>
      </c>
      <c r="O185" s="17">
        <f t="shared" ca="1" si="46"/>
        <v>0</v>
      </c>
      <c r="P185" s="17" t="str">
        <f t="shared" ca="1" si="47"/>
        <v/>
      </c>
    </row>
    <row r="186" spans="1:16" x14ac:dyDescent="0.25">
      <c r="A186" s="17">
        <f t="shared" ca="1" si="41"/>
        <v>160</v>
      </c>
      <c r="C186" s="21" t="str">
        <f ca="1">MatchUps!BF12</f>
        <v>CBJ</v>
      </c>
      <c r="D186" s="23" t="str">
        <f t="shared" ca="1" si="48"/>
        <v xml:space="preserve"> vs </v>
      </c>
      <c r="E186" s="20" t="str">
        <f ca="1">MatchUps!BH12</f>
        <v>VAN</v>
      </c>
      <c r="F186" s="19" t="str">
        <f t="shared" ca="1" si="43"/>
        <v>CBJ vs VAN</v>
      </c>
      <c r="G186" s="19"/>
      <c r="H186" s="19"/>
      <c r="I186" s="17">
        <f>MatchUps!BJ12</f>
        <v>0</v>
      </c>
      <c r="J186" s="17">
        <f>MatchUps!BK12</f>
        <v>0</v>
      </c>
      <c r="K186" s="19" t="str">
        <f ca="1">MatchUps!BL12</f>
        <v/>
      </c>
      <c r="L186" s="17"/>
      <c r="M186" s="17" t="str">
        <f t="shared" ca="1" si="44"/>
        <v>ANA vs NAS</v>
      </c>
      <c r="N186" s="17">
        <f t="shared" ca="1" si="45"/>
        <v>0</v>
      </c>
      <c r="O186" s="17">
        <f t="shared" ca="1" si="46"/>
        <v>0</v>
      </c>
      <c r="P186" s="17" t="str">
        <f t="shared" ca="1" si="47"/>
        <v/>
      </c>
    </row>
    <row r="187" spans="1:16" x14ac:dyDescent="0.25">
      <c r="A187" s="17">
        <f t="shared" ca="1" si="41"/>
        <v>161</v>
      </c>
      <c r="C187" s="21" t="str">
        <f ca="1">MatchUps!BF13</f>
        <v>NJD</v>
      </c>
      <c r="D187" s="23" t="str">
        <f t="shared" ca="1" si="48"/>
        <v xml:space="preserve"> vs </v>
      </c>
      <c r="E187" s="20" t="str">
        <f ca="1">MatchUps!BH13</f>
        <v>SJS</v>
      </c>
      <c r="F187" s="19" t="str">
        <f t="shared" ca="1" si="43"/>
        <v>NJD vs SJS</v>
      </c>
      <c r="G187" s="19"/>
      <c r="H187" s="19"/>
      <c r="I187" s="17">
        <f>MatchUps!BJ13</f>
        <v>0</v>
      </c>
      <c r="J187" s="17">
        <f>MatchUps!BK13</f>
        <v>0</v>
      </c>
      <c r="K187" s="19" t="str">
        <f ca="1">MatchUps!BL13</f>
        <v/>
      </c>
      <c r="L187" s="17"/>
      <c r="M187" s="17" t="str">
        <f t="shared" ca="1" si="44"/>
        <v>WIN vs MIN</v>
      </c>
      <c r="N187" s="17">
        <f t="shared" ca="1" si="45"/>
        <v>0</v>
      </c>
      <c r="O187" s="17">
        <f t="shared" ca="1" si="46"/>
        <v>0</v>
      </c>
      <c r="P187" s="17" t="str">
        <f t="shared" ca="1" si="47"/>
        <v/>
      </c>
    </row>
    <row r="188" spans="1:16" x14ac:dyDescent="0.25">
      <c r="A188" s="17">
        <f t="shared" ca="1" si="41"/>
        <v>162</v>
      </c>
      <c r="B188" s="26" t="s">
        <v>268</v>
      </c>
      <c r="C188" s="27" t="str">
        <f ca="1">MatchUps!BF22</f>
        <v>ANA</v>
      </c>
      <c r="D188" s="28" t="str">
        <f t="shared" ca="1" si="48"/>
        <v xml:space="preserve"> vs </v>
      </c>
      <c r="E188" s="29" t="str">
        <f ca="1">MatchUps!BH22</f>
        <v>WIN</v>
      </c>
      <c r="F188" s="31" t="str">
        <f t="shared" ca="1" si="43"/>
        <v>ANA vs WIN</v>
      </c>
      <c r="G188" s="31"/>
      <c r="H188" s="31"/>
      <c r="I188" s="30">
        <f>MatchUps!BJ22</f>
        <v>0</v>
      </c>
      <c r="J188" s="30">
        <f>MatchUps!BK22</f>
        <v>0</v>
      </c>
      <c r="K188" s="19" t="str">
        <f ca="1">MatchUps!BL22</f>
        <v/>
      </c>
      <c r="L188" s="17"/>
      <c r="M188" s="17" t="str">
        <f t="shared" ca="1" si="44"/>
        <v>BOS vs DAL</v>
      </c>
      <c r="N188" s="17">
        <f t="shared" ca="1" si="45"/>
        <v>0</v>
      </c>
      <c r="O188" s="17">
        <f t="shared" ca="1" si="46"/>
        <v>0</v>
      </c>
      <c r="P188" s="17" t="str">
        <f t="shared" ca="1" si="47"/>
        <v/>
      </c>
    </row>
    <row r="189" spans="1:16" x14ac:dyDescent="0.25">
      <c r="A189" s="17">
        <f t="shared" ca="1" si="41"/>
        <v>163</v>
      </c>
      <c r="C189" s="21" t="str">
        <f ca="1">MatchUps!BF23</f>
        <v>BUF</v>
      </c>
      <c r="D189" s="23" t="str">
        <f t="shared" ca="1" si="48"/>
        <v xml:space="preserve"> vs </v>
      </c>
      <c r="E189" s="20" t="str">
        <f ca="1">MatchUps!BH23</f>
        <v>STL</v>
      </c>
      <c r="F189" s="19" t="str">
        <f t="shared" ca="1" si="43"/>
        <v>BUF vs STL</v>
      </c>
      <c r="G189" s="19"/>
      <c r="H189" s="19"/>
      <c r="I189" s="17">
        <f>MatchUps!BJ23</f>
        <v>0</v>
      </c>
      <c r="J189" s="17">
        <f>MatchUps!BK23</f>
        <v>0</v>
      </c>
      <c r="K189" s="19" t="str">
        <f ca="1">MatchUps!BL23</f>
        <v/>
      </c>
      <c r="L189" s="17"/>
      <c r="M189" s="17" t="str">
        <f t="shared" ca="1" si="44"/>
        <v>BUF vs COL</v>
      </c>
      <c r="N189" s="17">
        <f t="shared" ca="1" si="45"/>
        <v>0</v>
      </c>
      <c r="O189" s="17">
        <f t="shared" ca="1" si="46"/>
        <v>0</v>
      </c>
      <c r="P189" s="17" t="str">
        <f t="shared" ca="1" si="47"/>
        <v/>
      </c>
    </row>
    <row r="190" spans="1:16" x14ac:dyDescent="0.25">
      <c r="A190" s="17">
        <f t="shared" ca="1" si="41"/>
        <v>164</v>
      </c>
      <c r="C190" s="21" t="str">
        <f ca="1">MatchUps!BF24</f>
        <v>DET</v>
      </c>
      <c r="D190" s="23" t="str">
        <f t="shared" ca="1" si="48"/>
        <v xml:space="preserve"> vs </v>
      </c>
      <c r="E190" s="20" t="str">
        <f ca="1">MatchUps!BH24</f>
        <v>NAS</v>
      </c>
      <c r="F190" s="19" t="str">
        <f t="shared" ca="1" si="43"/>
        <v>DET vs NAS</v>
      </c>
      <c r="G190" s="19"/>
      <c r="H190" s="19"/>
      <c r="I190" s="17">
        <f>MatchUps!BJ24</f>
        <v>0</v>
      </c>
      <c r="J190" s="17">
        <f>MatchUps!BK24</f>
        <v>0</v>
      </c>
      <c r="K190" s="19" t="str">
        <f ca="1">MatchUps!BL24</f>
        <v/>
      </c>
      <c r="L190" s="17"/>
      <c r="M190" s="17" t="str">
        <f t="shared" ca="1" si="44"/>
        <v>DET vs CHI</v>
      </c>
      <c r="N190" s="17">
        <f t="shared" ca="1" si="45"/>
        <v>0</v>
      </c>
      <c r="O190" s="17">
        <f t="shared" ca="1" si="46"/>
        <v>0</v>
      </c>
      <c r="P190" s="17" t="str">
        <f t="shared" ca="1" si="47"/>
        <v/>
      </c>
    </row>
    <row r="191" spans="1:16" x14ac:dyDescent="0.25">
      <c r="A191" s="17">
        <f t="shared" ca="1" si="41"/>
        <v>165</v>
      </c>
      <c r="C191" s="21" t="str">
        <f ca="1">MatchUps!BF25</f>
        <v>FLA</v>
      </c>
      <c r="D191" s="23" t="str">
        <f t="shared" ca="1" si="48"/>
        <v xml:space="preserve"> vs </v>
      </c>
      <c r="E191" s="20" t="str">
        <f ca="1">MatchUps!BH25</f>
        <v>MIN</v>
      </c>
      <c r="F191" s="19" t="str">
        <f t="shared" ca="1" si="43"/>
        <v>FLA vs MIN</v>
      </c>
      <c r="G191" s="19"/>
      <c r="H191" s="19"/>
      <c r="I191" s="17">
        <f>MatchUps!BJ25</f>
        <v>0</v>
      </c>
      <c r="J191" s="17">
        <f>MatchUps!BK25</f>
        <v>0</v>
      </c>
      <c r="K191" s="19" t="str">
        <f ca="1">MatchUps!BL25</f>
        <v/>
      </c>
      <c r="L191" s="17"/>
      <c r="M191" s="17" t="str">
        <f t="shared" ca="1" si="44"/>
        <v>FLA vs VAN</v>
      </c>
      <c r="N191" s="17">
        <f t="shared" ca="1" si="45"/>
        <v>0</v>
      </c>
      <c r="O191" s="17">
        <f t="shared" ca="1" si="46"/>
        <v>0</v>
      </c>
      <c r="P191" s="17" t="str">
        <f t="shared" ca="1" si="47"/>
        <v/>
      </c>
    </row>
    <row r="192" spans="1:16" x14ac:dyDescent="0.25">
      <c r="A192" s="17">
        <f t="shared" ca="1" si="41"/>
        <v>166</v>
      </c>
      <c r="C192" s="21" t="str">
        <f ca="1">MatchUps!BF26</f>
        <v>MON</v>
      </c>
      <c r="D192" s="23" t="str">
        <f t="shared" ca="1" si="48"/>
        <v xml:space="preserve"> vs </v>
      </c>
      <c r="E192" s="20" t="str">
        <f ca="1">MatchUps!BH26</f>
        <v>DAL</v>
      </c>
      <c r="F192" s="19" t="str">
        <f t="shared" ca="1" si="43"/>
        <v>MON vs DAL</v>
      </c>
      <c r="G192" s="19"/>
      <c r="H192" s="19"/>
      <c r="I192" s="17">
        <f>MatchUps!BJ26</f>
        <v>0</v>
      </c>
      <c r="J192" s="17">
        <f>MatchUps!BK26</f>
        <v>0</v>
      </c>
      <c r="K192" s="19" t="str">
        <f ca="1">MatchUps!BL26</f>
        <v/>
      </c>
      <c r="L192" s="17"/>
      <c r="M192" s="17" t="str">
        <f t="shared" ca="1" si="44"/>
        <v>MON vs SJS</v>
      </c>
      <c r="N192" s="17">
        <f t="shared" ca="1" si="45"/>
        <v>0</v>
      </c>
      <c r="O192" s="17">
        <f t="shared" ca="1" si="46"/>
        <v>0</v>
      </c>
      <c r="P192" s="17" t="str">
        <f t="shared" ca="1" si="47"/>
        <v/>
      </c>
    </row>
    <row r="193" spans="1:16" x14ac:dyDescent="0.25">
      <c r="A193" s="17">
        <f t="shared" ca="1" si="41"/>
        <v>167</v>
      </c>
      <c r="C193" s="21" t="str">
        <f ca="1">MatchUps!BF27</f>
        <v>OTT</v>
      </c>
      <c r="D193" s="23" t="str">
        <f t="shared" ca="1" si="48"/>
        <v xml:space="preserve"> vs </v>
      </c>
      <c r="E193" s="20" t="str">
        <f ca="1">MatchUps!BH27</f>
        <v>COL</v>
      </c>
      <c r="F193" s="19" t="str">
        <f t="shared" ca="1" si="43"/>
        <v>OTT vs COL</v>
      </c>
      <c r="G193" s="19"/>
      <c r="H193" s="19"/>
      <c r="I193" s="17">
        <f>MatchUps!BJ27</f>
        <v>0</v>
      </c>
      <c r="J193" s="17">
        <f>MatchUps!BK27</f>
        <v>0</v>
      </c>
      <c r="K193" s="19" t="str">
        <f ca="1">MatchUps!BL27</f>
        <v/>
      </c>
      <c r="L193" s="17"/>
      <c r="M193" s="17" t="str">
        <f t="shared" ca="1" si="44"/>
        <v>OTT vs ARI</v>
      </c>
      <c r="N193" s="17">
        <f t="shared" ca="1" si="45"/>
        <v>0</v>
      </c>
      <c r="O193" s="17">
        <f t="shared" ca="1" si="46"/>
        <v>0</v>
      </c>
      <c r="P193" s="17" t="str">
        <f t="shared" ca="1" si="47"/>
        <v/>
      </c>
    </row>
    <row r="194" spans="1:16" x14ac:dyDescent="0.25">
      <c r="A194" s="17">
        <f t="shared" ca="1" si="41"/>
        <v>168</v>
      </c>
      <c r="C194" s="21" t="str">
        <f ca="1">MatchUps!BF28</f>
        <v>TB</v>
      </c>
      <c r="D194" s="23" t="str">
        <f t="shared" ca="1" si="48"/>
        <v xml:space="preserve"> vs </v>
      </c>
      <c r="E194" s="20" t="str">
        <f ca="1">MatchUps!BH28</f>
        <v>CHI</v>
      </c>
      <c r="F194" s="19" t="str">
        <f t="shared" ca="1" si="43"/>
        <v>TB vs CHI</v>
      </c>
      <c r="G194" s="19"/>
      <c r="H194" s="19"/>
      <c r="I194" s="17">
        <f>MatchUps!BJ28</f>
        <v>0</v>
      </c>
      <c r="J194" s="17">
        <f>MatchUps!BK28</f>
        <v>0</v>
      </c>
      <c r="K194" s="19" t="str">
        <f ca="1">MatchUps!BL28</f>
        <v/>
      </c>
      <c r="L194" s="17"/>
      <c r="M194" s="17" t="str">
        <f t="shared" ca="1" si="44"/>
        <v>TB vs LAK</v>
      </c>
      <c r="N194" s="17">
        <f t="shared" ca="1" si="45"/>
        <v>0</v>
      </c>
      <c r="O194" s="17">
        <f t="shared" ca="1" si="46"/>
        <v>0</v>
      </c>
      <c r="P194" s="17" t="str">
        <f t="shared" ca="1" si="47"/>
        <v/>
      </c>
    </row>
    <row r="195" spans="1:16" x14ac:dyDescent="0.25">
      <c r="A195" s="17">
        <f t="shared" ca="1" si="41"/>
        <v>169</v>
      </c>
      <c r="C195" s="21" t="str">
        <f ca="1">MatchUps!BF29</f>
        <v>TOR</v>
      </c>
      <c r="D195" s="23" t="str">
        <f t="shared" ca="1" si="48"/>
        <v xml:space="preserve"> vs </v>
      </c>
      <c r="E195" s="20" t="str">
        <f ca="1">MatchUps!BH29</f>
        <v>VAN</v>
      </c>
      <c r="F195" s="19" t="str">
        <f t="shared" ca="1" si="43"/>
        <v>TOR vs VAN</v>
      </c>
      <c r="G195" s="19"/>
      <c r="H195" s="19"/>
      <c r="I195" s="17">
        <f>MatchUps!BJ29</f>
        <v>0</v>
      </c>
      <c r="J195" s="17">
        <f>MatchUps!BK29</f>
        <v>0</v>
      </c>
      <c r="K195" s="19" t="str">
        <f ca="1">MatchUps!BL29</f>
        <v/>
      </c>
      <c r="L195" s="17"/>
      <c r="M195" s="17" t="str">
        <f t="shared" ca="1" si="44"/>
        <v>TOR vs EDM</v>
      </c>
      <c r="N195" s="17">
        <f t="shared" ca="1" si="45"/>
        <v>0</v>
      </c>
      <c r="O195" s="17">
        <f t="shared" ca="1" si="46"/>
        <v>0</v>
      </c>
      <c r="P195" s="17" t="str">
        <f t="shared" ca="1" si="47"/>
        <v/>
      </c>
    </row>
    <row r="196" spans="1:16" x14ac:dyDescent="0.25">
      <c r="A196" s="17">
        <f t="shared" ca="1" si="41"/>
        <v>170</v>
      </c>
      <c r="C196" s="21" t="str">
        <f ca="1">MatchUps!BF30</f>
        <v>CAR</v>
      </c>
      <c r="D196" s="23" t="str">
        <f t="shared" ca="1" si="48"/>
        <v xml:space="preserve"> vs </v>
      </c>
      <c r="E196" s="20" t="str">
        <f ca="1">MatchUps!BH30</f>
        <v>SJS</v>
      </c>
      <c r="F196" s="19" t="str">
        <f t="shared" ca="1" si="43"/>
        <v>CAR vs SJS</v>
      </c>
      <c r="G196" s="19"/>
      <c r="H196" s="19"/>
      <c r="I196" s="17">
        <f>MatchUps!BJ30</f>
        <v>0</v>
      </c>
      <c r="J196" s="17">
        <f>MatchUps!BK30</f>
        <v>0</v>
      </c>
      <c r="K196" s="19" t="str">
        <f ca="1">MatchUps!BL30</f>
        <v/>
      </c>
      <c r="L196" s="17"/>
      <c r="M196" s="17" t="str">
        <f t="shared" ca="1" si="44"/>
        <v>ANA vs MIN</v>
      </c>
      <c r="N196" s="17">
        <f t="shared" ca="1" si="45"/>
        <v>0</v>
      </c>
      <c r="O196" s="17">
        <f t="shared" ca="1" si="46"/>
        <v>0</v>
      </c>
      <c r="P196" s="17" t="str">
        <f t="shared" ca="1" si="47"/>
        <v/>
      </c>
    </row>
    <row r="197" spans="1:16" x14ac:dyDescent="0.25">
      <c r="A197" s="17">
        <f t="shared" ca="1" si="41"/>
        <v>171</v>
      </c>
      <c r="C197" s="21" t="str">
        <f ca="1">MatchUps!BF31</f>
        <v>CBJ</v>
      </c>
      <c r="D197" s="23" t="str">
        <f t="shared" ca="1" si="48"/>
        <v xml:space="preserve"> vs </v>
      </c>
      <c r="E197" s="20" t="str">
        <f ca="1">MatchUps!BH31</f>
        <v>ARI</v>
      </c>
      <c r="F197" s="19" t="str">
        <f t="shared" ca="1" si="43"/>
        <v>CBJ vs ARI</v>
      </c>
      <c r="G197" s="19"/>
      <c r="H197" s="19"/>
      <c r="I197" s="17">
        <f>MatchUps!BJ31</f>
        <v>0</v>
      </c>
      <c r="J197" s="17">
        <f>MatchUps!BK31</f>
        <v>0</v>
      </c>
      <c r="K197" s="19" t="str">
        <f ca="1">MatchUps!BL31</f>
        <v/>
      </c>
      <c r="L197" s="17"/>
      <c r="M197" s="17" t="str">
        <f t="shared" ca="1" si="44"/>
        <v>STL vs DAL</v>
      </c>
      <c r="N197" s="17">
        <f t="shared" ca="1" si="45"/>
        <v>0</v>
      </c>
      <c r="O197" s="17">
        <f t="shared" ca="1" si="46"/>
        <v>0</v>
      </c>
      <c r="P197" s="17" t="str">
        <f t="shared" ca="1" si="47"/>
        <v/>
      </c>
    </row>
    <row r="198" spans="1:16" x14ac:dyDescent="0.25">
      <c r="A198" s="17">
        <f t="shared" ca="1" si="41"/>
        <v>172</v>
      </c>
      <c r="B198" s="26" t="s">
        <v>269</v>
      </c>
      <c r="C198" s="27" t="str">
        <f ca="1">MatchUps!BN4</f>
        <v>ANA</v>
      </c>
      <c r="D198" s="28" t="str">
        <f t="shared" ca="1" si="48"/>
        <v xml:space="preserve"> vs </v>
      </c>
      <c r="E198" s="29" t="str">
        <f ca="1">MatchUps!BP4</f>
        <v>STL</v>
      </c>
      <c r="F198" s="31" t="str">
        <f t="shared" ca="1" si="43"/>
        <v>ANA vs STL</v>
      </c>
      <c r="G198" s="31"/>
      <c r="H198" s="31"/>
      <c r="I198" s="30">
        <f>MatchUps!BR4</f>
        <v>0</v>
      </c>
      <c r="J198" s="30">
        <f>MatchUps!BS4</f>
        <v>0</v>
      </c>
      <c r="K198" s="19" t="str">
        <f ca="1">MatchUps!BT4</f>
        <v/>
      </c>
      <c r="L198" s="17"/>
      <c r="M198" s="17" t="str">
        <f t="shared" ca="1" si="44"/>
        <v>WIN vs COL</v>
      </c>
      <c r="N198" s="17">
        <f t="shared" ca="1" si="45"/>
        <v>0</v>
      </c>
      <c r="O198" s="17">
        <f t="shared" ca="1" si="46"/>
        <v>0</v>
      </c>
      <c r="P198" s="17" t="str">
        <f t="shared" ca="1" si="47"/>
        <v/>
      </c>
    </row>
    <row r="199" spans="1:16" x14ac:dyDescent="0.25">
      <c r="A199" s="17">
        <f t="shared" ca="1" si="41"/>
        <v>173</v>
      </c>
      <c r="C199" s="21" t="str">
        <f ca="1">MatchUps!BN5</f>
        <v>BOS</v>
      </c>
      <c r="D199" s="23" t="str">
        <f t="shared" ca="1" si="48"/>
        <v xml:space="preserve"> vs </v>
      </c>
      <c r="E199" s="20" t="str">
        <f ca="1">MatchUps!BP5</f>
        <v>NAS</v>
      </c>
      <c r="F199" s="19" t="str">
        <f t="shared" ca="1" si="43"/>
        <v>BOS vs NAS</v>
      </c>
      <c r="G199" s="19"/>
      <c r="H199" s="19"/>
      <c r="I199" s="17">
        <f>MatchUps!BR5</f>
        <v>0</v>
      </c>
      <c r="J199" s="17">
        <f>MatchUps!BS5</f>
        <v>0</v>
      </c>
      <c r="K199" s="19" t="str">
        <f ca="1">MatchUps!BT5</f>
        <v/>
      </c>
      <c r="L199" s="17"/>
      <c r="M199" s="17" t="str">
        <f t="shared" ca="1" si="44"/>
        <v>BOS vs CHI</v>
      </c>
      <c r="N199" s="17">
        <f t="shared" ca="1" si="45"/>
        <v>0</v>
      </c>
      <c r="O199" s="17">
        <f t="shared" ca="1" si="46"/>
        <v>0</v>
      </c>
      <c r="P199" s="17" t="str">
        <f t="shared" ca="1" si="47"/>
        <v/>
      </c>
    </row>
    <row r="200" spans="1:16" x14ac:dyDescent="0.25">
      <c r="A200" s="17">
        <f t="shared" ca="1" si="41"/>
        <v>174</v>
      </c>
      <c r="C200" s="21" t="str">
        <f ca="1">MatchUps!BN6</f>
        <v>BUF</v>
      </c>
      <c r="D200" s="23" t="str">
        <f t="shared" ref="D200:D228" ca="1" si="49">IF(LEN(C200)&gt;0," vs ","")</f>
        <v xml:space="preserve"> vs </v>
      </c>
      <c r="E200" s="20" t="str">
        <f ca="1">MatchUps!BP6</f>
        <v>MIN</v>
      </c>
      <c r="F200" s="19" t="str">
        <f t="shared" ca="1" si="43"/>
        <v>BUF vs MIN</v>
      </c>
      <c r="G200" s="19"/>
      <c r="H200" s="19"/>
      <c r="I200" s="17">
        <f>MatchUps!BR6</f>
        <v>0</v>
      </c>
      <c r="J200" s="17">
        <f>MatchUps!BS6</f>
        <v>0</v>
      </c>
      <c r="K200" s="19" t="str">
        <f ca="1">MatchUps!BT6</f>
        <v/>
      </c>
      <c r="L200" s="17"/>
      <c r="M200" s="17" t="str">
        <f t="shared" ca="1" si="44"/>
        <v>BUF vs VAN</v>
      </c>
      <c r="N200" s="17">
        <f t="shared" ca="1" si="45"/>
        <v>0</v>
      </c>
      <c r="O200" s="17">
        <f t="shared" ca="1" si="46"/>
        <v>0</v>
      </c>
      <c r="P200" s="17" t="str">
        <f t="shared" ca="1" si="47"/>
        <v/>
      </c>
    </row>
    <row r="201" spans="1:16" x14ac:dyDescent="0.25">
      <c r="A201" s="17">
        <f t="shared" ca="1" si="41"/>
        <v>175</v>
      </c>
      <c r="C201" s="21" t="str">
        <f ca="1">MatchUps!BN7</f>
        <v>DET</v>
      </c>
      <c r="D201" s="23" t="str">
        <f t="shared" ca="1" si="49"/>
        <v xml:space="preserve"> vs </v>
      </c>
      <c r="E201" s="20" t="str">
        <f ca="1">MatchUps!BP7</f>
        <v>DAL</v>
      </c>
      <c r="F201" s="19" t="str">
        <f t="shared" ca="1" si="43"/>
        <v>DET vs DAL</v>
      </c>
      <c r="G201" s="19"/>
      <c r="H201" s="19"/>
      <c r="I201" s="17">
        <f>MatchUps!BR7</f>
        <v>0</v>
      </c>
      <c r="J201" s="17">
        <f>MatchUps!BS7</f>
        <v>0</v>
      </c>
      <c r="K201" s="19" t="str">
        <f ca="1">MatchUps!BT7</f>
        <v/>
      </c>
      <c r="L201" s="17"/>
      <c r="M201" s="17" t="str">
        <f t="shared" ca="1" si="44"/>
        <v>DET vs SJS</v>
      </c>
      <c r="N201" s="17">
        <f t="shared" ca="1" si="45"/>
        <v>0</v>
      </c>
      <c r="O201" s="17">
        <f t="shared" ca="1" si="46"/>
        <v>0</v>
      </c>
      <c r="P201" s="17" t="str">
        <f t="shared" ca="1" si="47"/>
        <v/>
      </c>
    </row>
    <row r="202" spans="1:16" x14ac:dyDescent="0.25">
      <c r="A202" s="17">
        <f t="shared" ca="1" si="41"/>
        <v>176</v>
      </c>
      <c r="C202" s="21" t="str">
        <f ca="1">MatchUps!BN8</f>
        <v>FLA</v>
      </c>
      <c r="D202" s="23" t="str">
        <f t="shared" ca="1" si="49"/>
        <v xml:space="preserve"> vs </v>
      </c>
      <c r="E202" s="20" t="str">
        <f ca="1">MatchUps!BP8</f>
        <v>COL</v>
      </c>
      <c r="F202" s="19" t="str">
        <f t="shared" ca="1" si="43"/>
        <v>FLA vs COL</v>
      </c>
      <c r="G202" s="19"/>
      <c r="H202" s="19"/>
      <c r="I202" s="17">
        <f>MatchUps!BR8</f>
        <v>0</v>
      </c>
      <c r="J202" s="17">
        <f>MatchUps!BS8</f>
        <v>0</v>
      </c>
      <c r="K202" s="19" t="str">
        <f ca="1">MatchUps!BT8</f>
        <v/>
      </c>
      <c r="L202" s="17"/>
      <c r="M202" s="17" t="str">
        <f t="shared" ca="1" si="44"/>
        <v>FLA vs ARI</v>
      </c>
      <c r="N202" s="17">
        <f t="shared" ca="1" si="45"/>
        <v>0</v>
      </c>
      <c r="O202" s="17">
        <f t="shared" ca="1" si="46"/>
        <v>0</v>
      </c>
      <c r="P202" s="17" t="str">
        <f t="shared" ca="1" si="47"/>
        <v/>
      </c>
    </row>
    <row r="203" spans="1:16" x14ac:dyDescent="0.25">
      <c r="A203" s="17">
        <f t="shared" ca="1" si="41"/>
        <v>177</v>
      </c>
      <c r="C203" s="21" t="str">
        <f ca="1">MatchUps!BN9</f>
        <v>MON</v>
      </c>
      <c r="D203" s="23" t="str">
        <f t="shared" ca="1" si="49"/>
        <v xml:space="preserve"> vs </v>
      </c>
      <c r="E203" s="20" t="str">
        <f ca="1">MatchUps!BP9</f>
        <v>CHI</v>
      </c>
      <c r="F203" s="19" t="str">
        <f t="shared" ca="1" si="43"/>
        <v>MON vs CHI</v>
      </c>
      <c r="G203" s="19"/>
      <c r="H203" s="19"/>
      <c r="I203" s="17">
        <f>MatchUps!BR9</f>
        <v>0</v>
      </c>
      <c r="J203" s="17">
        <f>MatchUps!BS9</f>
        <v>0</v>
      </c>
      <c r="K203" s="19" t="str">
        <f ca="1">MatchUps!BT9</f>
        <v/>
      </c>
      <c r="L203" s="17"/>
      <c r="M203" s="17" t="str">
        <f t="shared" ca="1" si="44"/>
        <v>MON vs LAK</v>
      </c>
      <c r="N203" s="17">
        <f t="shared" ca="1" si="45"/>
        <v>0</v>
      </c>
      <c r="O203" s="17">
        <f t="shared" ca="1" si="46"/>
        <v>0</v>
      </c>
      <c r="P203" s="17" t="str">
        <f t="shared" ca="1" si="47"/>
        <v/>
      </c>
    </row>
    <row r="204" spans="1:16" x14ac:dyDescent="0.25">
      <c r="A204" s="17">
        <f t="shared" ca="1" si="41"/>
        <v>178</v>
      </c>
      <c r="C204" s="21" t="str">
        <f ca="1">MatchUps!BN10</f>
        <v>OTT</v>
      </c>
      <c r="D204" s="23" t="str">
        <f t="shared" ca="1" si="49"/>
        <v xml:space="preserve"> vs </v>
      </c>
      <c r="E204" s="20" t="str">
        <f ca="1">MatchUps!BP10</f>
        <v>VAN</v>
      </c>
      <c r="F204" s="19" t="str">
        <f t="shared" ca="1" si="43"/>
        <v>OTT vs VAN</v>
      </c>
      <c r="G204" s="19"/>
      <c r="H204" s="19"/>
      <c r="I204" s="17">
        <f>MatchUps!BR10</f>
        <v>0</v>
      </c>
      <c r="J204" s="17">
        <f>MatchUps!BS10</f>
        <v>0</v>
      </c>
      <c r="K204" s="19" t="str">
        <f ca="1">MatchUps!BT10</f>
        <v/>
      </c>
      <c r="L204" s="17"/>
      <c r="M204" s="17" t="str">
        <f t="shared" ca="1" si="44"/>
        <v>OTT vs EDM</v>
      </c>
      <c r="N204" s="17">
        <f t="shared" ca="1" si="45"/>
        <v>0</v>
      </c>
      <c r="O204" s="17">
        <f t="shared" ca="1" si="46"/>
        <v>0</v>
      </c>
      <c r="P204" s="17" t="str">
        <f t="shared" ca="1" si="47"/>
        <v/>
      </c>
    </row>
    <row r="205" spans="1:16" x14ac:dyDescent="0.25">
      <c r="A205" s="17">
        <f t="shared" ca="1" si="41"/>
        <v>179</v>
      </c>
      <c r="C205" s="21" t="str">
        <f ca="1">MatchUps!BN11</f>
        <v>TB</v>
      </c>
      <c r="D205" s="23" t="str">
        <f t="shared" ca="1" si="49"/>
        <v xml:space="preserve"> vs </v>
      </c>
      <c r="E205" s="20" t="str">
        <f ca="1">MatchUps!BP11</f>
        <v>SJS</v>
      </c>
      <c r="F205" s="19" t="str">
        <f t="shared" ca="1" si="43"/>
        <v>TB vs SJS</v>
      </c>
      <c r="G205" s="19"/>
      <c r="H205" s="19"/>
      <c r="I205" s="17">
        <f>MatchUps!BR11</f>
        <v>0</v>
      </c>
      <c r="J205" s="17">
        <f>MatchUps!BS11</f>
        <v>0</v>
      </c>
      <c r="K205" s="19" t="str">
        <f ca="1">MatchUps!BT11</f>
        <v/>
      </c>
      <c r="L205" s="17"/>
      <c r="M205" s="17" t="str">
        <f t="shared" ca="1" si="44"/>
        <v>TB vs CGY</v>
      </c>
      <c r="N205" s="17">
        <f t="shared" ca="1" si="45"/>
        <v>0</v>
      </c>
      <c r="O205" s="17">
        <f t="shared" ca="1" si="46"/>
        <v>0</v>
      </c>
      <c r="P205" s="17" t="str">
        <f t="shared" ca="1" si="47"/>
        <v/>
      </c>
    </row>
    <row r="206" spans="1:16" x14ac:dyDescent="0.25">
      <c r="A206" s="17">
        <f t="shared" ca="1" si="41"/>
        <v>180</v>
      </c>
      <c r="C206" s="21" t="str">
        <f ca="1">MatchUps!BN12</f>
        <v>TOR</v>
      </c>
      <c r="D206" s="23" t="str">
        <f t="shared" ca="1" si="49"/>
        <v xml:space="preserve"> vs </v>
      </c>
      <c r="E206" s="20" t="str">
        <f ca="1">MatchUps!BP12</f>
        <v>ARI</v>
      </c>
      <c r="F206" s="19" t="str">
        <f t="shared" ca="1" si="43"/>
        <v>TOR vs ARI</v>
      </c>
      <c r="G206" s="19"/>
      <c r="H206" s="19"/>
      <c r="I206" s="17">
        <f>MatchUps!BR12</f>
        <v>0</v>
      </c>
      <c r="J206" s="17">
        <f>MatchUps!BS12</f>
        <v>0</v>
      </c>
      <c r="K206" s="19" t="str">
        <f ca="1">MatchUps!BT12</f>
        <v/>
      </c>
      <c r="L206" s="17"/>
      <c r="M206" s="17" t="e">
        <f t="shared" ca="1" si="44"/>
        <v>#REF!</v>
      </c>
      <c r="N206" s="17" t="e">
        <f t="shared" ca="1" si="45"/>
        <v>#REF!</v>
      </c>
      <c r="O206" s="17" t="e">
        <f t="shared" ca="1" si="46"/>
        <v>#REF!</v>
      </c>
      <c r="P206" s="17" t="e">
        <f t="shared" ca="1" si="47"/>
        <v>#REF!</v>
      </c>
    </row>
    <row r="207" spans="1:16" x14ac:dyDescent="0.25">
      <c r="A207" s="17">
        <f t="shared" ca="1" si="41"/>
        <v>181</v>
      </c>
      <c r="C207" s="21" t="str">
        <f ca="1">MatchUps!BN13</f>
        <v>CAR</v>
      </c>
      <c r="D207" s="23" t="str">
        <f t="shared" ca="1" si="49"/>
        <v xml:space="preserve"> vs </v>
      </c>
      <c r="E207" s="20" t="str">
        <f ca="1">MatchUps!BP13</f>
        <v>LAK</v>
      </c>
      <c r="F207" s="19" t="str">
        <f t="shared" ca="1" si="43"/>
        <v>CAR vs LAK</v>
      </c>
      <c r="G207" s="19"/>
      <c r="H207" s="19"/>
      <c r="I207" s="17">
        <f>MatchUps!BR13</f>
        <v>0</v>
      </c>
      <c r="J207" s="17">
        <f>MatchUps!BS13</f>
        <v>0</v>
      </c>
      <c r="K207" s="19" t="str">
        <f ca="1">MatchUps!BT13</f>
        <v/>
      </c>
      <c r="L207" s="17"/>
      <c r="M207" s="17" t="e">
        <f t="shared" ca="1" si="44"/>
        <v>#REF!</v>
      </c>
      <c r="N207" s="17" t="e">
        <f t="shared" ca="1" si="45"/>
        <v>#REF!</v>
      </c>
      <c r="O207" s="17" t="e">
        <f t="shared" ca="1" si="46"/>
        <v>#REF!</v>
      </c>
      <c r="P207" s="17" t="e">
        <f t="shared" ca="1" si="47"/>
        <v>#REF!</v>
      </c>
    </row>
    <row r="208" spans="1:16" x14ac:dyDescent="0.25">
      <c r="A208" s="17">
        <f t="shared" ca="1" si="41"/>
        <v>182</v>
      </c>
      <c r="B208" s="26" t="s">
        <v>270</v>
      </c>
      <c r="C208" s="27" t="str">
        <f ca="1">MatchUps!BN22</f>
        <v>ANA</v>
      </c>
      <c r="D208" s="28" t="str">
        <f t="shared" ca="1" si="49"/>
        <v xml:space="preserve"> vs </v>
      </c>
      <c r="E208" s="29" t="str">
        <f ca="1">MatchUps!BP22</f>
        <v>NAS</v>
      </c>
      <c r="F208" s="31" t="str">
        <f t="shared" ca="1" si="43"/>
        <v>ANA vs NAS</v>
      </c>
      <c r="G208" s="31"/>
      <c r="H208" s="31"/>
      <c r="I208" s="30">
        <f>MatchUps!BR22</f>
        <v>0</v>
      </c>
      <c r="J208" s="30">
        <f>MatchUps!BS22</f>
        <v>0</v>
      </c>
      <c r="K208" s="19" t="str">
        <f ca="1">MatchUps!BT22</f>
        <v/>
      </c>
      <c r="L208" s="17"/>
      <c r="M208" s="17" t="e">
        <f t="shared" ca="1" si="44"/>
        <v>#REF!</v>
      </c>
      <c r="N208" s="17" t="e">
        <f t="shared" ca="1" si="45"/>
        <v>#REF!</v>
      </c>
      <c r="O208" s="17" t="e">
        <f t="shared" ca="1" si="46"/>
        <v>#REF!</v>
      </c>
      <c r="P208" s="17" t="e">
        <f t="shared" ca="1" si="47"/>
        <v>#REF!</v>
      </c>
    </row>
    <row r="209" spans="1:16" x14ac:dyDescent="0.25">
      <c r="A209" s="17">
        <f t="shared" ca="1" si="41"/>
        <v>183</v>
      </c>
      <c r="C209" s="21" t="str">
        <f ca="1">MatchUps!BN23</f>
        <v>WIN</v>
      </c>
      <c r="D209" s="23" t="str">
        <f t="shared" ca="1" si="49"/>
        <v xml:space="preserve"> vs </v>
      </c>
      <c r="E209" s="20" t="str">
        <f ca="1">MatchUps!BP23</f>
        <v>MIN</v>
      </c>
      <c r="F209" s="19" t="str">
        <f t="shared" ca="1" si="43"/>
        <v>WIN vs MIN</v>
      </c>
      <c r="G209" s="19"/>
      <c r="H209" s="19"/>
      <c r="I209" s="17">
        <f>MatchUps!BR23</f>
        <v>0</v>
      </c>
      <c r="J209" s="17">
        <f>MatchUps!BS23</f>
        <v>0</v>
      </c>
      <c r="K209" s="19" t="str">
        <f ca="1">MatchUps!BT23</f>
        <v/>
      </c>
      <c r="L209" s="17"/>
      <c r="M209" s="17" t="e">
        <f t="shared" ca="1" si="44"/>
        <v>#REF!</v>
      </c>
      <c r="N209" s="17" t="e">
        <f t="shared" ca="1" si="45"/>
        <v>#REF!</v>
      </c>
      <c r="O209" s="17" t="e">
        <f t="shared" ca="1" si="46"/>
        <v>#REF!</v>
      </c>
      <c r="P209" s="17" t="e">
        <f t="shared" ca="1" si="47"/>
        <v>#REF!</v>
      </c>
    </row>
    <row r="210" spans="1:16" x14ac:dyDescent="0.25">
      <c r="A210" s="17">
        <f t="shared" ca="1" si="41"/>
        <v>184</v>
      </c>
      <c r="C210" s="21" t="str">
        <f ca="1">MatchUps!BN24</f>
        <v>BOS</v>
      </c>
      <c r="D210" s="23" t="str">
        <f t="shared" ca="1" si="49"/>
        <v xml:space="preserve"> vs </v>
      </c>
      <c r="E210" s="20" t="str">
        <f ca="1">MatchUps!BP24</f>
        <v>DAL</v>
      </c>
      <c r="F210" s="19" t="str">
        <f t="shared" ca="1" si="43"/>
        <v>BOS vs DAL</v>
      </c>
      <c r="G210" s="19"/>
      <c r="H210" s="19"/>
      <c r="I210" s="17">
        <f>MatchUps!BR24</f>
        <v>0</v>
      </c>
      <c r="J210" s="17">
        <f>MatchUps!BS24</f>
        <v>0</v>
      </c>
      <c r="K210" s="19" t="str">
        <f ca="1">MatchUps!BT24</f>
        <v/>
      </c>
      <c r="L210" s="17"/>
      <c r="M210" s="17" t="e">
        <f t="shared" ca="1" si="44"/>
        <v>#REF!</v>
      </c>
      <c r="N210" s="17" t="e">
        <f t="shared" ca="1" si="45"/>
        <v>#REF!</v>
      </c>
      <c r="O210" s="17" t="e">
        <f t="shared" ca="1" si="46"/>
        <v>#REF!</v>
      </c>
      <c r="P210" s="17" t="e">
        <f t="shared" ca="1" si="47"/>
        <v>#REF!</v>
      </c>
    </row>
    <row r="211" spans="1:16" x14ac:dyDescent="0.25">
      <c r="A211" s="17">
        <f t="shared" ca="1" si="41"/>
        <v>185</v>
      </c>
      <c r="C211" s="21" t="str">
        <f ca="1">MatchUps!BN25</f>
        <v>BUF</v>
      </c>
      <c r="D211" s="23" t="str">
        <f t="shared" ca="1" si="49"/>
        <v xml:space="preserve"> vs </v>
      </c>
      <c r="E211" s="20" t="str">
        <f ca="1">MatchUps!BP25</f>
        <v>COL</v>
      </c>
      <c r="F211" s="19" t="str">
        <f t="shared" ca="1" si="43"/>
        <v>BUF vs COL</v>
      </c>
      <c r="G211" s="19"/>
      <c r="H211" s="19"/>
      <c r="I211" s="17">
        <f>MatchUps!BR25</f>
        <v>0</v>
      </c>
      <c r="J211" s="17">
        <f>MatchUps!BS25</f>
        <v>0</v>
      </c>
      <c r="K211" s="19" t="str">
        <f ca="1">MatchUps!BT25</f>
        <v/>
      </c>
      <c r="L211" s="17"/>
      <c r="M211" s="17" t="e">
        <f t="shared" ca="1" si="44"/>
        <v>#REF!</v>
      </c>
      <c r="N211" s="17" t="e">
        <f t="shared" ca="1" si="45"/>
        <v>#REF!</v>
      </c>
      <c r="O211" s="17" t="e">
        <f t="shared" ca="1" si="46"/>
        <v>#REF!</v>
      </c>
      <c r="P211" s="17" t="e">
        <f t="shared" ca="1" si="47"/>
        <v>#REF!</v>
      </c>
    </row>
    <row r="212" spans="1:16" x14ac:dyDescent="0.25">
      <c r="A212" s="17">
        <f t="shared" ca="1" si="41"/>
        <v>186</v>
      </c>
      <c r="C212" s="21" t="str">
        <f ca="1">MatchUps!BN26</f>
        <v>DET</v>
      </c>
      <c r="D212" s="23" t="str">
        <f t="shared" ca="1" si="49"/>
        <v xml:space="preserve"> vs </v>
      </c>
      <c r="E212" s="20" t="str">
        <f ca="1">MatchUps!BP26</f>
        <v>CHI</v>
      </c>
      <c r="F212" s="19" t="str">
        <f t="shared" ca="1" si="43"/>
        <v>DET vs CHI</v>
      </c>
      <c r="G212" s="19"/>
      <c r="H212" s="19"/>
      <c r="I212" s="17">
        <f>MatchUps!BR26</f>
        <v>0</v>
      </c>
      <c r="J212" s="17">
        <f>MatchUps!BS26</f>
        <v>0</v>
      </c>
      <c r="K212" s="19" t="str">
        <f ca="1">MatchUps!BT26</f>
        <v/>
      </c>
      <c r="L212" s="17"/>
      <c r="M212" s="17" t="e">
        <f t="shared" ca="1" si="44"/>
        <v>#REF!</v>
      </c>
      <c r="N212" s="17" t="e">
        <f t="shared" ca="1" si="45"/>
        <v>#REF!</v>
      </c>
      <c r="O212" s="17" t="e">
        <f t="shared" ca="1" si="46"/>
        <v>#REF!</v>
      </c>
      <c r="P212" s="17" t="e">
        <f t="shared" ca="1" si="47"/>
        <v>#REF!</v>
      </c>
    </row>
    <row r="213" spans="1:16" x14ac:dyDescent="0.25">
      <c r="A213" s="17">
        <f t="shared" ca="1" si="41"/>
        <v>187</v>
      </c>
      <c r="C213" s="21" t="str">
        <f ca="1">MatchUps!BN27</f>
        <v>FLA</v>
      </c>
      <c r="D213" s="23" t="str">
        <f t="shared" ca="1" si="49"/>
        <v xml:space="preserve"> vs </v>
      </c>
      <c r="E213" s="20" t="str">
        <f ca="1">MatchUps!BP27</f>
        <v>VAN</v>
      </c>
      <c r="F213" s="19" t="str">
        <f t="shared" ca="1" si="43"/>
        <v>FLA vs VAN</v>
      </c>
      <c r="G213" s="19"/>
      <c r="H213" s="19"/>
      <c r="I213" s="17">
        <f>MatchUps!BR27</f>
        <v>0</v>
      </c>
      <c r="J213" s="17">
        <f>MatchUps!BS27</f>
        <v>0</v>
      </c>
      <c r="K213" s="19" t="str">
        <f ca="1">MatchUps!BT27</f>
        <v/>
      </c>
      <c r="L213" s="17"/>
      <c r="M213" s="17" t="e">
        <f t="shared" ca="1" si="44"/>
        <v>#REF!</v>
      </c>
      <c r="N213" s="17" t="e">
        <f t="shared" ca="1" si="45"/>
        <v>#REF!</v>
      </c>
      <c r="O213" s="17" t="e">
        <f t="shared" ca="1" si="46"/>
        <v>#REF!</v>
      </c>
      <c r="P213" s="17" t="e">
        <f t="shared" ca="1" si="47"/>
        <v>#REF!</v>
      </c>
    </row>
    <row r="214" spans="1:16" x14ac:dyDescent="0.25">
      <c r="A214" s="17">
        <f t="shared" ca="1" si="41"/>
        <v>188</v>
      </c>
      <c r="C214" s="21" t="str">
        <f ca="1">MatchUps!BN28</f>
        <v>MON</v>
      </c>
      <c r="D214" s="23" t="str">
        <f t="shared" ca="1" si="49"/>
        <v xml:space="preserve"> vs </v>
      </c>
      <c r="E214" s="20" t="str">
        <f ca="1">MatchUps!BP28</f>
        <v>SJS</v>
      </c>
      <c r="F214" s="19" t="str">
        <f t="shared" ca="1" si="43"/>
        <v>MON vs SJS</v>
      </c>
      <c r="G214" s="19"/>
      <c r="H214" s="19"/>
      <c r="I214" s="17">
        <f>MatchUps!BR28</f>
        <v>0</v>
      </c>
      <c r="J214" s="17">
        <f>MatchUps!BS28</f>
        <v>0</v>
      </c>
      <c r="K214" s="19" t="str">
        <f ca="1">MatchUps!BT28</f>
        <v/>
      </c>
      <c r="L214" s="17"/>
      <c r="M214" s="17" t="e">
        <f t="shared" ca="1" si="44"/>
        <v>#REF!</v>
      </c>
      <c r="N214" s="17" t="e">
        <f t="shared" ca="1" si="45"/>
        <v>#REF!</v>
      </c>
      <c r="O214" s="17" t="e">
        <f t="shared" ca="1" si="46"/>
        <v>#REF!</v>
      </c>
      <c r="P214" s="17" t="e">
        <f t="shared" ca="1" si="47"/>
        <v>#REF!</v>
      </c>
    </row>
    <row r="215" spans="1:16" x14ac:dyDescent="0.25">
      <c r="A215" s="17">
        <f t="shared" ca="1" si="41"/>
        <v>189</v>
      </c>
      <c r="C215" s="21" t="str">
        <f ca="1">MatchUps!BN29</f>
        <v>OTT</v>
      </c>
      <c r="D215" s="23" t="str">
        <f t="shared" ca="1" si="49"/>
        <v xml:space="preserve"> vs </v>
      </c>
      <c r="E215" s="20" t="str">
        <f ca="1">MatchUps!BP29</f>
        <v>ARI</v>
      </c>
      <c r="F215" s="19" t="str">
        <f t="shared" ca="1" si="43"/>
        <v>OTT vs ARI</v>
      </c>
      <c r="G215" s="19"/>
      <c r="H215" s="19"/>
      <c r="I215" s="17">
        <f>MatchUps!BR29</f>
        <v>0</v>
      </c>
      <c r="J215" s="17">
        <f>MatchUps!BS29</f>
        <v>0</v>
      </c>
      <c r="K215" s="19" t="str">
        <f ca="1">MatchUps!BT29</f>
        <v/>
      </c>
      <c r="L215" s="17"/>
      <c r="M215" s="17" t="e">
        <f t="shared" ca="1" si="44"/>
        <v>#REF!</v>
      </c>
      <c r="N215" s="17" t="e">
        <f t="shared" ca="1" si="45"/>
        <v>#REF!</v>
      </c>
      <c r="O215" s="17" t="e">
        <f t="shared" ca="1" si="46"/>
        <v>#REF!</v>
      </c>
      <c r="P215" s="17" t="e">
        <f t="shared" ca="1" si="47"/>
        <v>#REF!</v>
      </c>
    </row>
    <row r="216" spans="1:16" x14ac:dyDescent="0.25">
      <c r="A216" s="17">
        <f t="shared" ca="1" si="41"/>
        <v>190</v>
      </c>
      <c r="C216" s="21" t="str">
        <f ca="1">MatchUps!BN30</f>
        <v>TB</v>
      </c>
      <c r="D216" s="23" t="str">
        <f t="shared" ca="1" si="49"/>
        <v xml:space="preserve"> vs </v>
      </c>
      <c r="E216" s="20" t="str">
        <f ca="1">MatchUps!BP30</f>
        <v>LAK</v>
      </c>
      <c r="F216" s="19" t="str">
        <f t="shared" ca="1" si="43"/>
        <v>TB vs LAK</v>
      </c>
      <c r="G216" s="19"/>
      <c r="H216" s="19"/>
      <c r="I216" s="17">
        <f>MatchUps!BR30</f>
        <v>0</v>
      </c>
      <c r="J216" s="17">
        <f>MatchUps!BS30</f>
        <v>0</v>
      </c>
      <c r="K216" s="19" t="str">
        <f ca="1">MatchUps!BT30</f>
        <v/>
      </c>
      <c r="L216" s="17"/>
      <c r="M216" s="17" t="e">
        <f t="shared" ca="1" si="44"/>
        <v>#REF!</v>
      </c>
      <c r="N216" s="17" t="e">
        <f t="shared" ca="1" si="45"/>
        <v>#REF!</v>
      </c>
      <c r="O216" s="17" t="e">
        <f t="shared" ca="1" si="46"/>
        <v>#REF!</v>
      </c>
      <c r="P216" s="17" t="e">
        <f t="shared" ca="1" si="47"/>
        <v>#REF!</v>
      </c>
    </row>
    <row r="217" spans="1:16" x14ac:dyDescent="0.25">
      <c r="A217" s="17">
        <f t="shared" ca="1" si="41"/>
        <v>191</v>
      </c>
      <c r="C217" s="21" t="str">
        <f ca="1">MatchUps!BN31</f>
        <v>TOR</v>
      </c>
      <c r="D217" s="23" t="str">
        <f t="shared" ca="1" si="49"/>
        <v xml:space="preserve"> vs </v>
      </c>
      <c r="E217" s="20" t="str">
        <f ca="1">MatchUps!BP31</f>
        <v>EDM</v>
      </c>
      <c r="F217" s="19" t="str">
        <f t="shared" ca="1" si="43"/>
        <v>TOR vs EDM</v>
      </c>
      <c r="G217" s="19"/>
      <c r="H217" s="19"/>
      <c r="I217" s="17">
        <f>MatchUps!BR31</f>
        <v>0</v>
      </c>
      <c r="J217" s="17">
        <f>MatchUps!BS31</f>
        <v>0</v>
      </c>
      <c r="K217" s="19" t="str">
        <f ca="1">MatchUps!BT31</f>
        <v/>
      </c>
      <c r="L217" s="17"/>
      <c r="M217" s="17" t="e">
        <f t="shared" ca="1" si="44"/>
        <v>#NUM!</v>
      </c>
      <c r="N217" s="17" t="e">
        <f t="shared" ca="1" si="45"/>
        <v>#NUM!</v>
      </c>
      <c r="O217" s="17" t="e">
        <f t="shared" ca="1" si="46"/>
        <v>#NUM!</v>
      </c>
      <c r="P217" s="17" t="e">
        <f t="shared" ca="1" si="47"/>
        <v>#NUM!</v>
      </c>
    </row>
    <row r="218" spans="1:16" x14ac:dyDescent="0.25">
      <c r="A218" s="17">
        <f t="shared" ca="1" si="41"/>
        <v>192</v>
      </c>
      <c r="B218" s="26" t="s">
        <v>271</v>
      </c>
      <c r="C218" s="27" t="str">
        <f ca="1">MatchUps!BV4</f>
        <v>ANA</v>
      </c>
      <c r="D218" s="28" t="str">
        <f t="shared" ca="1" si="49"/>
        <v xml:space="preserve"> vs </v>
      </c>
      <c r="E218" s="29" t="str">
        <f ca="1">MatchUps!BX4</f>
        <v>MIN</v>
      </c>
      <c r="F218" s="31" t="str">
        <f t="shared" ca="1" si="43"/>
        <v>ANA vs MIN</v>
      </c>
      <c r="G218" s="31"/>
      <c r="H218" s="31"/>
      <c r="I218" s="30">
        <f>MatchUps!BZ4</f>
        <v>0</v>
      </c>
      <c r="J218" s="30">
        <f>MatchUps!CA4</f>
        <v>0</v>
      </c>
      <c r="K218" s="19" t="str">
        <f ca="1">MatchUps!CB4</f>
        <v/>
      </c>
      <c r="L218" s="17"/>
      <c r="M218" s="17" t="e">
        <f t="shared" ca="1" si="44"/>
        <v>#NUM!</v>
      </c>
      <c r="N218" s="17" t="e">
        <f t="shared" ca="1" si="45"/>
        <v>#NUM!</v>
      </c>
      <c r="O218" s="17" t="e">
        <f t="shared" ca="1" si="46"/>
        <v>#NUM!</v>
      </c>
      <c r="P218" s="17" t="e">
        <f t="shared" ca="1" si="47"/>
        <v>#NUM!</v>
      </c>
    </row>
    <row r="219" spans="1:16" x14ac:dyDescent="0.25">
      <c r="A219" s="17">
        <f t="shared" ca="1" si="41"/>
        <v>193</v>
      </c>
      <c r="C219" s="21" t="str">
        <f ca="1">MatchUps!BV5</f>
        <v>STL</v>
      </c>
      <c r="D219" s="23" t="str">
        <f t="shared" ca="1" si="49"/>
        <v xml:space="preserve"> vs </v>
      </c>
      <c r="E219" s="20" t="str">
        <f ca="1">MatchUps!BX5</f>
        <v>DAL</v>
      </c>
      <c r="F219" s="19" t="str">
        <f t="shared" ca="1" si="43"/>
        <v>STL vs DAL</v>
      </c>
      <c r="G219" s="19"/>
      <c r="H219" s="19"/>
      <c r="I219" s="17">
        <f>MatchUps!BZ5</f>
        <v>0</v>
      </c>
      <c r="J219" s="17">
        <f>MatchUps!CA5</f>
        <v>0</v>
      </c>
      <c r="K219" s="19" t="str">
        <f ca="1">MatchUps!CB5</f>
        <v/>
      </c>
      <c r="L219" s="17"/>
      <c r="M219" s="17" t="e">
        <f t="shared" ca="1" si="44"/>
        <v>#NUM!</v>
      </c>
      <c r="N219" s="17" t="e">
        <f t="shared" ca="1" si="45"/>
        <v>#NUM!</v>
      </c>
      <c r="O219" s="17" t="e">
        <f t="shared" ca="1" si="46"/>
        <v>#NUM!</v>
      </c>
      <c r="P219" s="17" t="e">
        <f t="shared" ca="1" si="47"/>
        <v>#NUM!</v>
      </c>
    </row>
    <row r="220" spans="1:16" x14ac:dyDescent="0.25">
      <c r="A220" s="17">
        <f t="shared" ca="1" si="41"/>
        <v>194</v>
      </c>
      <c r="C220" s="21" t="str">
        <f ca="1">MatchUps!BV6</f>
        <v>WIN</v>
      </c>
      <c r="D220" s="23" t="str">
        <f t="shared" ca="1" si="49"/>
        <v xml:space="preserve"> vs </v>
      </c>
      <c r="E220" s="20" t="str">
        <f ca="1">MatchUps!BX6</f>
        <v>COL</v>
      </c>
      <c r="F220" s="19" t="str">
        <f t="shared" ca="1" si="43"/>
        <v>WIN vs COL</v>
      </c>
      <c r="G220" s="19"/>
      <c r="H220" s="19"/>
      <c r="I220" s="17">
        <f>MatchUps!BZ6</f>
        <v>0</v>
      </c>
      <c r="J220" s="17">
        <f>MatchUps!CA6</f>
        <v>0</v>
      </c>
      <c r="K220" s="19" t="str">
        <f ca="1">MatchUps!CB6</f>
        <v/>
      </c>
      <c r="L220" s="17"/>
      <c r="M220" s="17" t="e">
        <f t="shared" ca="1" si="44"/>
        <v>#NUM!</v>
      </c>
      <c r="N220" s="17" t="e">
        <f t="shared" ca="1" si="45"/>
        <v>#NUM!</v>
      </c>
      <c r="O220" s="17" t="e">
        <f t="shared" ca="1" si="46"/>
        <v>#NUM!</v>
      </c>
      <c r="P220" s="17" t="e">
        <f t="shared" ca="1" si="47"/>
        <v>#NUM!</v>
      </c>
    </row>
    <row r="221" spans="1:16" x14ac:dyDescent="0.25">
      <c r="A221" s="17">
        <f t="shared" ca="1" si="41"/>
        <v>195</v>
      </c>
      <c r="C221" s="21" t="str">
        <f ca="1">MatchUps!BV7</f>
        <v>BOS</v>
      </c>
      <c r="D221" s="23" t="str">
        <f t="shared" ca="1" si="49"/>
        <v xml:space="preserve"> vs </v>
      </c>
      <c r="E221" s="20" t="str">
        <f ca="1">MatchUps!BX7</f>
        <v>CHI</v>
      </c>
      <c r="F221" s="19" t="str">
        <f t="shared" ca="1" si="43"/>
        <v>BOS vs CHI</v>
      </c>
      <c r="G221" s="19"/>
      <c r="H221" s="19"/>
      <c r="I221" s="17">
        <f>MatchUps!BZ7</f>
        <v>0</v>
      </c>
      <c r="J221" s="17">
        <f>MatchUps!CA7</f>
        <v>0</v>
      </c>
      <c r="K221" s="19" t="str">
        <f ca="1">MatchUps!CB7</f>
        <v/>
      </c>
      <c r="L221" s="17"/>
      <c r="M221" s="17" t="e">
        <f t="shared" ca="1" si="44"/>
        <v>#NUM!</v>
      </c>
      <c r="N221" s="17" t="e">
        <f t="shared" ca="1" si="45"/>
        <v>#NUM!</v>
      </c>
      <c r="O221" s="17" t="e">
        <f t="shared" ca="1" si="46"/>
        <v>#NUM!</v>
      </c>
      <c r="P221" s="17" t="e">
        <f t="shared" ca="1" si="47"/>
        <v>#NUM!</v>
      </c>
    </row>
    <row r="222" spans="1:16" x14ac:dyDescent="0.25">
      <c r="A222" s="17">
        <f t="shared" ca="1" si="41"/>
        <v>196</v>
      </c>
      <c r="C222" s="21" t="str">
        <f ca="1">MatchUps!BV8</f>
        <v>BUF</v>
      </c>
      <c r="D222" s="23" t="str">
        <f t="shared" ca="1" si="49"/>
        <v xml:space="preserve"> vs </v>
      </c>
      <c r="E222" s="20" t="str">
        <f ca="1">MatchUps!BX8</f>
        <v>VAN</v>
      </c>
      <c r="F222" s="19" t="str">
        <f t="shared" ca="1" si="43"/>
        <v>BUF vs VAN</v>
      </c>
      <c r="G222" s="19"/>
      <c r="H222" s="19"/>
      <c r="I222" s="17">
        <f>MatchUps!BZ8</f>
        <v>0</v>
      </c>
      <c r="J222" s="17">
        <f>MatchUps!CA8</f>
        <v>0</v>
      </c>
      <c r="K222" s="19" t="str">
        <f ca="1">MatchUps!CB8</f>
        <v/>
      </c>
      <c r="L222" s="17"/>
      <c r="M222" s="17" t="e">
        <f t="shared" ca="1" si="44"/>
        <v>#NUM!</v>
      </c>
      <c r="N222" s="17" t="e">
        <f t="shared" ca="1" si="45"/>
        <v>#NUM!</v>
      </c>
      <c r="O222" s="17" t="e">
        <f t="shared" ca="1" si="46"/>
        <v>#NUM!</v>
      </c>
      <c r="P222" s="17" t="e">
        <f t="shared" ca="1" si="47"/>
        <v>#NUM!</v>
      </c>
    </row>
    <row r="223" spans="1:16" x14ac:dyDescent="0.25">
      <c r="A223" s="17">
        <f t="shared" ca="1" si="41"/>
        <v>197</v>
      </c>
      <c r="C223" s="21" t="str">
        <f ca="1">MatchUps!BV9</f>
        <v>DET</v>
      </c>
      <c r="D223" s="23" t="str">
        <f t="shared" ca="1" si="49"/>
        <v xml:space="preserve"> vs </v>
      </c>
      <c r="E223" s="20" t="str">
        <f ca="1">MatchUps!BX9</f>
        <v>SJS</v>
      </c>
      <c r="F223" s="19" t="str">
        <f t="shared" ca="1" si="43"/>
        <v>DET vs SJS</v>
      </c>
      <c r="G223" s="19"/>
      <c r="H223" s="19"/>
      <c r="I223" s="17">
        <f>MatchUps!BZ9</f>
        <v>0</v>
      </c>
      <c r="J223" s="17">
        <f>MatchUps!CA9</f>
        <v>0</v>
      </c>
      <c r="K223" s="19" t="str">
        <f ca="1">MatchUps!CB9</f>
        <v/>
      </c>
      <c r="L223" s="17"/>
      <c r="M223" s="17" t="e">
        <f t="shared" ca="1" si="44"/>
        <v>#NUM!</v>
      </c>
      <c r="N223" s="17" t="e">
        <f t="shared" ca="1" si="45"/>
        <v>#NUM!</v>
      </c>
      <c r="O223" s="17" t="e">
        <f t="shared" ca="1" si="46"/>
        <v>#NUM!</v>
      </c>
      <c r="P223" s="17" t="e">
        <f t="shared" ca="1" si="47"/>
        <v>#NUM!</v>
      </c>
    </row>
    <row r="224" spans="1:16" x14ac:dyDescent="0.25">
      <c r="A224" s="17">
        <f t="shared" ca="1" si="41"/>
        <v>198</v>
      </c>
      <c r="C224" s="21" t="str">
        <f ca="1">MatchUps!BV10</f>
        <v>FLA</v>
      </c>
      <c r="D224" s="23" t="str">
        <f t="shared" ca="1" si="49"/>
        <v xml:space="preserve"> vs </v>
      </c>
      <c r="E224" s="20" t="str">
        <f ca="1">MatchUps!BX10</f>
        <v>ARI</v>
      </c>
      <c r="F224" s="19" t="str">
        <f t="shared" ca="1" si="43"/>
        <v>FLA vs ARI</v>
      </c>
      <c r="G224" s="19"/>
      <c r="H224" s="19"/>
      <c r="I224" s="17">
        <f>MatchUps!BZ10</f>
        <v>0</v>
      </c>
      <c r="J224" s="17">
        <f>MatchUps!CA10</f>
        <v>0</v>
      </c>
      <c r="K224" s="19" t="str">
        <f ca="1">MatchUps!CB10</f>
        <v/>
      </c>
      <c r="L224" s="17"/>
      <c r="M224" s="17" t="e">
        <f t="shared" ca="1" si="44"/>
        <v>#NUM!</v>
      </c>
      <c r="N224" s="17" t="e">
        <f t="shared" ca="1" si="45"/>
        <v>#NUM!</v>
      </c>
      <c r="O224" s="17" t="e">
        <f t="shared" ca="1" si="46"/>
        <v>#NUM!</v>
      </c>
      <c r="P224" s="17" t="e">
        <f t="shared" ca="1" si="47"/>
        <v>#NUM!</v>
      </c>
    </row>
    <row r="225" spans="1:16" x14ac:dyDescent="0.25">
      <c r="A225" s="17">
        <f t="shared" ca="1" si="41"/>
        <v>199</v>
      </c>
      <c r="C225" s="21" t="str">
        <f ca="1">MatchUps!BV11</f>
        <v>MON</v>
      </c>
      <c r="D225" s="23" t="str">
        <f t="shared" ca="1" si="49"/>
        <v xml:space="preserve"> vs </v>
      </c>
      <c r="E225" s="20" t="str">
        <f ca="1">MatchUps!BX11</f>
        <v>LAK</v>
      </c>
      <c r="F225" s="19" t="str">
        <f t="shared" ca="1" si="43"/>
        <v>MON vs LAK</v>
      </c>
      <c r="G225" s="19"/>
      <c r="H225" s="19"/>
      <c r="I225" s="17">
        <f>MatchUps!BZ11</f>
        <v>0</v>
      </c>
      <c r="J225" s="17">
        <f>MatchUps!CA11</f>
        <v>0</v>
      </c>
      <c r="K225" s="19" t="str">
        <f ca="1">MatchUps!CB11</f>
        <v/>
      </c>
      <c r="L225" s="17"/>
      <c r="M225" s="17" t="e">
        <f t="shared" ca="1" si="44"/>
        <v>#NUM!</v>
      </c>
      <c r="N225" s="17" t="e">
        <f t="shared" ca="1" si="45"/>
        <v>#NUM!</v>
      </c>
      <c r="O225" s="17" t="e">
        <f t="shared" ca="1" si="46"/>
        <v>#NUM!</v>
      </c>
      <c r="P225" s="17" t="e">
        <f t="shared" ca="1" si="47"/>
        <v>#NUM!</v>
      </c>
    </row>
    <row r="226" spans="1:16" x14ac:dyDescent="0.25">
      <c r="A226" s="17">
        <f t="shared" ca="1" si="41"/>
        <v>200</v>
      </c>
      <c r="C226" s="21" t="str">
        <f ca="1">MatchUps!BV12</f>
        <v>OTT</v>
      </c>
      <c r="D226" s="23" t="str">
        <f t="shared" ca="1" si="49"/>
        <v xml:space="preserve"> vs </v>
      </c>
      <c r="E226" s="20" t="str">
        <f ca="1">MatchUps!BX12</f>
        <v>EDM</v>
      </c>
      <c r="F226" s="19" t="str">
        <f t="shared" ca="1" si="43"/>
        <v>OTT vs EDM</v>
      </c>
      <c r="G226" s="19"/>
      <c r="H226" s="19"/>
      <c r="I226" s="17">
        <f>MatchUps!BZ12</f>
        <v>0</v>
      </c>
      <c r="J226" s="17">
        <f>MatchUps!CA12</f>
        <v>0</v>
      </c>
      <c r="K226" s="19" t="str">
        <f ca="1">MatchUps!CB12</f>
        <v/>
      </c>
      <c r="L226" s="17"/>
      <c r="M226" s="17" t="e">
        <f t="shared" ca="1" si="44"/>
        <v>#NUM!</v>
      </c>
      <c r="N226" s="17" t="e">
        <f t="shared" ca="1" si="45"/>
        <v>#NUM!</v>
      </c>
      <c r="O226" s="17" t="e">
        <f t="shared" ca="1" si="46"/>
        <v>#NUM!</v>
      </c>
      <c r="P226" s="17" t="e">
        <f t="shared" ca="1" si="47"/>
        <v>#NUM!</v>
      </c>
    </row>
    <row r="227" spans="1:16" x14ac:dyDescent="0.25">
      <c r="A227" s="17">
        <f t="shared" ca="1" si="41"/>
        <v>201</v>
      </c>
      <c r="C227" s="21" t="str">
        <f ca="1">MatchUps!BV13</f>
        <v>TB</v>
      </c>
      <c r="D227" s="23" t="str">
        <f t="shared" ca="1" si="49"/>
        <v xml:space="preserve"> vs </v>
      </c>
      <c r="E227" s="20" t="str">
        <f ca="1">MatchUps!BX13</f>
        <v>CGY</v>
      </c>
      <c r="F227" s="19" t="str">
        <f t="shared" ca="1" si="43"/>
        <v>TB vs CGY</v>
      </c>
      <c r="G227" s="19"/>
      <c r="H227" s="19"/>
      <c r="I227" s="17">
        <f>MatchUps!BZ13</f>
        <v>0</v>
      </c>
      <c r="J227" s="17">
        <f>MatchUps!CA13</f>
        <v>0</v>
      </c>
      <c r="K227" s="19" t="str">
        <f ca="1">MatchUps!CB13</f>
        <v/>
      </c>
      <c r="L227" s="17"/>
      <c r="M227" s="17" t="e">
        <f t="shared" ca="1" si="44"/>
        <v>#NUM!</v>
      </c>
      <c r="N227" s="17" t="e">
        <f t="shared" ca="1" si="45"/>
        <v>#NUM!</v>
      </c>
      <c r="O227" s="17" t="e">
        <f t="shared" ca="1" si="46"/>
        <v>#NUM!</v>
      </c>
      <c r="P227" s="17" t="e">
        <f t="shared" ca="1" si="47"/>
        <v>#NUM!</v>
      </c>
    </row>
    <row r="228" spans="1:16" x14ac:dyDescent="0.25">
      <c r="B228" s="26" t="s">
        <v>14</v>
      </c>
      <c r="C228" s="27"/>
      <c r="D228" s="28" t="str">
        <f t="shared" si="49"/>
        <v/>
      </c>
      <c r="E228" s="29"/>
      <c r="F228" s="30"/>
      <c r="G228" s="30"/>
      <c r="H228" s="30"/>
      <c r="I228" s="30"/>
      <c r="J228" s="30"/>
      <c r="K228" s="19"/>
      <c r="L228" s="17"/>
      <c r="M228" s="17"/>
      <c r="N228" s="17"/>
      <c r="O228" s="17"/>
      <c r="P228" s="17"/>
    </row>
    <row r="229" spans="1:16" x14ac:dyDescent="0.25">
      <c r="B229" s="10"/>
      <c r="C229" s="12" t="str">
        <f t="shared" ref="C229:C230" si="50">IF(LEN(B229)&gt;0," vs ","")</f>
        <v/>
      </c>
      <c r="D229" s="9"/>
    </row>
    <row r="230" spans="1:16" x14ac:dyDescent="0.25">
      <c r="B230" s="10"/>
      <c r="C230" s="12" t="str">
        <f t="shared" si="50"/>
        <v/>
      </c>
      <c r="D230" s="9"/>
    </row>
    <row r="231" spans="1:16" x14ac:dyDescent="0.25">
      <c r="B231" s="10"/>
      <c r="C231" s="12" t="str">
        <f t="shared" ref="C231:C247" si="51">IF(LEN(B231)&gt;0," vs ","")</f>
        <v/>
      </c>
      <c r="D231" s="9"/>
    </row>
    <row r="232" spans="1:16" x14ac:dyDescent="0.25">
      <c r="B232" s="10"/>
      <c r="C232" s="12" t="str">
        <f t="shared" si="51"/>
        <v/>
      </c>
      <c r="D232" s="9"/>
    </row>
    <row r="233" spans="1:16" x14ac:dyDescent="0.25">
      <c r="B233" s="10"/>
      <c r="C233" s="12" t="str">
        <f t="shared" si="51"/>
        <v/>
      </c>
      <c r="D233" s="9"/>
    </row>
    <row r="234" spans="1:16" x14ac:dyDescent="0.25">
      <c r="B234" s="10"/>
      <c r="C234" s="12" t="str">
        <f t="shared" si="51"/>
        <v/>
      </c>
      <c r="D234" s="9"/>
    </row>
    <row r="235" spans="1:16" x14ac:dyDescent="0.25">
      <c r="B235" s="10"/>
      <c r="C235" s="12" t="str">
        <f t="shared" si="51"/>
        <v/>
      </c>
      <c r="D235" s="9"/>
    </row>
    <row r="236" spans="1:16" x14ac:dyDescent="0.25">
      <c r="B236" s="10"/>
      <c r="C236" s="12" t="str">
        <f t="shared" si="51"/>
        <v/>
      </c>
      <c r="D236" s="9"/>
    </row>
    <row r="237" spans="1:16" x14ac:dyDescent="0.25">
      <c r="B237" s="10"/>
      <c r="C237" s="12" t="str">
        <f t="shared" si="51"/>
        <v/>
      </c>
      <c r="D237" s="9"/>
    </row>
    <row r="238" spans="1:16" x14ac:dyDescent="0.25">
      <c r="A238" s="11" t="s">
        <v>272</v>
      </c>
      <c r="B238" s="10"/>
      <c r="C238" s="12" t="str">
        <f t="shared" si="51"/>
        <v/>
      </c>
      <c r="D238" s="9"/>
    </row>
    <row r="239" spans="1:16" x14ac:dyDescent="0.25">
      <c r="B239" s="10"/>
      <c r="C239" s="12" t="str">
        <f t="shared" si="51"/>
        <v/>
      </c>
      <c r="D239" s="9"/>
    </row>
    <row r="240" spans="1:16" x14ac:dyDescent="0.25">
      <c r="B240" s="10"/>
      <c r="C240" s="12" t="str">
        <f t="shared" si="51"/>
        <v/>
      </c>
      <c r="D240" s="9"/>
    </row>
    <row r="241" spans="2:4" x14ac:dyDescent="0.25">
      <c r="B241" s="10"/>
      <c r="C241" s="12" t="str">
        <f t="shared" si="51"/>
        <v/>
      </c>
      <c r="D241" s="9"/>
    </row>
    <row r="242" spans="2:4" x14ac:dyDescent="0.25">
      <c r="B242" s="10"/>
      <c r="C242" s="12" t="str">
        <f t="shared" si="51"/>
        <v/>
      </c>
      <c r="D242" s="9"/>
    </row>
    <row r="243" spans="2:4" x14ac:dyDescent="0.25">
      <c r="B243" s="10"/>
      <c r="C243" s="12" t="str">
        <f t="shared" si="51"/>
        <v/>
      </c>
      <c r="D243" s="9"/>
    </row>
    <row r="244" spans="2:4" x14ac:dyDescent="0.25">
      <c r="B244" s="10"/>
      <c r="C244" s="12" t="str">
        <f t="shared" si="51"/>
        <v/>
      </c>
      <c r="D244" s="9"/>
    </row>
    <row r="245" spans="2:4" x14ac:dyDescent="0.25">
      <c r="B245" s="10"/>
      <c r="C245" s="12" t="str">
        <f t="shared" si="51"/>
        <v/>
      </c>
      <c r="D245" s="9"/>
    </row>
    <row r="246" spans="2:4" x14ac:dyDescent="0.25">
      <c r="B246" s="10"/>
      <c r="C246" s="12" t="str">
        <f t="shared" si="51"/>
        <v/>
      </c>
      <c r="D246" s="9"/>
    </row>
    <row r="247" spans="2:4" x14ac:dyDescent="0.25">
      <c r="B247" s="10"/>
      <c r="C247" s="12" t="str">
        <f t="shared" si="51"/>
        <v/>
      </c>
      <c r="D247" s="9"/>
    </row>
    <row r="248" spans="2:4" x14ac:dyDescent="0.25">
      <c r="B248" s="10"/>
      <c r="D248" s="9"/>
    </row>
    <row r="249" spans="2:4" x14ac:dyDescent="0.25">
      <c r="B249" s="10"/>
      <c r="D249" s="9"/>
    </row>
    <row r="250" spans="2:4" x14ac:dyDescent="0.25">
      <c r="B250" s="10"/>
      <c r="D250" s="9"/>
    </row>
    <row r="251" spans="2:4" x14ac:dyDescent="0.25">
      <c r="B251" s="10"/>
      <c r="D251" s="9"/>
    </row>
    <row r="252" spans="2:4" x14ac:dyDescent="0.25">
      <c r="B252" s="10"/>
      <c r="D252" s="9"/>
    </row>
    <row r="253" spans="2:4" x14ac:dyDescent="0.25">
      <c r="B253" s="10"/>
      <c r="D253" s="9"/>
    </row>
  </sheetData>
  <sheetProtection selectLockedCells="1"/>
  <mergeCells count="3">
    <mergeCell ref="E1:J1"/>
    <mergeCell ref="B1:D1"/>
    <mergeCell ref="A35:E36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D2" sqref="D2:D31"/>
    </sheetView>
  </sheetViews>
  <sheetFormatPr defaultRowHeight="15" x14ac:dyDescent="0.25"/>
  <cols>
    <col min="1" max="1" width="11.28515625" style="25" bestFit="1" customWidth="1"/>
    <col min="2" max="2" width="12.7109375" style="25" bestFit="1" customWidth="1"/>
    <col min="3" max="3" width="21.42578125" style="25" bestFit="1" customWidth="1"/>
    <col min="4" max="4" width="13.42578125" style="25" bestFit="1" customWidth="1"/>
    <col min="5" max="5" width="16.85546875" style="25" bestFit="1" customWidth="1"/>
    <col min="6" max="6" width="34.28515625" style="25" bestFit="1" customWidth="1"/>
    <col min="7" max="7" width="19.85546875" style="25" bestFit="1" customWidth="1"/>
    <col min="8" max="8" width="16.140625" style="25" bestFit="1" customWidth="1"/>
    <col min="9" max="9" width="19.140625" style="25" bestFit="1" customWidth="1"/>
  </cols>
  <sheetData>
    <row r="1" spans="1:9" x14ac:dyDescent="0.25">
      <c r="A1" s="63" t="s">
        <v>213</v>
      </c>
      <c r="B1" s="63" t="s">
        <v>32</v>
      </c>
      <c r="C1" s="63" t="s">
        <v>220</v>
      </c>
      <c r="D1" s="63" t="s">
        <v>221</v>
      </c>
      <c r="E1" s="63" t="s">
        <v>34</v>
      </c>
      <c r="F1" s="63" t="s">
        <v>35</v>
      </c>
      <c r="G1" s="63" t="s">
        <v>36</v>
      </c>
      <c r="H1" s="63" t="s">
        <v>37</v>
      </c>
      <c r="I1" s="63" t="s">
        <v>38</v>
      </c>
    </row>
    <row r="2" spans="1:9" x14ac:dyDescent="0.25">
      <c r="A2" s="64" t="s">
        <v>214</v>
      </c>
      <c r="B2" s="64" t="s">
        <v>215</v>
      </c>
      <c r="C2" s="64" t="s">
        <v>39</v>
      </c>
      <c r="D2" s="64" t="s">
        <v>222</v>
      </c>
      <c r="E2" s="65" t="s">
        <v>40</v>
      </c>
      <c r="F2" s="64" t="s">
        <v>41</v>
      </c>
      <c r="G2" s="64" t="s">
        <v>42</v>
      </c>
      <c r="H2" s="64" t="s">
        <v>43</v>
      </c>
      <c r="I2" s="64" t="s">
        <v>44</v>
      </c>
    </row>
    <row r="3" spans="1:9" x14ac:dyDescent="0.25">
      <c r="A3" s="64" t="s">
        <v>214</v>
      </c>
      <c r="B3" s="64" t="s">
        <v>215</v>
      </c>
      <c r="C3" s="64" t="s">
        <v>45</v>
      </c>
      <c r="D3" s="64" t="s">
        <v>223</v>
      </c>
      <c r="E3" s="65" t="s">
        <v>46</v>
      </c>
      <c r="F3" s="64" t="s">
        <v>47</v>
      </c>
      <c r="G3" s="64" t="s">
        <v>48</v>
      </c>
      <c r="H3" s="64" t="s">
        <v>49</v>
      </c>
      <c r="I3" s="64" t="s">
        <v>50</v>
      </c>
    </row>
    <row r="4" spans="1:9" x14ac:dyDescent="0.25">
      <c r="A4" s="64" t="s">
        <v>214</v>
      </c>
      <c r="B4" s="64" t="s">
        <v>215</v>
      </c>
      <c r="C4" s="64" t="s">
        <v>51</v>
      </c>
      <c r="D4" s="64" t="s">
        <v>224</v>
      </c>
      <c r="E4" s="65" t="s">
        <v>52</v>
      </c>
      <c r="F4" s="64" t="s">
        <v>53</v>
      </c>
      <c r="G4" s="64" t="s">
        <v>54</v>
      </c>
      <c r="H4" s="64" t="s">
        <v>55</v>
      </c>
      <c r="I4" s="64" t="s">
        <v>56</v>
      </c>
    </row>
    <row r="5" spans="1:9" x14ac:dyDescent="0.25">
      <c r="A5" s="64" t="s">
        <v>214</v>
      </c>
      <c r="B5" s="64" t="s">
        <v>215</v>
      </c>
      <c r="C5" s="64" t="s">
        <v>57</v>
      </c>
      <c r="D5" s="64" t="s">
        <v>225</v>
      </c>
      <c r="E5" s="65" t="s">
        <v>58</v>
      </c>
      <c r="F5" s="64" t="s">
        <v>59</v>
      </c>
      <c r="G5" s="64" t="s">
        <v>60</v>
      </c>
      <c r="H5" s="64" t="s">
        <v>61</v>
      </c>
      <c r="I5" s="64" t="s">
        <v>62</v>
      </c>
    </row>
    <row r="6" spans="1:9" x14ac:dyDescent="0.25">
      <c r="A6" s="64" t="s">
        <v>214</v>
      </c>
      <c r="B6" s="64" t="s">
        <v>215</v>
      </c>
      <c r="C6" s="64" t="s">
        <v>63</v>
      </c>
      <c r="D6" s="64" t="s">
        <v>226</v>
      </c>
      <c r="E6" s="65" t="s">
        <v>64</v>
      </c>
      <c r="F6" s="64" t="s">
        <v>65</v>
      </c>
      <c r="G6" s="64" t="s">
        <v>66</v>
      </c>
      <c r="H6" s="64" t="s">
        <v>67</v>
      </c>
      <c r="I6" s="64" t="s">
        <v>68</v>
      </c>
    </row>
    <row r="7" spans="1:9" x14ac:dyDescent="0.25">
      <c r="A7" s="64" t="s">
        <v>214</v>
      </c>
      <c r="B7" s="64" t="s">
        <v>215</v>
      </c>
      <c r="C7" s="64" t="s">
        <v>69</v>
      </c>
      <c r="D7" s="64" t="s">
        <v>227</v>
      </c>
      <c r="E7" s="65" t="s">
        <v>70</v>
      </c>
      <c r="F7" s="64" t="s">
        <v>71</v>
      </c>
      <c r="G7" s="64" t="s">
        <v>72</v>
      </c>
      <c r="H7" s="64" t="s">
        <v>73</v>
      </c>
      <c r="I7" s="64" t="s">
        <v>74</v>
      </c>
    </row>
    <row r="8" spans="1:9" x14ac:dyDescent="0.25">
      <c r="A8" s="64" t="s">
        <v>214</v>
      </c>
      <c r="B8" s="64" t="s">
        <v>215</v>
      </c>
      <c r="C8" s="64" t="s">
        <v>75</v>
      </c>
      <c r="D8" s="64" t="s">
        <v>228</v>
      </c>
      <c r="E8" s="65" t="s">
        <v>76</v>
      </c>
      <c r="F8" s="64" t="s">
        <v>77</v>
      </c>
      <c r="G8" s="65" t="s">
        <v>78</v>
      </c>
      <c r="H8" s="64" t="s">
        <v>79</v>
      </c>
      <c r="I8" s="64" t="s">
        <v>80</v>
      </c>
    </row>
    <row r="9" spans="1:9" x14ac:dyDescent="0.25">
      <c r="A9" s="64" t="s">
        <v>214</v>
      </c>
      <c r="B9" s="64" t="s">
        <v>217</v>
      </c>
      <c r="C9" s="64" t="s">
        <v>81</v>
      </c>
      <c r="D9" s="64" t="s">
        <v>229</v>
      </c>
      <c r="E9" s="65" t="s">
        <v>82</v>
      </c>
      <c r="F9" s="64" t="s">
        <v>83</v>
      </c>
      <c r="G9" s="64" t="s">
        <v>84</v>
      </c>
      <c r="H9" s="64" t="s">
        <v>85</v>
      </c>
      <c r="I9" s="64" t="s">
        <v>86</v>
      </c>
    </row>
    <row r="10" spans="1:9" x14ac:dyDescent="0.25">
      <c r="A10" s="64" t="s">
        <v>214</v>
      </c>
      <c r="B10" s="64" t="s">
        <v>217</v>
      </c>
      <c r="C10" s="64" t="s">
        <v>87</v>
      </c>
      <c r="D10" s="64" t="s">
        <v>230</v>
      </c>
      <c r="E10" s="65" t="s">
        <v>88</v>
      </c>
      <c r="F10" s="64" t="s">
        <v>89</v>
      </c>
      <c r="G10" s="64" t="s">
        <v>90</v>
      </c>
      <c r="H10" s="64" t="s">
        <v>91</v>
      </c>
      <c r="I10" s="64" t="s">
        <v>92</v>
      </c>
    </row>
    <row r="11" spans="1:9" x14ac:dyDescent="0.25">
      <c r="A11" s="64" t="s">
        <v>214</v>
      </c>
      <c r="B11" s="64" t="s">
        <v>217</v>
      </c>
      <c r="C11" s="64" t="s">
        <v>93</v>
      </c>
      <c r="D11" s="64" t="s">
        <v>231</v>
      </c>
      <c r="E11" s="65" t="s">
        <v>94</v>
      </c>
      <c r="F11" s="64" t="s">
        <v>95</v>
      </c>
      <c r="G11" s="64" t="s">
        <v>96</v>
      </c>
      <c r="H11" s="64" t="s">
        <v>97</v>
      </c>
      <c r="I11" s="64" t="s">
        <v>98</v>
      </c>
    </row>
    <row r="12" spans="1:9" x14ac:dyDescent="0.25">
      <c r="A12" s="64" t="s">
        <v>214</v>
      </c>
      <c r="B12" s="64" t="s">
        <v>217</v>
      </c>
      <c r="C12" s="64" t="s">
        <v>99</v>
      </c>
      <c r="D12" s="64" t="s">
        <v>232</v>
      </c>
      <c r="E12" s="65" t="s">
        <v>100</v>
      </c>
      <c r="F12" s="64" t="s">
        <v>101</v>
      </c>
      <c r="G12" s="64" t="s">
        <v>102</v>
      </c>
      <c r="H12" s="64" t="s">
        <v>103</v>
      </c>
      <c r="I12" s="64" t="s">
        <v>104</v>
      </c>
    </row>
    <row r="13" spans="1:9" x14ac:dyDescent="0.25">
      <c r="A13" s="64" t="s">
        <v>214</v>
      </c>
      <c r="B13" s="64" t="s">
        <v>217</v>
      </c>
      <c r="C13" s="64" t="s">
        <v>105</v>
      </c>
      <c r="D13" s="64" t="s">
        <v>233</v>
      </c>
      <c r="E13" s="65" t="s">
        <v>106</v>
      </c>
      <c r="F13" s="64" t="s">
        <v>107</v>
      </c>
      <c r="G13" s="64" t="s">
        <v>108</v>
      </c>
      <c r="H13" s="65" t="s">
        <v>78</v>
      </c>
      <c r="I13" s="64" t="s">
        <v>109</v>
      </c>
    </row>
    <row r="14" spans="1:9" x14ac:dyDescent="0.25">
      <c r="A14" s="64" t="s">
        <v>214</v>
      </c>
      <c r="B14" s="64" t="s">
        <v>217</v>
      </c>
      <c r="C14" s="64" t="s">
        <v>110</v>
      </c>
      <c r="D14" s="64" t="s">
        <v>234</v>
      </c>
      <c r="E14" s="65" t="s">
        <v>111</v>
      </c>
      <c r="F14" s="64" t="s">
        <v>112</v>
      </c>
      <c r="G14" s="64" t="s">
        <v>113</v>
      </c>
      <c r="H14" s="64" t="s">
        <v>114</v>
      </c>
      <c r="I14" s="64" t="s">
        <v>115</v>
      </c>
    </row>
    <row r="15" spans="1:9" x14ac:dyDescent="0.25">
      <c r="A15" s="64" t="s">
        <v>214</v>
      </c>
      <c r="B15" s="64" t="s">
        <v>217</v>
      </c>
      <c r="C15" s="64" t="s">
        <v>116</v>
      </c>
      <c r="D15" s="64" t="s">
        <v>235</v>
      </c>
      <c r="E15" s="65" t="s">
        <v>117</v>
      </c>
      <c r="F15" s="64" t="s">
        <v>118</v>
      </c>
      <c r="G15" s="64" t="s">
        <v>119</v>
      </c>
      <c r="H15" s="64" t="s">
        <v>120</v>
      </c>
      <c r="I15" s="64" t="s">
        <v>121</v>
      </c>
    </row>
    <row r="16" spans="1:9" x14ac:dyDescent="0.25">
      <c r="A16" s="25" t="s">
        <v>216</v>
      </c>
      <c r="B16" s="64" t="s">
        <v>218</v>
      </c>
      <c r="C16" s="64" t="s">
        <v>122</v>
      </c>
      <c r="D16" s="64" t="s">
        <v>236</v>
      </c>
      <c r="E16" s="65" t="s">
        <v>123</v>
      </c>
      <c r="F16" s="64" t="s">
        <v>124</v>
      </c>
      <c r="G16" s="64" t="s">
        <v>125</v>
      </c>
      <c r="H16" s="64" t="s">
        <v>126</v>
      </c>
      <c r="I16" s="64" t="s">
        <v>127</v>
      </c>
    </row>
    <row r="17" spans="1:9" x14ac:dyDescent="0.25">
      <c r="A17" s="25" t="s">
        <v>216</v>
      </c>
      <c r="B17" s="64" t="s">
        <v>218</v>
      </c>
      <c r="C17" s="64" t="s">
        <v>128</v>
      </c>
      <c r="D17" s="64" t="s">
        <v>237</v>
      </c>
      <c r="E17" s="65" t="s">
        <v>129</v>
      </c>
      <c r="F17" s="64" t="s">
        <v>130</v>
      </c>
      <c r="G17" s="64" t="s">
        <v>131</v>
      </c>
      <c r="H17" s="64" t="s">
        <v>132</v>
      </c>
      <c r="I17" s="65" t="s">
        <v>78</v>
      </c>
    </row>
    <row r="18" spans="1:9" x14ac:dyDescent="0.25">
      <c r="A18" s="25" t="s">
        <v>216</v>
      </c>
      <c r="B18" s="64" t="s">
        <v>218</v>
      </c>
      <c r="C18" s="64" t="s">
        <v>133</v>
      </c>
      <c r="D18" s="64" t="s">
        <v>238</v>
      </c>
      <c r="E18" s="65" t="s">
        <v>134</v>
      </c>
      <c r="F18" s="64" t="s">
        <v>135</v>
      </c>
      <c r="G18" s="64" t="s">
        <v>136</v>
      </c>
      <c r="H18" s="64" t="s">
        <v>137</v>
      </c>
      <c r="I18" s="64" t="s">
        <v>138</v>
      </c>
    </row>
    <row r="19" spans="1:9" x14ac:dyDescent="0.25">
      <c r="A19" s="25" t="s">
        <v>216</v>
      </c>
      <c r="B19" s="64" t="s">
        <v>218</v>
      </c>
      <c r="C19" s="64" t="s">
        <v>139</v>
      </c>
      <c r="D19" s="64" t="s">
        <v>239</v>
      </c>
      <c r="E19" s="65" t="s">
        <v>140</v>
      </c>
      <c r="F19" s="64" t="s">
        <v>141</v>
      </c>
      <c r="G19" s="64" t="s">
        <v>142</v>
      </c>
      <c r="H19" s="65" t="s">
        <v>143</v>
      </c>
      <c r="I19" s="64" t="s">
        <v>144</v>
      </c>
    </row>
    <row r="20" spans="1:9" x14ac:dyDescent="0.25">
      <c r="A20" s="25" t="s">
        <v>216</v>
      </c>
      <c r="B20" s="64" t="s">
        <v>218</v>
      </c>
      <c r="C20" s="64" t="s">
        <v>145</v>
      </c>
      <c r="D20" s="64" t="s">
        <v>240</v>
      </c>
      <c r="E20" s="65" t="s">
        <v>146</v>
      </c>
      <c r="F20" s="64" t="s">
        <v>147</v>
      </c>
      <c r="G20" s="64" t="s">
        <v>148</v>
      </c>
      <c r="H20" s="64" t="s">
        <v>149</v>
      </c>
      <c r="I20" s="64" t="s">
        <v>150</v>
      </c>
    </row>
    <row r="21" spans="1:9" x14ac:dyDescent="0.25">
      <c r="A21" s="25" t="s">
        <v>216</v>
      </c>
      <c r="B21" s="64" t="s">
        <v>218</v>
      </c>
      <c r="C21" s="64" t="s">
        <v>151</v>
      </c>
      <c r="D21" s="64" t="s">
        <v>241</v>
      </c>
      <c r="E21" s="65" t="s">
        <v>152</v>
      </c>
      <c r="F21" s="64" t="s">
        <v>153</v>
      </c>
      <c r="G21" s="64" t="s">
        <v>154</v>
      </c>
      <c r="H21" s="64" t="s">
        <v>155</v>
      </c>
      <c r="I21" s="64" t="s">
        <v>156</v>
      </c>
    </row>
    <row r="22" spans="1:9" x14ac:dyDescent="0.25">
      <c r="A22" s="25" t="s">
        <v>216</v>
      </c>
      <c r="B22" s="64" t="s">
        <v>218</v>
      </c>
      <c r="C22" s="64" t="s">
        <v>157</v>
      </c>
      <c r="D22" s="64" t="s">
        <v>242</v>
      </c>
      <c r="E22" s="65" t="s">
        <v>158</v>
      </c>
      <c r="F22" s="64" t="s">
        <v>159</v>
      </c>
      <c r="G22" s="64" t="s">
        <v>160</v>
      </c>
      <c r="H22" s="64" t="s">
        <v>161</v>
      </c>
      <c r="I22" s="64" t="s">
        <v>162</v>
      </c>
    </row>
    <row r="23" spans="1:9" x14ac:dyDescent="0.25">
      <c r="A23" s="25" t="s">
        <v>216</v>
      </c>
      <c r="B23" s="64" t="s">
        <v>218</v>
      </c>
      <c r="C23" s="64" t="s">
        <v>163</v>
      </c>
      <c r="D23" s="64" t="s">
        <v>243</v>
      </c>
      <c r="E23" s="65" t="s">
        <v>164</v>
      </c>
      <c r="F23" s="64" t="s">
        <v>165</v>
      </c>
      <c r="G23" s="64" t="s">
        <v>166</v>
      </c>
      <c r="H23" s="64" t="s">
        <v>167</v>
      </c>
      <c r="I23" s="64" t="s">
        <v>168</v>
      </c>
    </row>
    <row r="24" spans="1:9" x14ac:dyDescent="0.25">
      <c r="A24" s="25" t="s">
        <v>216</v>
      </c>
      <c r="B24" s="65" t="s">
        <v>219</v>
      </c>
      <c r="C24" s="64" t="s">
        <v>169</v>
      </c>
      <c r="D24" s="64" t="s">
        <v>244</v>
      </c>
      <c r="E24" s="65" t="s">
        <v>170</v>
      </c>
      <c r="F24" s="64" t="s">
        <v>171</v>
      </c>
      <c r="G24" s="64" t="s">
        <v>172</v>
      </c>
      <c r="H24" s="64" t="s">
        <v>173</v>
      </c>
      <c r="I24" s="64" t="s">
        <v>174</v>
      </c>
    </row>
    <row r="25" spans="1:9" x14ac:dyDescent="0.25">
      <c r="A25" s="25" t="s">
        <v>216</v>
      </c>
      <c r="B25" s="65" t="s">
        <v>219</v>
      </c>
      <c r="C25" s="64" t="s">
        <v>175</v>
      </c>
      <c r="D25" s="64" t="s">
        <v>245</v>
      </c>
      <c r="E25" s="65" t="s">
        <v>176</v>
      </c>
      <c r="F25" s="64" t="s">
        <v>177</v>
      </c>
      <c r="G25" s="64" t="s">
        <v>178</v>
      </c>
      <c r="H25" s="64" t="s">
        <v>179</v>
      </c>
      <c r="I25" s="65" t="s">
        <v>78</v>
      </c>
    </row>
    <row r="26" spans="1:9" x14ac:dyDescent="0.25">
      <c r="A26" s="25" t="s">
        <v>216</v>
      </c>
      <c r="B26" s="65" t="s">
        <v>219</v>
      </c>
      <c r="C26" s="64" t="s">
        <v>180</v>
      </c>
      <c r="D26" s="64" t="s">
        <v>246</v>
      </c>
      <c r="E26" s="65" t="s">
        <v>181</v>
      </c>
      <c r="F26" s="64" t="s">
        <v>182</v>
      </c>
      <c r="G26" s="64" t="s">
        <v>183</v>
      </c>
      <c r="H26" s="64" t="s">
        <v>184</v>
      </c>
      <c r="I26" s="64" t="s">
        <v>185</v>
      </c>
    </row>
    <row r="27" spans="1:9" x14ac:dyDescent="0.25">
      <c r="A27" s="25" t="s">
        <v>216</v>
      </c>
      <c r="B27" s="65" t="s">
        <v>219</v>
      </c>
      <c r="C27" s="64" t="s">
        <v>186</v>
      </c>
      <c r="D27" s="64" t="s">
        <v>247</v>
      </c>
      <c r="E27" s="65" t="s">
        <v>187</v>
      </c>
      <c r="F27" s="64" t="s">
        <v>188</v>
      </c>
      <c r="G27" s="64" t="s">
        <v>189</v>
      </c>
      <c r="H27" s="64" t="s">
        <v>190</v>
      </c>
      <c r="I27" s="64" t="s">
        <v>191</v>
      </c>
    </row>
    <row r="28" spans="1:9" x14ac:dyDescent="0.25">
      <c r="A28" s="25" t="s">
        <v>216</v>
      </c>
      <c r="B28" s="65" t="s">
        <v>219</v>
      </c>
      <c r="C28" s="64" t="s">
        <v>192</v>
      </c>
      <c r="D28" s="64" t="s">
        <v>248</v>
      </c>
      <c r="E28" s="65" t="s">
        <v>193</v>
      </c>
      <c r="F28" s="64" t="s">
        <v>194</v>
      </c>
      <c r="G28" s="64" t="s">
        <v>195</v>
      </c>
      <c r="H28" s="64" t="s">
        <v>196</v>
      </c>
      <c r="I28" s="65" t="s">
        <v>78</v>
      </c>
    </row>
    <row r="29" spans="1:9" x14ac:dyDescent="0.25">
      <c r="A29" s="25" t="s">
        <v>216</v>
      </c>
      <c r="B29" s="65" t="s">
        <v>219</v>
      </c>
      <c r="C29" s="64" t="s">
        <v>197</v>
      </c>
      <c r="D29" s="64" t="s">
        <v>249</v>
      </c>
      <c r="E29" s="65" t="s">
        <v>198</v>
      </c>
      <c r="F29" s="64" t="s">
        <v>199</v>
      </c>
      <c r="G29" s="64" t="s">
        <v>200</v>
      </c>
      <c r="H29" s="64" t="s">
        <v>201</v>
      </c>
      <c r="I29" s="64" t="s">
        <v>202</v>
      </c>
    </row>
    <row r="30" spans="1:9" x14ac:dyDescent="0.25">
      <c r="A30" s="25" t="s">
        <v>216</v>
      </c>
      <c r="B30" s="65" t="s">
        <v>219</v>
      </c>
      <c r="C30" s="64" t="s">
        <v>203</v>
      </c>
      <c r="D30" s="64" t="s">
        <v>250</v>
      </c>
      <c r="E30" s="65" t="s">
        <v>204</v>
      </c>
      <c r="F30" s="64" t="s">
        <v>205</v>
      </c>
      <c r="G30" s="64" t="s">
        <v>206</v>
      </c>
      <c r="H30" s="64" t="s">
        <v>207</v>
      </c>
      <c r="I30" s="64" t="s">
        <v>208</v>
      </c>
    </row>
    <row r="31" spans="1:9" x14ac:dyDescent="0.25">
      <c r="A31" s="25" t="s">
        <v>216</v>
      </c>
      <c r="B31" s="65" t="s">
        <v>219</v>
      </c>
      <c r="C31" s="64" t="s">
        <v>209</v>
      </c>
      <c r="D31" s="64" t="s">
        <v>251</v>
      </c>
      <c r="E31" s="64" t="s">
        <v>210</v>
      </c>
      <c r="F31" s="64" t="s">
        <v>211</v>
      </c>
      <c r="G31" s="65" t="s">
        <v>78</v>
      </c>
      <c r="H31" s="65" t="s">
        <v>78</v>
      </c>
      <c r="I31" s="64" t="s">
        <v>212</v>
      </c>
    </row>
    <row r="32" spans="1:9" x14ac:dyDescent="0.25">
      <c r="B32" s="64"/>
      <c r="C32" s="64"/>
      <c r="D32" s="64"/>
      <c r="E32" s="64"/>
      <c r="F32" s="64"/>
      <c r="G32" s="64"/>
      <c r="H32" s="64"/>
      <c r="I32" s="64"/>
    </row>
    <row r="33" spans="2:9" x14ac:dyDescent="0.25">
      <c r="B33" s="64"/>
      <c r="C33" s="64"/>
      <c r="D33" s="64"/>
      <c r="E33" s="64"/>
      <c r="F33" s="64"/>
      <c r="G33" s="64"/>
      <c r="H33" s="64"/>
      <c r="I33" s="64"/>
    </row>
    <row r="34" spans="2:9" x14ac:dyDescent="0.25">
      <c r="B34" s="64"/>
      <c r="C34" s="64"/>
      <c r="D34" s="64"/>
      <c r="E34" s="64"/>
      <c r="F34" s="64"/>
      <c r="G34" s="64"/>
      <c r="H34" s="64"/>
      <c r="I34" s="64"/>
    </row>
    <row r="35" spans="2:9" x14ac:dyDescent="0.25">
      <c r="B35" s="64"/>
      <c r="C35" s="64"/>
      <c r="D35" s="64"/>
      <c r="E35" s="64"/>
      <c r="F35" s="64"/>
      <c r="G35" s="64"/>
      <c r="H35" s="64"/>
      <c r="I35" s="6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5"/>
  <sheetViews>
    <sheetView workbookViewId="0">
      <selection activeCell="C3" sqref="C3"/>
    </sheetView>
  </sheetViews>
  <sheetFormatPr defaultRowHeight="15" x14ac:dyDescent="0.25"/>
  <sheetData>
    <row r="1" spans="1:32" x14ac:dyDescent="0.25">
      <c r="C1" s="1" t="s">
        <v>33</v>
      </c>
    </row>
    <row r="2" spans="1:32" x14ac:dyDescent="0.25">
      <c r="A2" s="64"/>
      <c r="C2" s="64" t="s">
        <v>222</v>
      </c>
      <c r="D2" s="64" t="s">
        <v>226</v>
      </c>
      <c r="E2" s="64" t="s">
        <v>236</v>
      </c>
      <c r="F2" s="64" t="s">
        <v>237</v>
      </c>
      <c r="G2" s="64" t="s">
        <v>244</v>
      </c>
      <c r="H2" s="64" t="s">
        <v>245</v>
      </c>
      <c r="I2" s="64" t="s">
        <v>223</v>
      </c>
      <c r="J2" s="64" t="s">
        <v>229</v>
      </c>
      <c r="K2" s="64" t="s">
        <v>230</v>
      </c>
      <c r="L2" s="64" t="s">
        <v>231</v>
      </c>
      <c r="M2" s="64" t="s">
        <v>238</v>
      </c>
      <c r="N2" s="64" t="s">
        <v>224</v>
      </c>
      <c r="O2" s="64" t="s">
        <v>239</v>
      </c>
      <c r="P2" s="64" t="s">
        <v>225</v>
      </c>
      <c r="Q2" s="64" t="s">
        <v>232</v>
      </c>
      <c r="R2" s="64" t="s">
        <v>240</v>
      </c>
      <c r="S2" s="64" t="s">
        <v>233</v>
      </c>
      <c r="T2" s="64" t="s">
        <v>246</v>
      </c>
      <c r="U2" s="64" t="s">
        <v>247</v>
      </c>
      <c r="V2" s="64" t="s">
        <v>248</v>
      </c>
      <c r="W2" s="64" t="s">
        <v>241</v>
      </c>
      <c r="X2" s="64" t="s">
        <v>249</v>
      </c>
      <c r="Y2" s="64" t="s">
        <v>250</v>
      </c>
      <c r="Z2" s="64" t="s">
        <v>227</v>
      </c>
      <c r="AA2" s="64" t="s">
        <v>234</v>
      </c>
      <c r="AB2" s="64" t="s">
        <v>242</v>
      </c>
      <c r="AC2" s="64" t="s">
        <v>243</v>
      </c>
      <c r="AD2" s="64" t="s">
        <v>228</v>
      </c>
      <c r="AE2" s="64" t="s">
        <v>251</v>
      </c>
      <c r="AF2" s="64" t="s">
        <v>235</v>
      </c>
    </row>
    <row r="3" spans="1:32" x14ac:dyDescent="0.25">
      <c r="A3" s="66" t="s">
        <v>252</v>
      </c>
      <c r="B3">
        <v>1</v>
      </c>
    </row>
    <row r="4" spans="1:32" x14ac:dyDescent="0.25">
      <c r="A4" s="64"/>
      <c r="B4">
        <f>B3+1</f>
        <v>2</v>
      </c>
    </row>
    <row r="5" spans="1:32" x14ac:dyDescent="0.25">
      <c r="A5" s="64"/>
      <c r="B5" s="15">
        <f t="shared" ref="B5:B68" si="0">B4+1</f>
        <v>3</v>
      </c>
    </row>
    <row r="6" spans="1:32" x14ac:dyDescent="0.25">
      <c r="A6" s="64"/>
      <c r="B6" s="15">
        <f t="shared" si="0"/>
        <v>4</v>
      </c>
    </row>
    <row r="7" spans="1:32" x14ac:dyDescent="0.25">
      <c r="A7" s="64"/>
      <c r="B7" s="15">
        <f t="shared" si="0"/>
        <v>5</v>
      </c>
    </row>
    <row r="8" spans="1:32" x14ac:dyDescent="0.25">
      <c r="A8" s="64"/>
      <c r="B8" s="15">
        <f t="shared" si="0"/>
        <v>6</v>
      </c>
    </row>
    <row r="9" spans="1:32" x14ac:dyDescent="0.25">
      <c r="A9" s="64"/>
      <c r="B9" s="15">
        <f t="shared" si="0"/>
        <v>7</v>
      </c>
    </row>
    <row r="10" spans="1:32" x14ac:dyDescent="0.25">
      <c r="A10" s="64"/>
      <c r="B10" s="15">
        <f t="shared" si="0"/>
        <v>8</v>
      </c>
    </row>
    <row r="11" spans="1:32" x14ac:dyDescent="0.25">
      <c r="A11" s="64"/>
      <c r="B11" s="15">
        <f t="shared" si="0"/>
        <v>9</v>
      </c>
    </row>
    <row r="12" spans="1:32" x14ac:dyDescent="0.25">
      <c r="A12" s="64"/>
      <c r="B12" s="15">
        <f t="shared" si="0"/>
        <v>10</v>
      </c>
    </row>
    <row r="13" spans="1:32" x14ac:dyDescent="0.25">
      <c r="A13" s="64"/>
      <c r="B13" s="15">
        <f t="shared" si="0"/>
        <v>11</v>
      </c>
    </row>
    <row r="14" spans="1:32" x14ac:dyDescent="0.25">
      <c r="A14" s="64"/>
      <c r="B14" s="15">
        <f t="shared" si="0"/>
        <v>12</v>
      </c>
    </row>
    <row r="15" spans="1:32" x14ac:dyDescent="0.25">
      <c r="A15" s="64"/>
      <c r="B15" s="15">
        <f t="shared" si="0"/>
        <v>13</v>
      </c>
    </row>
    <row r="16" spans="1:32" x14ac:dyDescent="0.25">
      <c r="A16" s="64"/>
      <c r="B16" s="15">
        <f t="shared" si="0"/>
        <v>14</v>
      </c>
    </row>
    <row r="17" spans="1:2" x14ac:dyDescent="0.25">
      <c r="A17" s="64"/>
      <c r="B17" s="15">
        <f t="shared" si="0"/>
        <v>15</v>
      </c>
    </row>
    <row r="18" spans="1:2" x14ac:dyDescent="0.25">
      <c r="A18" s="64"/>
      <c r="B18" s="15">
        <f t="shared" si="0"/>
        <v>16</v>
      </c>
    </row>
    <row r="19" spans="1:2" x14ac:dyDescent="0.25">
      <c r="A19" s="64"/>
      <c r="B19" s="15">
        <f t="shared" si="0"/>
        <v>17</v>
      </c>
    </row>
    <row r="20" spans="1:2" x14ac:dyDescent="0.25">
      <c r="A20" s="64"/>
      <c r="B20" s="15">
        <f t="shared" si="0"/>
        <v>18</v>
      </c>
    </row>
    <row r="21" spans="1:2" x14ac:dyDescent="0.25">
      <c r="A21" s="64"/>
      <c r="B21" s="15">
        <f t="shared" si="0"/>
        <v>19</v>
      </c>
    </row>
    <row r="22" spans="1:2" x14ac:dyDescent="0.25">
      <c r="A22" s="64"/>
      <c r="B22" s="15">
        <f t="shared" si="0"/>
        <v>20</v>
      </c>
    </row>
    <row r="23" spans="1:2" x14ac:dyDescent="0.25">
      <c r="A23" s="64"/>
      <c r="B23" s="15">
        <f t="shared" si="0"/>
        <v>21</v>
      </c>
    </row>
    <row r="24" spans="1:2" x14ac:dyDescent="0.25">
      <c r="A24" s="64"/>
      <c r="B24" s="15">
        <f t="shared" si="0"/>
        <v>22</v>
      </c>
    </row>
    <row r="25" spans="1:2" x14ac:dyDescent="0.25">
      <c r="A25" s="64"/>
      <c r="B25" s="15">
        <f t="shared" si="0"/>
        <v>23</v>
      </c>
    </row>
    <row r="26" spans="1:2" x14ac:dyDescent="0.25">
      <c r="A26" s="64"/>
      <c r="B26" s="15">
        <f t="shared" si="0"/>
        <v>24</v>
      </c>
    </row>
    <row r="27" spans="1:2" x14ac:dyDescent="0.25">
      <c r="A27" s="64"/>
      <c r="B27" s="15">
        <f t="shared" si="0"/>
        <v>25</v>
      </c>
    </row>
    <row r="28" spans="1:2" x14ac:dyDescent="0.25">
      <c r="A28" s="64"/>
      <c r="B28" s="15">
        <f t="shared" si="0"/>
        <v>26</v>
      </c>
    </row>
    <row r="29" spans="1:2" x14ac:dyDescent="0.25">
      <c r="A29" s="64"/>
      <c r="B29" s="15">
        <f t="shared" si="0"/>
        <v>27</v>
      </c>
    </row>
    <row r="30" spans="1:2" x14ac:dyDescent="0.25">
      <c r="A30" s="64"/>
      <c r="B30" s="15">
        <f t="shared" si="0"/>
        <v>28</v>
      </c>
    </row>
    <row r="31" spans="1:2" x14ac:dyDescent="0.25">
      <c r="A31" s="64"/>
      <c r="B31" s="15">
        <f t="shared" si="0"/>
        <v>29</v>
      </c>
    </row>
    <row r="32" spans="1:2" x14ac:dyDescent="0.25">
      <c r="B32" s="15">
        <f t="shared" si="0"/>
        <v>30</v>
      </c>
    </row>
    <row r="33" spans="2:2" x14ac:dyDescent="0.25">
      <c r="B33" s="15">
        <f t="shared" si="0"/>
        <v>31</v>
      </c>
    </row>
    <row r="34" spans="2:2" x14ac:dyDescent="0.25">
      <c r="B34" s="15">
        <f t="shared" si="0"/>
        <v>32</v>
      </c>
    </row>
    <row r="35" spans="2:2" x14ac:dyDescent="0.25">
      <c r="B35" s="15">
        <f t="shared" si="0"/>
        <v>33</v>
      </c>
    </row>
    <row r="36" spans="2:2" x14ac:dyDescent="0.25">
      <c r="B36" s="15">
        <f t="shared" si="0"/>
        <v>34</v>
      </c>
    </row>
    <row r="37" spans="2:2" x14ac:dyDescent="0.25">
      <c r="B37" s="15">
        <f t="shared" si="0"/>
        <v>35</v>
      </c>
    </row>
    <row r="38" spans="2:2" x14ac:dyDescent="0.25">
      <c r="B38" s="15">
        <f t="shared" si="0"/>
        <v>36</v>
      </c>
    </row>
    <row r="39" spans="2:2" x14ac:dyDescent="0.25">
      <c r="B39" s="15">
        <f t="shared" si="0"/>
        <v>37</v>
      </c>
    </row>
    <row r="40" spans="2:2" x14ac:dyDescent="0.25">
      <c r="B40" s="15">
        <f t="shared" si="0"/>
        <v>38</v>
      </c>
    </row>
    <row r="41" spans="2:2" x14ac:dyDescent="0.25">
      <c r="B41" s="15">
        <f t="shared" si="0"/>
        <v>39</v>
      </c>
    </row>
    <row r="42" spans="2:2" x14ac:dyDescent="0.25">
      <c r="B42" s="15">
        <f t="shared" si="0"/>
        <v>40</v>
      </c>
    </row>
    <row r="43" spans="2:2" x14ac:dyDescent="0.25">
      <c r="B43" s="15">
        <f t="shared" si="0"/>
        <v>41</v>
      </c>
    </row>
    <row r="44" spans="2:2" x14ac:dyDescent="0.25">
      <c r="B44" s="15">
        <f t="shared" si="0"/>
        <v>42</v>
      </c>
    </row>
    <row r="45" spans="2:2" x14ac:dyDescent="0.25">
      <c r="B45" s="15">
        <f t="shared" si="0"/>
        <v>43</v>
      </c>
    </row>
    <row r="46" spans="2:2" x14ac:dyDescent="0.25">
      <c r="B46" s="15">
        <f t="shared" si="0"/>
        <v>44</v>
      </c>
    </row>
    <row r="47" spans="2:2" x14ac:dyDescent="0.25">
      <c r="B47" s="15">
        <f t="shared" si="0"/>
        <v>45</v>
      </c>
    </row>
    <row r="48" spans="2:2" x14ac:dyDescent="0.25">
      <c r="B48" s="15">
        <f t="shared" si="0"/>
        <v>46</v>
      </c>
    </row>
    <row r="49" spans="2:2" x14ac:dyDescent="0.25">
      <c r="B49" s="15">
        <f t="shared" si="0"/>
        <v>47</v>
      </c>
    </row>
    <row r="50" spans="2:2" x14ac:dyDescent="0.25">
      <c r="B50" s="15">
        <f t="shared" si="0"/>
        <v>48</v>
      </c>
    </row>
    <row r="51" spans="2:2" x14ac:dyDescent="0.25">
      <c r="B51" s="15">
        <f t="shared" si="0"/>
        <v>49</v>
      </c>
    </row>
    <row r="52" spans="2:2" x14ac:dyDescent="0.25">
      <c r="B52" s="15">
        <f t="shared" si="0"/>
        <v>50</v>
      </c>
    </row>
    <row r="53" spans="2:2" x14ac:dyDescent="0.25">
      <c r="B53" s="15">
        <f t="shared" si="0"/>
        <v>51</v>
      </c>
    </row>
    <row r="54" spans="2:2" x14ac:dyDescent="0.25">
      <c r="B54" s="15">
        <f t="shared" si="0"/>
        <v>52</v>
      </c>
    </row>
    <row r="55" spans="2:2" x14ac:dyDescent="0.25">
      <c r="B55" s="15">
        <f t="shared" si="0"/>
        <v>53</v>
      </c>
    </row>
    <row r="56" spans="2:2" x14ac:dyDescent="0.25">
      <c r="B56" s="15">
        <f t="shared" si="0"/>
        <v>54</v>
      </c>
    </row>
    <row r="57" spans="2:2" x14ac:dyDescent="0.25">
      <c r="B57" s="15">
        <f t="shared" si="0"/>
        <v>55</v>
      </c>
    </row>
    <row r="58" spans="2:2" x14ac:dyDescent="0.25">
      <c r="B58" s="15">
        <f t="shared" si="0"/>
        <v>56</v>
      </c>
    </row>
    <row r="59" spans="2:2" x14ac:dyDescent="0.25">
      <c r="B59" s="15">
        <f t="shared" si="0"/>
        <v>57</v>
      </c>
    </row>
    <row r="60" spans="2:2" x14ac:dyDescent="0.25">
      <c r="B60" s="15">
        <f t="shared" si="0"/>
        <v>58</v>
      </c>
    </row>
    <row r="61" spans="2:2" x14ac:dyDescent="0.25">
      <c r="B61" s="15">
        <f t="shared" si="0"/>
        <v>59</v>
      </c>
    </row>
    <row r="62" spans="2:2" x14ac:dyDescent="0.25">
      <c r="B62" s="15">
        <f t="shared" si="0"/>
        <v>60</v>
      </c>
    </row>
    <row r="63" spans="2:2" x14ac:dyDescent="0.25">
      <c r="B63" s="15">
        <f t="shared" si="0"/>
        <v>61</v>
      </c>
    </row>
    <row r="64" spans="2:2" x14ac:dyDescent="0.25">
      <c r="B64" s="15">
        <f t="shared" si="0"/>
        <v>62</v>
      </c>
    </row>
    <row r="65" spans="2:2" x14ac:dyDescent="0.25">
      <c r="B65" s="15">
        <f t="shared" si="0"/>
        <v>63</v>
      </c>
    </row>
    <row r="66" spans="2:2" x14ac:dyDescent="0.25">
      <c r="B66" s="15">
        <f t="shared" si="0"/>
        <v>64</v>
      </c>
    </row>
    <row r="67" spans="2:2" x14ac:dyDescent="0.25">
      <c r="B67" s="15">
        <f t="shared" si="0"/>
        <v>65</v>
      </c>
    </row>
    <row r="68" spans="2:2" x14ac:dyDescent="0.25">
      <c r="B68" s="15">
        <f t="shared" si="0"/>
        <v>66</v>
      </c>
    </row>
    <row r="69" spans="2:2" x14ac:dyDescent="0.25">
      <c r="B69" s="15">
        <f t="shared" ref="B69:B84" si="1">B68+1</f>
        <v>67</v>
      </c>
    </row>
    <row r="70" spans="2:2" x14ac:dyDescent="0.25">
      <c r="B70" s="15">
        <f t="shared" si="1"/>
        <v>68</v>
      </c>
    </row>
    <row r="71" spans="2:2" x14ac:dyDescent="0.25">
      <c r="B71" s="15">
        <f t="shared" si="1"/>
        <v>69</v>
      </c>
    </row>
    <row r="72" spans="2:2" x14ac:dyDescent="0.25">
      <c r="B72" s="15">
        <f t="shared" si="1"/>
        <v>70</v>
      </c>
    </row>
    <row r="73" spans="2:2" x14ac:dyDescent="0.25">
      <c r="B73" s="15">
        <f t="shared" si="1"/>
        <v>71</v>
      </c>
    </row>
    <row r="74" spans="2:2" x14ac:dyDescent="0.25">
      <c r="B74" s="15">
        <f t="shared" si="1"/>
        <v>72</v>
      </c>
    </row>
    <row r="75" spans="2:2" x14ac:dyDescent="0.25">
      <c r="B75" s="15">
        <f t="shared" si="1"/>
        <v>73</v>
      </c>
    </row>
    <row r="76" spans="2:2" x14ac:dyDescent="0.25">
      <c r="B76" s="15">
        <f t="shared" si="1"/>
        <v>74</v>
      </c>
    </row>
    <row r="77" spans="2:2" x14ac:dyDescent="0.25">
      <c r="B77" s="15">
        <f t="shared" si="1"/>
        <v>75</v>
      </c>
    </row>
    <row r="78" spans="2:2" x14ac:dyDescent="0.25">
      <c r="B78" s="15">
        <f t="shared" si="1"/>
        <v>76</v>
      </c>
    </row>
    <row r="79" spans="2:2" x14ac:dyDescent="0.25">
      <c r="B79" s="15">
        <f t="shared" si="1"/>
        <v>77</v>
      </c>
    </row>
    <row r="80" spans="2:2" x14ac:dyDescent="0.25">
      <c r="B80" s="15">
        <f t="shared" si="1"/>
        <v>78</v>
      </c>
    </row>
    <row r="81" spans="2:2" x14ac:dyDescent="0.25">
      <c r="B81" s="15">
        <f t="shared" si="1"/>
        <v>79</v>
      </c>
    </row>
    <row r="82" spans="2:2" x14ac:dyDescent="0.25">
      <c r="B82" s="15">
        <f t="shared" si="1"/>
        <v>80</v>
      </c>
    </row>
    <row r="83" spans="2:2" x14ac:dyDescent="0.25">
      <c r="B83" s="15">
        <f t="shared" si="1"/>
        <v>81</v>
      </c>
    </row>
    <row r="84" spans="2:2" x14ac:dyDescent="0.25">
      <c r="B84" s="15">
        <f t="shared" si="1"/>
        <v>82</v>
      </c>
    </row>
    <row r="85" spans="2:2" x14ac:dyDescent="0.25">
      <c r="B85" s="15"/>
    </row>
  </sheetData>
  <sortState ref="A2:A31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Standings</vt:lpstr>
      <vt:lpstr>Standings (2)</vt:lpstr>
      <vt:lpstr>Teams</vt:lpstr>
      <vt:lpstr>MatchUps</vt:lpstr>
      <vt:lpstr>MatchOrdering</vt:lpstr>
      <vt:lpstr>AllTeams</vt:lpstr>
      <vt:lpstr>RotatingSchedule</vt:lpstr>
      <vt:lpstr>AllTeams</vt:lpstr>
      <vt:lpstr>VSList</vt:lpstr>
    </vt:vector>
  </TitlesOfParts>
  <Company>CH2M HILL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DaSilva, Jason/TOR</dc:creator>
  <cp:lastModifiedBy>Sebastian Michal Mankowski</cp:lastModifiedBy>
  <cp:lastPrinted>2010-05-07T21:00:22Z</cp:lastPrinted>
  <dcterms:created xsi:type="dcterms:W3CDTF">2010-04-27T18:38:49Z</dcterms:created>
  <dcterms:modified xsi:type="dcterms:W3CDTF">2014-04-29T20:33:11Z</dcterms:modified>
</cp:coreProperties>
</file>