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95" windowHeight="5385" activeTab="4"/>
  </bookViews>
  <sheets>
    <sheet name="1" sheetId="2" r:id="rId1"/>
    <sheet name="2" sheetId="3" r:id="rId2"/>
    <sheet name="3" sheetId="4" r:id="rId3"/>
    <sheet name="4" sheetId="5" r:id="rId4"/>
    <sheet name="Sheet1" sheetId="6" r:id="rId5"/>
  </sheets>
  <calcPr calcId="124519"/>
</workbook>
</file>

<file path=xl/calcChain.xml><?xml version="1.0" encoding="utf-8"?>
<calcChain xmlns="http://schemas.openxmlformats.org/spreadsheetml/2006/main">
  <c r="B26" i="6"/>
  <c r="F25"/>
  <c r="E25"/>
  <c r="D25"/>
  <c r="C25"/>
  <c r="C24"/>
  <c r="C23"/>
  <c r="C22"/>
  <c r="C21"/>
  <c r="C20"/>
  <c r="C26" s="1"/>
  <c r="C29" s="1"/>
  <c r="E21" s="1"/>
  <c r="C17"/>
  <c r="C16"/>
  <c r="C15"/>
  <c r="C14"/>
  <c r="C13"/>
  <c r="C12"/>
  <c r="D8"/>
  <c r="E8"/>
  <c r="F8"/>
  <c r="E3"/>
  <c r="F3"/>
  <c r="E4"/>
  <c r="F4"/>
  <c r="E5"/>
  <c r="F5"/>
  <c r="E6"/>
  <c r="F6"/>
  <c r="E7"/>
  <c r="F7"/>
  <c r="F2"/>
  <c r="E2"/>
  <c r="D3"/>
  <c r="D4"/>
  <c r="D5"/>
  <c r="D6"/>
  <c r="D7"/>
  <c r="D2"/>
  <c r="B8"/>
  <c r="C3"/>
  <c r="C4"/>
  <c r="C5"/>
  <c r="C6"/>
  <c r="C7"/>
  <c r="C2"/>
  <c r="B23" i="5"/>
  <c r="B22"/>
  <c r="D14"/>
  <c r="E14" s="1"/>
  <c r="F14" s="1"/>
  <c r="D15"/>
  <c r="E15" s="1"/>
  <c r="F15" s="1"/>
  <c r="D16"/>
  <c r="E16" s="1"/>
  <c r="F16" s="1"/>
  <c r="D17"/>
  <c r="E17" s="1"/>
  <c r="F17" s="1"/>
  <c r="D13"/>
  <c r="E13" s="1"/>
  <c r="F13" s="1"/>
  <c r="B20"/>
  <c r="B18"/>
  <c r="C18"/>
  <c r="C14"/>
  <c r="C15"/>
  <c r="C16"/>
  <c r="C17"/>
  <c r="C13"/>
  <c r="G10"/>
  <c r="G9"/>
  <c r="F5"/>
  <c r="G5" s="1"/>
  <c r="F7"/>
  <c r="G7" s="1"/>
  <c r="E4"/>
  <c r="F4" s="1"/>
  <c r="G4" s="1"/>
  <c r="E5"/>
  <c r="E6"/>
  <c r="F6" s="1"/>
  <c r="G6" s="1"/>
  <c r="E7"/>
  <c r="E3"/>
  <c r="F3" s="1"/>
  <c r="G3" s="1"/>
  <c r="D9"/>
  <c r="B8"/>
  <c r="D8"/>
  <c r="D4"/>
  <c r="D5"/>
  <c r="D6"/>
  <c r="D7"/>
  <c r="D3"/>
  <c r="K6" i="4"/>
  <c r="K5"/>
  <c r="K4"/>
  <c r="H7"/>
  <c r="C7"/>
  <c r="D7"/>
  <c r="E7"/>
  <c r="F7"/>
  <c r="G7"/>
  <c r="B7"/>
  <c r="C6"/>
  <c r="D6"/>
  <c r="E6"/>
  <c r="F6"/>
  <c r="G6"/>
  <c r="B6"/>
  <c r="C5"/>
  <c r="D5"/>
  <c r="E5"/>
  <c r="F5"/>
  <c r="G5"/>
  <c r="B5"/>
  <c r="K3"/>
  <c r="H2"/>
  <c r="H4"/>
  <c r="C4"/>
  <c r="D4"/>
  <c r="E4"/>
  <c r="F4"/>
  <c r="G4"/>
  <c r="B4"/>
  <c r="B18" i="3"/>
  <c r="B8"/>
  <c r="B17"/>
  <c r="B19" s="1"/>
  <c r="B7"/>
  <c r="B9" s="1"/>
  <c r="C9" i="2"/>
  <c r="B13"/>
  <c r="B12"/>
  <c r="D9"/>
  <c r="D3"/>
  <c r="D4"/>
  <c r="D5"/>
  <c r="D6"/>
  <c r="D7"/>
  <c r="D8"/>
  <c r="D2"/>
  <c r="B11"/>
  <c r="C3"/>
  <c r="C4"/>
  <c r="C5"/>
  <c r="C6"/>
  <c r="C7"/>
  <c r="C8"/>
  <c r="C2"/>
  <c r="B10"/>
  <c r="B9"/>
  <c r="D20" i="6" l="1"/>
  <c r="F20"/>
  <c r="E24"/>
  <c r="F23"/>
  <c r="D23"/>
  <c r="E22"/>
  <c r="F21"/>
  <c r="D21"/>
  <c r="E20"/>
  <c r="F24"/>
  <c r="D24"/>
  <c r="E23"/>
  <c r="F22"/>
  <c r="D22"/>
  <c r="C8"/>
  <c r="C11" s="1"/>
  <c r="L15" i="3"/>
  <c r="S15" s="1"/>
  <c r="J15"/>
  <c r="Q15" s="1"/>
  <c r="H15"/>
  <c r="O15" s="1"/>
  <c r="L14"/>
  <c r="S14" s="1"/>
  <c r="J14"/>
  <c r="Q14" s="1"/>
  <c r="H14"/>
  <c r="O14" s="1"/>
  <c r="L13"/>
  <c r="S13" s="1"/>
  <c r="J13"/>
  <c r="Q13" s="1"/>
  <c r="H13"/>
  <c r="O13" s="1"/>
  <c r="L12"/>
  <c r="S12" s="1"/>
  <c r="J12"/>
  <c r="Q12" s="1"/>
  <c r="H12"/>
  <c r="O12" s="1"/>
  <c r="I3"/>
  <c r="P3" s="1"/>
  <c r="K3"/>
  <c r="R3" s="1"/>
  <c r="M3"/>
  <c r="T3" s="1"/>
  <c r="I4"/>
  <c r="P4" s="1"/>
  <c r="K4"/>
  <c r="R4" s="1"/>
  <c r="M4"/>
  <c r="T4" s="1"/>
  <c r="I5"/>
  <c r="P5" s="1"/>
  <c r="K5"/>
  <c r="R5" s="1"/>
  <c r="M5"/>
  <c r="T5" s="1"/>
  <c r="J2"/>
  <c r="Q2" s="1"/>
  <c r="L2"/>
  <c r="S2" s="1"/>
  <c r="H2"/>
  <c r="O2" s="1"/>
  <c r="M15"/>
  <c r="T15" s="1"/>
  <c r="K15"/>
  <c r="R15" s="1"/>
  <c r="I15"/>
  <c r="P15" s="1"/>
  <c r="M14"/>
  <c r="T14" s="1"/>
  <c r="K14"/>
  <c r="R14" s="1"/>
  <c r="I14"/>
  <c r="P14" s="1"/>
  <c r="M13"/>
  <c r="T13" s="1"/>
  <c r="K13"/>
  <c r="R13" s="1"/>
  <c r="I13"/>
  <c r="P13" s="1"/>
  <c r="M12"/>
  <c r="T12" s="1"/>
  <c r="K12"/>
  <c r="R12" s="1"/>
  <c r="I12"/>
  <c r="P12" s="1"/>
  <c r="H3"/>
  <c r="O3" s="1"/>
  <c r="J3"/>
  <c r="Q3" s="1"/>
  <c r="L3"/>
  <c r="S3" s="1"/>
  <c r="H4"/>
  <c r="O4" s="1"/>
  <c r="J4"/>
  <c r="Q4" s="1"/>
  <c r="L4"/>
  <c r="S4" s="1"/>
  <c r="H5"/>
  <c r="O5" s="1"/>
  <c r="J5"/>
  <c r="Q5" s="1"/>
  <c r="L5"/>
  <c r="S5" s="1"/>
  <c r="I2"/>
  <c r="P2" s="1"/>
  <c r="E7" s="1"/>
  <c r="E8" s="1"/>
  <c r="E9" s="1"/>
  <c r="K2"/>
  <c r="R2" s="1"/>
  <c r="M2"/>
  <c r="T2" s="1"/>
  <c r="E17"/>
  <c r="E18" s="1"/>
  <c r="E19" s="1"/>
  <c r="F18" i="5"/>
  <c r="B21" s="1"/>
  <c r="G8"/>
  <c r="E26" i="6" l="1"/>
  <c r="C32" s="1"/>
  <c r="D26"/>
  <c r="C30" s="1"/>
  <c r="C31" s="1"/>
  <c r="F26"/>
  <c r="C33" s="1"/>
  <c r="O6" i="3"/>
  <c r="O16"/>
  <c r="C35" i="6" l="1"/>
  <c r="C34"/>
</calcChain>
</file>

<file path=xl/sharedStrings.xml><?xml version="1.0" encoding="utf-8"?>
<sst xmlns="http://schemas.openxmlformats.org/spreadsheetml/2006/main" count="116" uniqueCount="63">
  <si>
    <t>0-&lt;4</t>
  </si>
  <si>
    <t>4-&lt;8</t>
  </si>
  <si>
    <t>8-&lt;12</t>
  </si>
  <si>
    <t>12-&lt;16</t>
  </si>
  <si>
    <t>16-&lt;20</t>
  </si>
  <si>
    <t>X</t>
  </si>
  <si>
    <t>X-Xmean</t>
  </si>
  <si>
    <t>total X</t>
  </si>
  <si>
    <t>mean</t>
  </si>
  <si>
    <t>N</t>
  </si>
  <si>
    <t>(X-Xmean)sq</t>
  </si>
  <si>
    <t>stdev</t>
  </si>
  <si>
    <t>var</t>
  </si>
  <si>
    <t>Factory 1</t>
  </si>
  <si>
    <t>Factory 2</t>
  </si>
  <si>
    <t>total</t>
  </si>
  <si>
    <t>STDEV</t>
  </si>
  <si>
    <t>DK</t>
  </si>
  <si>
    <t>Number of errors</t>
  </si>
  <si>
    <t>Number of pages</t>
  </si>
  <si>
    <t>x-xmean</t>
  </si>
  <si>
    <t>(x-xmean)sq</t>
  </si>
  <si>
    <t>f*(x-xmean)sq</t>
  </si>
  <si>
    <t>TEST 1</t>
  </si>
  <si>
    <t>TEST 2</t>
  </si>
  <si>
    <t>Study time</t>
  </si>
  <si>
    <t>mi</t>
  </si>
  <si>
    <t>mi*fi</t>
  </si>
  <si>
    <t>fi</t>
  </si>
  <si>
    <t>(mi-mean)</t>
  </si>
  <si>
    <t>(mi-mean)^2</t>
  </si>
  <si>
    <t>fi*(mi-mean)^2</t>
  </si>
  <si>
    <t>xi</t>
  </si>
  <si>
    <t>fi*xi</t>
  </si>
  <si>
    <t>(xi-mean)</t>
  </si>
  <si>
    <t>(xi-mean)^2</t>
  </si>
  <si>
    <t>fi*(xi-mean)^2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</si>
  <si>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</si>
  <si>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</si>
  <si>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</si>
  <si>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</si>
  <si>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</si>
  <si>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</si>
  <si>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</si>
  <si>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</si>
  <si>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</si>
  <si>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</si>
  <si>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</si>
  <si>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</si>
  <si>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</si>
  <si>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</si>
  <si>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x</t>
  </si>
  <si>
    <t>f</t>
  </si>
  <si>
    <t>x*f</t>
  </si>
  <si>
    <t>f*(x-xort)^2</t>
  </si>
  <si>
    <t>f*(x-xort)^3</t>
  </si>
  <si>
    <t>f*(x-xort)^4</t>
  </si>
  <si>
    <t>std</t>
  </si>
  <si>
    <t>CV</t>
  </si>
  <si>
    <t>mu3</t>
  </si>
  <si>
    <t>mu4</t>
  </si>
  <si>
    <t>alpha3</t>
  </si>
  <si>
    <t>alpha4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</si>
</sst>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164" fontId="0" fillId="0" borderId="0" xfId="0" applyNumberFormat="1"/>
    <xf numFmtId="2" fontId="0" fillId="0" borderId="0" xfId="0" applyNumberFormat="1"/>
    <xf numFmtId="0" fontId="2" fillId="0" borderId="7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4" fillId="0" borderId="0" xfId="0" applyFont="1" applyFill="1" applyBorder="1" applyAlignment="1">
      <alignment horizontal="justify" vertical="top" wrapText="1"/>
    </xf>
    <xf numFmtId="0" fontId="2" fillId="0" borderId="8" xfId="0" applyFont="1" applyBorder="1" applyAlignment="1">
      <alignment horizontal="center" wrapText="1"/>
    </xf>
    <xf numFmtId="0" fontId="0" fillId="0" borderId="8" xfId="0" applyBorder="1"/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3" fillId="0" borderId="10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1" fillId="0" borderId="8" xfId="0" applyFont="1" applyBorder="1"/>
    <xf numFmtId="0" fontId="1" fillId="0" borderId="8" xfId="0" applyFont="1" applyFill="1" applyBorder="1" applyAlignment="1">
      <alignment horizontal="right"/>
    </xf>
    <xf numFmtId="0" fontId="0" fillId="0" borderId="0" xfId="0" applyFill="1" applyBorder="1" applyAlignment="1"/>
    <xf numFmtId="0" fontId="0" fillId="0" borderId="12" xfId="0" applyFill="1" applyBorder="1" applyAlignment="1"/>
    <xf numFmtId="0" fontId="5" fillId="0" borderId="13" xfId="0" applyFont="1" applyFill="1" applyBorder="1" applyAlignment="1">
      <alignment horizontal="centerContinuous"/>
    </xf>
    <xf numFmtId="0" fontId="0" fillId="0" borderId="0" xfId="0" applyAlignment="1">
      <alignment horizontal="right"/>
    </xf>
    <xf numFmtId="0" fontId="6" fillId="0" borderId="0" xfId="0" applyFont="1" applyBorder="1" applyAlignment="1">
      <alignment vertical="top" wrapText="1"/>
    </xf>
    <xf numFmtId="0" fontId="0" fillId="0" borderId="0" xfId="0" applyBorder="1"/>
    <xf numFmtId="0" fontId="6" fillId="0" borderId="9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0" fillId="0" borderId="11" xfId="0" applyBorder="1"/>
    <xf numFmtId="0" fontId="0" fillId="0" borderId="10" xfId="0" applyBorder="1"/>
    <xf numFmtId="0" fontId="6" fillId="0" borderId="14" xfId="0" applyFont="1" applyBorder="1" applyAlignment="1">
      <alignment vertical="top" wrapText="1"/>
    </xf>
    <xf numFmtId="0" fontId="0" fillId="0" borderId="7" xfId="0" applyBorder="1"/>
    <xf numFmtId="0" fontId="6" fillId="0" borderId="15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0" fillId="0" borderId="12" xfId="0" applyBorder="1"/>
    <xf numFmtId="0" fontId="0" fillId="0" borderId="4" xfId="0" applyBorder="1"/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20" sqref="F20"/>
    </sheetView>
  </sheetViews>
  <sheetFormatPr defaultRowHeight="15"/>
  <cols>
    <col min="4" max="4" width="12.42578125" bestFit="1" customWidth="1"/>
  </cols>
  <sheetData>
    <row r="1" spans="1:4">
      <c r="B1" t="s">
        <v>5</v>
      </c>
      <c r="C1" t="s">
        <v>6</v>
      </c>
      <c r="D1" t="s">
        <v>10</v>
      </c>
    </row>
    <row r="2" spans="1:4">
      <c r="B2">
        <v>40</v>
      </c>
      <c r="C2" s="6">
        <f t="shared" ref="C2:C8" si="0">B2-$B$10</f>
        <v>-13.571428571428569</v>
      </c>
      <c r="D2" s="6">
        <f>C2*C2</f>
        <v>184.18367346938771</v>
      </c>
    </row>
    <row r="3" spans="1:4">
      <c r="B3">
        <v>55</v>
      </c>
      <c r="C3" s="6">
        <f t="shared" si="0"/>
        <v>1.4285714285714306</v>
      </c>
      <c r="D3" s="6">
        <f t="shared" ref="D3:D8" si="1">C3*C3</f>
        <v>2.0408163265306181</v>
      </c>
    </row>
    <row r="4" spans="1:4">
      <c r="B4">
        <v>62</v>
      </c>
      <c r="C4" s="6">
        <f t="shared" si="0"/>
        <v>8.4285714285714306</v>
      </c>
      <c r="D4" s="6">
        <f t="shared" si="1"/>
        <v>71.040816326530646</v>
      </c>
    </row>
    <row r="5" spans="1:4">
      <c r="B5">
        <v>43</v>
      </c>
      <c r="C5" s="6">
        <f t="shared" si="0"/>
        <v>-10.571428571428569</v>
      </c>
      <c r="D5" s="6">
        <f t="shared" si="1"/>
        <v>111.75510204081628</v>
      </c>
    </row>
    <row r="6" spans="1:4">
      <c r="B6">
        <v>50</v>
      </c>
      <c r="C6" s="6">
        <f t="shared" si="0"/>
        <v>-3.5714285714285694</v>
      </c>
      <c r="D6" s="6">
        <f t="shared" si="1"/>
        <v>12.755102040816311</v>
      </c>
    </row>
    <row r="7" spans="1:4">
      <c r="B7">
        <v>60</v>
      </c>
      <c r="C7" s="6">
        <f t="shared" si="0"/>
        <v>6.4285714285714306</v>
      </c>
      <c r="D7" s="6">
        <f t="shared" si="1"/>
        <v>41.326530612244923</v>
      </c>
    </row>
    <row r="8" spans="1:4">
      <c r="B8">
        <v>65</v>
      </c>
      <c r="C8" s="6">
        <f t="shared" si="0"/>
        <v>11.428571428571431</v>
      </c>
      <c r="D8" s="6">
        <f t="shared" si="1"/>
        <v>130.61224489795924</v>
      </c>
    </row>
    <row r="9" spans="1:4">
      <c r="A9" t="s">
        <v>7</v>
      </c>
      <c r="B9">
        <f>SUM(B2:B8)</f>
        <v>375</v>
      </c>
      <c r="C9" s="6">
        <f>SUM(C2:C8)</f>
        <v>1.4210854715202004E-14</v>
      </c>
      <c r="D9" s="6">
        <f>SUM(D2:D8)</f>
        <v>553.71428571428578</v>
      </c>
    </row>
    <row r="10" spans="1:4">
      <c r="A10" t="s">
        <v>8</v>
      </c>
      <c r="B10">
        <f>B9/COUNT(B2:B8)</f>
        <v>53.571428571428569</v>
      </c>
    </row>
    <row r="11" spans="1:4">
      <c r="A11" t="s">
        <v>9</v>
      </c>
      <c r="B11">
        <f>COUNT(B2:B8)</f>
        <v>7</v>
      </c>
    </row>
    <row r="12" spans="1:4">
      <c r="A12" t="s">
        <v>12</v>
      </c>
      <c r="B12" s="6">
        <f>D9/B11</f>
        <v>79.102040816326536</v>
      </c>
    </row>
    <row r="13" spans="1:4">
      <c r="A13" t="s">
        <v>11</v>
      </c>
      <c r="B13" s="6">
        <f>SQRT(B12)</f>
        <v>8.8939328092990753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5"/>
  <sheetViews>
    <sheetView workbookViewId="0">
      <selection activeCell="L28" sqref="L28"/>
    </sheetView>
  </sheetViews>
  <sheetFormatPr defaultRowHeight="15"/>
  <cols>
    <col min="1" max="1" width="6" bestFit="1" customWidth="1"/>
    <col min="2" max="2" width="4" bestFit="1" customWidth="1"/>
    <col min="3" max="3" width="3" bestFit="1" customWidth="1"/>
    <col min="4" max="4" width="6.5703125" bestFit="1" customWidth="1"/>
    <col min="5" max="5" width="12" bestFit="1" customWidth="1"/>
    <col min="6" max="6" width="3" bestFit="1" customWidth="1"/>
    <col min="7" max="7" width="6" customWidth="1"/>
    <col min="8" max="8" width="4.140625" customWidth="1"/>
    <col min="9" max="11" width="3.7109375" bestFit="1" customWidth="1"/>
    <col min="12" max="12" width="7.28515625" customWidth="1"/>
    <col min="13" max="13" width="3.7109375" bestFit="1" customWidth="1"/>
    <col min="14" max="14" width="4" customWidth="1"/>
    <col min="15" max="15" width="5" bestFit="1" customWidth="1"/>
    <col min="16" max="19" width="4" bestFit="1" customWidth="1"/>
    <col min="20" max="20" width="5" bestFit="1" customWidth="1"/>
  </cols>
  <sheetData>
    <row r="1" spans="1:20" ht="15.75" thickBot="1">
      <c r="A1" s="39" t="s">
        <v>13</v>
      </c>
      <c r="B1" s="40"/>
      <c r="C1" s="40"/>
      <c r="D1" s="40"/>
      <c r="E1" s="40"/>
      <c r="F1" s="41"/>
      <c r="G1" s="7"/>
      <c r="H1" t="s">
        <v>6</v>
      </c>
      <c r="O1" t="s">
        <v>10</v>
      </c>
    </row>
    <row r="2" spans="1:20" ht="15.75" thickBot="1">
      <c r="A2" s="8">
        <v>23</v>
      </c>
      <c r="B2" s="9">
        <v>35</v>
      </c>
      <c r="C2" s="9">
        <v>14</v>
      </c>
      <c r="D2" s="9">
        <v>37</v>
      </c>
      <c r="E2" s="9">
        <v>25</v>
      </c>
      <c r="F2" s="9">
        <v>50</v>
      </c>
      <c r="G2" s="10"/>
      <c r="H2">
        <f>A2-$B$9</f>
        <v>-6</v>
      </c>
      <c r="I2">
        <f t="shared" ref="I2:M2" si="0">B2-$B$9</f>
        <v>6</v>
      </c>
      <c r="J2">
        <f t="shared" si="0"/>
        <v>-15</v>
      </c>
      <c r="K2">
        <f t="shared" si="0"/>
        <v>8</v>
      </c>
      <c r="L2">
        <f t="shared" si="0"/>
        <v>-4</v>
      </c>
      <c r="M2">
        <f t="shared" si="0"/>
        <v>21</v>
      </c>
      <c r="O2">
        <f>H2^2</f>
        <v>36</v>
      </c>
      <c r="P2">
        <f t="shared" ref="P2:T2" si="1">I2^2</f>
        <v>36</v>
      </c>
      <c r="Q2">
        <f t="shared" si="1"/>
        <v>225</v>
      </c>
      <c r="R2">
        <f t="shared" si="1"/>
        <v>64</v>
      </c>
      <c r="S2">
        <f t="shared" si="1"/>
        <v>16</v>
      </c>
      <c r="T2">
        <f t="shared" si="1"/>
        <v>441</v>
      </c>
    </row>
    <row r="3" spans="1:20" ht="15.75" thickBot="1">
      <c r="A3" s="8">
        <v>10</v>
      </c>
      <c r="B3" s="9">
        <v>45</v>
      </c>
      <c r="C3" s="9">
        <v>27</v>
      </c>
      <c r="D3" s="9">
        <v>13</v>
      </c>
      <c r="E3" s="9">
        <v>26</v>
      </c>
      <c r="F3" s="9">
        <v>25</v>
      </c>
      <c r="G3" s="10"/>
      <c r="H3">
        <f t="shared" ref="H3:H5" si="2">A3-$B$9</f>
        <v>-19</v>
      </c>
      <c r="I3">
        <f t="shared" ref="I3:I5" si="3">B3-$B$9</f>
        <v>16</v>
      </c>
      <c r="J3">
        <f t="shared" ref="J3:J5" si="4">C3-$B$9</f>
        <v>-2</v>
      </c>
      <c r="K3">
        <f t="shared" ref="K3:K5" si="5">D3-$B$9</f>
        <v>-16</v>
      </c>
      <c r="L3">
        <f t="shared" ref="L3:L5" si="6">E3-$B$9</f>
        <v>-3</v>
      </c>
      <c r="M3">
        <f t="shared" ref="M3:M5" si="7">F3-$B$9</f>
        <v>-4</v>
      </c>
      <c r="O3">
        <f t="shared" ref="O3:O5" si="8">H3^2</f>
        <v>361</v>
      </c>
      <c r="P3">
        <f t="shared" ref="P3:P5" si="9">I3^2</f>
        <v>256</v>
      </c>
      <c r="Q3">
        <f t="shared" ref="Q3:Q5" si="10">J3^2</f>
        <v>4</v>
      </c>
      <c r="R3">
        <f t="shared" ref="R3:R5" si="11">K3^2</f>
        <v>256</v>
      </c>
      <c r="S3">
        <f t="shared" ref="S3:S5" si="12">L3^2</f>
        <v>9</v>
      </c>
      <c r="T3">
        <f t="shared" ref="T3:T5" si="13">M3^2</f>
        <v>16</v>
      </c>
    </row>
    <row r="4" spans="1:20" ht="15.75" thickBot="1">
      <c r="A4" s="8">
        <v>37</v>
      </c>
      <c r="B4" s="9">
        <v>13</v>
      </c>
      <c r="C4" s="9">
        <v>29</v>
      </c>
      <c r="D4" s="9">
        <v>49</v>
      </c>
      <c r="E4" s="9">
        <v>40</v>
      </c>
      <c r="F4" s="9">
        <v>13</v>
      </c>
      <c r="G4" s="10"/>
      <c r="H4">
        <f t="shared" si="2"/>
        <v>8</v>
      </c>
      <c r="I4">
        <f t="shared" si="3"/>
        <v>-16</v>
      </c>
      <c r="J4">
        <f t="shared" si="4"/>
        <v>0</v>
      </c>
      <c r="K4">
        <f t="shared" si="5"/>
        <v>20</v>
      </c>
      <c r="L4">
        <f t="shared" si="6"/>
        <v>11</v>
      </c>
      <c r="M4">
        <f t="shared" si="7"/>
        <v>-16</v>
      </c>
      <c r="O4">
        <f t="shared" si="8"/>
        <v>64</v>
      </c>
      <c r="P4">
        <f t="shared" si="9"/>
        <v>256</v>
      </c>
      <c r="Q4">
        <f t="shared" si="10"/>
        <v>0</v>
      </c>
      <c r="R4">
        <f t="shared" si="11"/>
        <v>400</v>
      </c>
      <c r="S4">
        <f t="shared" si="12"/>
        <v>121</v>
      </c>
      <c r="T4">
        <f t="shared" si="13"/>
        <v>256</v>
      </c>
    </row>
    <row r="5" spans="1:20" ht="15.75" thickBot="1">
      <c r="A5" s="8">
        <v>27</v>
      </c>
      <c r="B5" s="9">
        <v>16</v>
      </c>
      <c r="C5" s="9">
        <v>42</v>
      </c>
      <c r="D5" s="9">
        <v>20</v>
      </c>
      <c r="E5" s="9">
        <v>14</v>
      </c>
      <c r="F5" s="9">
        <v>66</v>
      </c>
      <c r="G5" s="10"/>
      <c r="H5">
        <f t="shared" si="2"/>
        <v>-2</v>
      </c>
      <c r="I5">
        <f t="shared" si="3"/>
        <v>-13</v>
      </c>
      <c r="J5">
        <f t="shared" si="4"/>
        <v>13</v>
      </c>
      <c r="K5">
        <f t="shared" si="5"/>
        <v>-9</v>
      </c>
      <c r="L5">
        <f t="shared" si="6"/>
        <v>-15</v>
      </c>
      <c r="M5">
        <f t="shared" si="7"/>
        <v>37</v>
      </c>
      <c r="O5">
        <f t="shared" si="8"/>
        <v>4</v>
      </c>
      <c r="P5">
        <f t="shared" si="9"/>
        <v>169</v>
      </c>
      <c r="Q5">
        <f t="shared" si="10"/>
        <v>169</v>
      </c>
      <c r="R5">
        <f t="shared" si="11"/>
        <v>81</v>
      </c>
      <c r="S5">
        <f t="shared" si="12"/>
        <v>225</v>
      </c>
      <c r="T5">
        <f t="shared" si="13"/>
        <v>1369</v>
      </c>
    </row>
    <row r="6" spans="1:20">
      <c r="O6">
        <f>SUM(O2:T5)</f>
        <v>4834</v>
      </c>
    </row>
    <row r="7" spans="1:20">
      <c r="A7" t="s">
        <v>15</v>
      </c>
      <c r="B7">
        <f>SUM(A2:F5)</f>
        <v>696</v>
      </c>
      <c r="D7" t="s">
        <v>12</v>
      </c>
      <c r="E7" s="5">
        <f>SUM(O2:T5)/B8</f>
        <v>201.41666666666666</v>
      </c>
    </row>
    <row r="8" spans="1:20">
      <c r="A8" t="s">
        <v>9</v>
      </c>
      <c r="B8">
        <f>COUNT(A2:F5)</f>
        <v>24</v>
      </c>
      <c r="D8" t="s">
        <v>16</v>
      </c>
      <c r="E8" s="6">
        <f>SQRT(E7)</f>
        <v>14.192133971558563</v>
      </c>
    </row>
    <row r="9" spans="1:20">
      <c r="A9" t="s">
        <v>8</v>
      </c>
      <c r="B9">
        <f>B7/B8</f>
        <v>29</v>
      </c>
      <c r="D9" t="s">
        <v>17</v>
      </c>
      <c r="E9" s="6">
        <f>E8/B9*100</f>
        <v>48.938393005374358</v>
      </c>
    </row>
    <row r="10" spans="1:20" ht="15.75" thickBot="1"/>
    <row r="11" spans="1:20" ht="15.75" thickBot="1">
      <c r="A11" s="39" t="s">
        <v>14</v>
      </c>
      <c r="B11" s="40"/>
      <c r="C11" s="40"/>
      <c r="D11" s="40"/>
      <c r="E11" s="40"/>
      <c r="F11" s="41"/>
    </row>
    <row r="12" spans="1:20" ht="15.75" thickBot="1">
      <c r="A12" s="9">
        <v>30</v>
      </c>
      <c r="B12" s="11">
        <v>35</v>
      </c>
      <c r="C12" s="11">
        <v>23</v>
      </c>
      <c r="D12" s="11">
        <v>37</v>
      </c>
      <c r="E12" s="11">
        <v>28</v>
      </c>
      <c r="F12" s="11">
        <v>32</v>
      </c>
      <c r="H12">
        <f>A12-$B$9</f>
        <v>1</v>
      </c>
      <c r="I12">
        <f t="shared" ref="I12:I15" si="14">B12-$B$9</f>
        <v>6</v>
      </c>
      <c r="J12">
        <f t="shared" ref="J12:J15" si="15">C12-$B$9</f>
        <v>-6</v>
      </c>
      <c r="K12">
        <f t="shared" ref="K12:K15" si="16">D12-$B$9</f>
        <v>8</v>
      </c>
      <c r="L12">
        <f t="shared" ref="L12:L15" si="17">E12-$B$9</f>
        <v>-1</v>
      </c>
      <c r="M12">
        <f t="shared" ref="M12:M15" si="18">F12-$B$9</f>
        <v>3</v>
      </c>
      <c r="O12">
        <f>H12^2</f>
        <v>1</v>
      </c>
      <c r="P12">
        <f t="shared" ref="P12:P15" si="19">I12^2</f>
        <v>36</v>
      </c>
      <c r="Q12">
        <f t="shared" ref="Q12:Q15" si="20">J12^2</f>
        <v>36</v>
      </c>
      <c r="R12">
        <f t="shared" ref="R12:R15" si="21">K12^2</f>
        <v>64</v>
      </c>
      <c r="S12">
        <f t="shared" ref="S12:S15" si="22">L12^2</f>
        <v>1</v>
      </c>
      <c r="T12">
        <f t="shared" ref="T12:T15" si="23">M12^2</f>
        <v>9</v>
      </c>
    </row>
    <row r="13" spans="1:20" ht="15.75" thickBot="1">
      <c r="A13" s="9">
        <v>25</v>
      </c>
      <c r="B13" s="9">
        <v>25</v>
      </c>
      <c r="C13" s="9">
        <v>27</v>
      </c>
      <c r="D13" s="9">
        <v>22</v>
      </c>
      <c r="E13" s="9">
        <v>31</v>
      </c>
      <c r="F13" s="9">
        <v>25</v>
      </c>
      <c r="H13">
        <f t="shared" ref="H13:H15" si="24">A13-$B$9</f>
        <v>-4</v>
      </c>
      <c r="I13">
        <f t="shared" si="14"/>
        <v>-4</v>
      </c>
      <c r="J13">
        <f t="shared" si="15"/>
        <v>-2</v>
      </c>
      <c r="K13">
        <f t="shared" si="16"/>
        <v>-7</v>
      </c>
      <c r="L13">
        <f t="shared" si="17"/>
        <v>2</v>
      </c>
      <c r="M13">
        <f t="shared" si="18"/>
        <v>-4</v>
      </c>
      <c r="O13">
        <f t="shared" ref="O13:O15" si="25">H13^2</f>
        <v>16</v>
      </c>
      <c r="P13">
        <f t="shared" si="19"/>
        <v>16</v>
      </c>
      <c r="Q13">
        <f t="shared" si="20"/>
        <v>4</v>
      </c>
      <c r="R13">
        <f t="shared" si="21"/>
        <v>49</v>
      </c>
      <c r="S13">
        <f t="shared" si="22"/>
        <v>4</v>
      </c>
      <c r="T13">
        <f t="shared" si="23"/>
        <v>16</v>
      </c>
    </row>
    <row r="14" spans="1:20" ht="15.75" thickBot="1">
      <c r="A14" s="9">
        <v>35</v>
      </c>
      <c r="B14" s="9">
        <v>27</v>
      </c>
      <c r="C14" s="9">
        <v>29</v>
      </c>
      <c r="D14" s="9">
        <v>29</v>
      </c>
      <c r="E14" s="9">
        <v>34</v>
      </c>
      <c r="F14" s="9">
        <v>25</v>
      </c>
      <c r="H14">
        <f t="shared" si="24"/>
        <v>6</v>
      </c>
      <c r="I14">
        <f t="shared" si="14"/>
        <v>-2</v>
      </c>
      <c r="J14">
        <f t="shared" si="15"/>
        <v>0</v>
      </c>
      <c r="K14">
        <f t="shared" si="16"/>
        <v>0</v>
      </c>
      <c r="L14">
        <f t="shared" si="17"/>
        <v>5</v>
      </c>
      <c r="M14">
        <f t="shared" si="18"/>
        <v>-4</v>
      </c>
      <c r="O14">
        <f t="shared" si="25"/>
        <v>36</v>
      </c>
      <c r="P14">
        <f t="shared" si="19"/>
        <v>4</v>
      </c>
      <c r="Q14">
        <f t="shared" si="20"/>
        <v>0</v>
      </c>
      <c r="R14">
        <f t="shared" si="21"/>
        <v>0</v>
      </c>
      <c r="S14">
        <f t="shared" si="22"/>
        <v>25</v>
      </c>
      <c r="T14">
        <f t="shared" si="23"/>
        <v>16</v>
      </c>
    </row>
    <row r="15" spans="1:20" ht="15.75" thickBot="1">
      <c r="A15" s="9">
        <v>27</v>
      </c>
      <c r="B15" s="9">
        <v>26</v>
      </c>
      <c r="C15" s="9">
        <v>36</v>
      </c>
      <c r="D15" s="9">
        <v>26</v>
      </c>
      <c r="E15" s="9">
        <v>24</v>
      </c>
      <c r="F15" s="9">
        <v>38</v>
      </c>
      <c r="H15">
        <f t="shared" si="24"/>
        <v>-2</v>
      </c>
      <c r="I15">
        <f t="shared" si="14"/>
        <v>-3</v>
      </c>
      <c r="J15">
        <f t="shared" si="15"/>
        <v>7</v>
      </c>
      <c r="K15">
        <f t="shared" si="16"/>
        <v>-3</v>
      </c>
      <c r="L15">
        <f t="shared" si="17"/>
        <v>-5</v>
      </c>
      <c r="M15">
        <f t="shared" si="18"/>
        <v>9</v>
      </c>
      <c r="O15">
        <f t="shared" si="25"/>
        <v>4</v>
      </c>
      <c r="P15">
        <f t="shared" si="19"/>
        <v>9</v>
      </c>
      <c r="Q15">
        <f t="shared" si="20"/>
        <v>49</v>
      </c>
      <c r="R15">
        <f t="shared" si="21"/>
        <v>9</v>
      </c>
      <c r="S15">
        <f t="shared" si="22"/>
        <v>25</v>
      </c>
      <c r="T15">
        <f t="shared" si="23"/>
        <v>81</v>
      </c>
    </row>
    <row r="16" spans="1:20">
      <c r="O16">
        <f>SUM(O12:T15)</f>
        <v>510</v>
      </c>
    </row>
    <row r="17" spans="1:12">
      <c r="A17" t="s">
        <v>15</v>
      </c>
      <c r="B17">
        <f>SUM(A12:F15)</f>
        <v>696</v>
      </c>
      <c r="D17" t="s">
        <v>12</v>
      </c>
      <c r="E17">
        <f>SUM(O12:T15)/B18</f>
        <v>21.25</v>
      </c>
    </row>
    <row r="18" spans="1:12">
      <c r="A18" t="s">
        <v>9</v>
      </c>
      <c r="B18" s="12">
        <f>COUNT(A12:F15)</f>
        <v>24</v>
      </c>
      <c r="D18" t="s">
        <v>16</v>
      </c>
      <c r="E18" s="6">
        <f>SQRT(E17)</f>
        <v>4.6097722286464435</v>
      </c>
    </row>
    <row r="19" spans="1:12">
      <c r="A19" t="s">
        <v>8</v>
      </c>
      <c r="B19">
        <f>B17/B18</f>
        <v>29</v>
      </c>
      <c r="D19" t="s">
        <v>17</v>
      </c>
      <c r="E19" s="6">
        <f>E18/B19*100</f>
        <v>15.895766305677391</v>
      </c>
    </row>
    <row r="21" spans="1:12" ht="15.75" thickBot="1"/>
    <row r="22" spans="1:12" ht="15.75" thickBot="1">
      <c r="A22" s="8">
        <v>23</v>
      </c>
      <c r="D22" s="25" t="s">
        <v>37</v>
      </c>
      <c r="E22" s="25"/>
      <c r="H22" s="9">
        <v>30</v>
      </c>
      <c r="K22" s="25" t="s">
        <v>37</v>
      </c>
      <c r="L22" s="25"/>
    </row>
    <row r="23" spans="1:12" ht="15.75" thickBot="1">
      <c r="A23" s="8">
        <v>10</v>
      </c>
      <c r="D23" s="23"/>
      <c r="E23" s="23"/>
      <c r="H23" s="9">
        <v>25</v>
      </c>
      <c r="K23" s="23"/>
      <c r="L23" s="23"/>
    </row>
    <row r="24" spans="1:12" ht="15.75" thickBot="1">
      <c r="A24" s="8">
        <v>37</v>
      </c>
      <c r="D24" s="23" t="s">
        <v>38</v>
      </c>
      <c r="E24" s="23">
        <v>29</v>
      </c>
      <c r="H24" s="9">
        <v>35</v>
      </c>
      <c r="K24" s="23" t="s">
        <v>38</v>
      </c>
      <c r="L24" s="23">
        <v>29</v>
      </c>
    </row>
    <row r="25" spans="1:12" ht="15.75" thickBot="1">
      <c r="A25" s="8">
        <v>27</v>
      </c>
      <c r="D25" s="23" t="s">
        <v>39</v>
      </c>
      <c r="E25" s="23">
        <v>2.9592644992990396</v>
      </c>
      <c r="H25" s="9">
        <v>27</v>
      </c>
      <c r="K25" s="23" t="s">
        <v>39</v>
      </c>
      <c r="L25" s="23">
        <v>0.96120395519278889</v>
      </c>
    </row>
    <row r="26" spans="1:12" ht="15.75" thickBot="1">
      <c r="A26" s="9">
        <v>35</v>
      </c>
      <c r="D26" s="23" t="s">
        <v>40</v>
      </c>
      <c r="E26" s="23">
        <v>26.5</v>
      </c>
      <c r="H26" s="11">
        <v>35</v>
      </c>
      <c r="K26" s="23" t="s">
        <v>40</v>
      </c>
      <c r="L26" s="23">
        <v>27.5</v>
      </c>
    </row>
    <row r="27" spans="1:12" ht="15.75" thickBot="1">
      <c r="A27" s="9">
        <v>45</v>
      </c>
      <c r="D27" s="23" t="s">
        <v>41</v>
      </c>
      <c r="E27" s="23">
        <v>13</v>
      </c>
      <c r="H27" s="9">
        <v>25</v>
      </c>
      <c r="K27" s="23" t="s">
        <v>41</v>
      </c>
      <c r="L27" s="23">
        <v>25</v>
      </c>
    </row>
    <row r="28" spans="1:12" ht="15.75" thickBot="1">
      <c r="A28" s="9">
        <v>13</v>
      </c>
      <c r="D28" s="23" t="s">
        <v>42</v>
      </c>
      <c r="E28" s="23">
        <v>14.497376074430788</v>
      </c>
      <c r="H28" s="9">
        <v>27</v>
      </c>
      <c r="K28" s="23" t="s">
        <v>42</v>
      </c>
      <c r="L28" s="23">
        <v>4.7089184579347156</v>
      </c>
    </row>
    <row r="29" spans="1:12" ht="15.75" thickBot="1">
      <c r="A29" s="9">
        <v>16</v>
      </c>
      <c r="D29" s="23" t="s">
        <v>43</v>
      </c>
      <c r="E29" s="23">
        <v>210.17391304347825</v>
      </c>
      <c r="H29" s="9">
        <v>26</v>
      </c>
      <c r="K29" s="23" t="s">
        <v>43</v>
      </c>
      <c r="L29" s="23">
        <v>22.173913043478262</v>
      </c>
    </row>
    <row r="30" spans="1:12" ht="15.75" thickBot="1">
      <c r="A30" s="9">
        <v>14</v>
      </c>
      <c r="D30" s="23" t="s">
        <v>44</v>
      </c>
      <c r="E30" s="23">
        <v>0.15955546539515231</v>
      </c>
      <c r="H30" s="11">
        <v>23</v>
      </c>
      <c r="K30" s="23" t="s">
        <v>44</v>
      </c>
      <c r="L30" s="23">
        <v>-0.91660300483829893</v>
      </c>
    </row>
    <row r="31" spans="1:12" ht="15.75" thickBot="1">
      <c r="A31" s="9">
        <v>27</v>
      </c>
      <c r="D31" s="23" t="s">
        <v>45</v>
      </c>
      <c r="E31" s="23">
        <v>0.74046988712178741</v>
      </c>
      <c r="H31" s="9">
        <v>27</v>
      </c>
      <c r="K31" s="23" t="s">
        <v>45</v>
      </c>
      <c r="L31" s="23">
        <v>0.52602426007605418</v>
      </c>
    </row>
    <row r="32" spans="1:12" ht="15.75" thickBot="1">
      <c r="A32" s="9">
        <v>29</v>
      </c>
      <c r="D32" s="23" t="s">
        <v>46</v>
      </c>
      <c r="E32" s="23">
        <v>56</v>
      </c>
      <c r="H32" s="9">
        <v>29</v>
      </c>
      <c r="K32" s="23" t="s">
        <v>46</v>
      </c>
      <c r="L32" s="23">
        <v>16</v>
      </c>
    </row>
    <row r="33" spans="1:12" ht="15.75" thickBot="1">
      <c r="A33" s="9">
        <v>42</v>
      </c>
      <c r="D33" s="23" t="s">
        <v>47</v>
      </c>
      <c r="E33" s="23">
        <v>10</v>
      </c>
      <c r="H33" s="9">
        <v>36</v>
      </c>
      <c r="K33" s="23" t="s">
        <v>47</v>
      </c>
      <c r="L33" s="23">
        <v>22</v>
      </c>
    </row>
    <row r="34" spans="1:12" ht="15.75" thickBot="1">
      <c r="A34" s="9">
        <v>37</v>
      </c>
      <c r="D34" s="23" t="s">
        <v>48</v>
      </c>
      <c r="E34" s="23">
        <v>66</v>
      </c>
      <c r="H34" s="11">
        <v>37</v>
      </c>
      <c r="K34" s="23" t="s">
        <v>48</v>
      </c>
      <c r="L34" s="23">
        <v>38</v>
      </c>
    </row>
    <row r="35" spans="1:12" ht="15.75" thickBot="1">
      <c r="A35" s="9">
        <v>13</v>
      </c>
      <c r="D35" s="23" t="s">
        <v>49</v>
      </c>
      <c r="E35" s="23">
        <v>696</v>
      </c>
      <c r="H35" s="9">
        <v>22</v>
      </c>
      <c r="K35" s="23" t="s">
        <v>49</v>
      </c>
      <c r="L35" s="23">
        <v>696</v>
      </c>
    </row>
    <row r="36" spans="1:12" ht="15.75" thickBot="1">
      <c r="A36" s="9">
        <v>49</v>
      </c>
      <c r="D36" s="24" t="s">
        <v>50</v>
      </c>
      <c r="E36" s="24">
        <v>24</v>
      </c>
      <c r="H36" s="9">
        <v>29</v>
      </c>
      <c r="K36" s="24" t="s">
        <v>50</v>
      </c>
      <c r="L36" s="24">
        <v>24</v>
      </c>
    </row>
    <row r="37" spans="1:12" ht="15.75" thickBot="1">
      <c r="A37" s="9">
        <v>20</v>
      </c>
      <c r="H37" s="9">
        <v>26</v>
      </c>
    </row>
    <row r="38" spans="1:12" ht="15.75" thickBot="1">
      <c r="A38" s="9">
        <v>25</v>
      </c>
      <c r="H38" s="11">
        <v>28</v>
      </c>
    </row>
    <row r="39" spans="1:12" ht="15.75" thickBot="1">
      <c r="A39" s="9">
        <v>26</v>
      </c>
      <c r="H39" s="9">
        <v>31</v>
      </c>
    </row>
    <row r="40" spans="1:12" ht="15.75" thickBot="1">
      <c r="A40" s="9">
        <v>40</v>
      </c>
      <c r="H40" s="9">
        <v>34</v>
      </c>
    </row>
    <row r="41" spans="1:12" ht="15.75" thickBot="1">
      <c r="A41" s="9">
        <v>14</v>
      </c>
      <c r="H41" s="9">
        <v>24</v>
      </c>
    </row>
    <row r="42" spans="1:12" ht="15.75" thickBot="1">
      <c r="A42" s="9">
        <v>50</v>
      </c>
      <c r="H42" s="11">
        <v>32</v>
      </c>
    </row>
    <row r="43" spans="1:12" ht="15.75" thickBot="1">
      <c r="A43" s="9">
        <v>25</v>
      </c>
      <c r="H43" s="9">
        <v>25</v>
      </c>
    </row>
    <row r="44" spans="1:12" ht="15.75" thickBot="1">
      <c r="A44" s="9">
        <v>13</v>
      </c>
      <c r="H44" s="9">
        <v>25</v>
      </c>
    </row>
    <row r="45" spans="1:12" ht="15.75" thickBot="1">
      <c r="A45" s="9">
        <v>66</v>
      </c>
      <c r="H45" s="9">
        <v>38</v>
      </c>
    </row>
  </sheetData>
  <mergeCells count="2">
    <mergeCell ref="A1:F1"/>
    <mergeCell ref="A11:F11"/>
  </mergeCells>
  <pageMargins left="0.37" right="0.2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B18" sqref="B18"/>
    </sheetView>
  </sheetViews>
  <sheetFormatPr defaultRowHeight="15"/>
  <cols>
    <col min="1" max="1" width="15.85546875" bestFit="1" customWidth="1"/>
  </cols>
  <sheetData>
    <row r="1" spans="1:11" ht="15.75" thickBot="1">
      <c r="A1" s="1" t="s">
        <v>18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11" ht="15.75" thickBot="1">
      <c r="A2" s="3" t="s">
        <v>19</v>
      </c>
      <c r="B2" s="4">
        <v>102</v>
      </c>
      <c r="C2" s="4">
        <v>138</v>
      </c>
      <c r="D2" s="4">
        <v>140</v>
      </c>
      <c r="E2" s="4">
        <v>79</v>
      </c>
      <c r="F2" s="4">
        <v>33</v>
      </c>
      <c r="G2" s="4">
        <v>8</v>
      </c>
      <c r="H2">
        <f>SUM(B2:G2)</f>
        <v>500</v>
      </c>
    </row>
    <row r="3" spans="1:11">
      <c r="J3" t="s">
        <v>8</v>
      </c>
      <c r="K3">
        <f>H4/H2</f>
        <v>1.6539999999999999</v>
      </c>
    </row>
    <row r="4" spans="1:11">
      <c r="B4">
        <f>B1*B2</f>
        <v>0</v>
      </c>
      <c r="C4">
        <f t="shared" ref="C4:G4" si="0">C1*C2</f>
        <v>138</v>
      </c>
      <c r="D4">
        <f t="shared" si="0"/>
        <v>280</v>
      </c>
      <c r="E4">
        <f t="shared" si="0"/>
        <v>237</v>
      </c>
      <c r="F4">
        <f t="shared" si="0"/>
        <v>132</v>
      </c>
      <c r="G4">
        <f t="shared" si="0"/>
        <v>40</v>
      </c>
      <c r="H4">
        <f>SUM(B4:G4)</f>
        <v>827</v>
      </c>
      <c r="J4" t="s">
        <v>12</v>
      </c>
      <c r="K4" s="5">
        <f>SUM(B7:G7)/H2</f>
        <v>1.5382840000000002</v>
      </c>
    </row>
    <row r="5" spans="1:11">
      <c r="A5" t="s">
        <v>20</v>
      </c>
      <c r="B5">
        <f>B1-$K$3</f>
        <v>-1.6539999999999999</v>
      </c>
      <c r="C5">
        <f t="shared" ref="C5:G5" si="1">C1-$K$3</f>
        <v>-0.65399999999999991</v>
      </c>
      <c r="D5">
        <f t="shared" si="1"/>
        <v>0.34600000000000009</v>
      </c>
      <c r="E5">
        <f t="shared" si="1"/>
        <v>1.3460000000000001</v>
      </c>
      <c r="F5">
        <f t="shared" si="1"/>
        <v>2.3460000000000001</v>
      </c>
      <c r="G5">
        <f t="shared" si="1"/>
        <v>3.3460000000000001</v>
      </c>
      <c r="J5" t="s">
        <v>11</v>
      </c>
      <c r="K5" s="5">
        <f>SQRT(K4)</f>
        <v>1.2402757757853695</v>
      </c>
    </row>
    <row r="6" spans="1:11">
      <c r="A6" t="s">
        <v>21</v>
      </c>
      <c r="B6" s="5">
        <f>B5*B5</f>
        <v>2.7357159999999996</v>
      </c>
      <c r="C6" s="5">
        <f t="shared" ref="C6:G6" si="2">C5*C5</f>
        <v>0.42771599999999987</v>
      </c>
      <c r="D6" s="5">
        <f t="shared" si="2"/>
        <v>0.11971600000000006</v>
      </c>
      <c r="E6" s="5">
        <f t="shared" si="2"/>
        <v>1.8117160000000003</v>
      </c>
      <c r="F6" s="5">
        <f t="shared" si="2"/>
        <v>5.5037160000000007</v>
      </c>
      <c r="G6" s="5">
        <f t="shared" si="2"/>
        <v>11.195716000000001</v>
      </c>
      <c r="J6" t="s">
        <v>17</v>
      </c>
      <c r="K6" s="6">
        <f>K5/K3*100</f>
        <v>74.986443517857893</v>
      </c>
    </row>
    <row r="7" spans="1:11">
      <c r="A7" t="s">
        <v>22</v>
      </c>
      <c r="B7">
        <f>B2*B6</f>
        <v>279.04303199999998</v>
      </c>
      <c r="C7">
        <f t="shared" ref="C7:G7" si="3">C2*C6</f>
        <v>59.024807999999986</v>
      </c>
      <c r="D7">
        <f t="shared" si="3"/>
        <v>16.760240000000007</v>
      </c>
      <c r="E7">
        <f t="shared" si="3"/>
        <v>143.12556400000003</v>
      </c>
      <c r="F7">
        <f t="shared" si="3"/>
        <v>181.62262800000002</v>
      </c>
      <c r="G7">
        <f t="shared" si="3"/>
        <v>89.565728000000007</v>
      </c>
      <c r="H7">
        <f>SUM(B7:G7)</f>
        <v>769.14200000000005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sqref="A1:B1"/>
    </sheetView>
  </sheetViews>
  <sheetFormatPr defaultRowHeight="15"/>
  <cols>
    <col min="5" max="5" width="11.7109375" bestFit="1" customWidth="1"/>
    <col min="6" max="6" width="14.140625" bestFit="1" customWidth="1"/>
    <col min="7" max="7" width="15.28515625" bestFit="1" customWidth="1"/>
  </cols>
  <sheetData>
    <row r="1" spans="1:7">
      <c r="A1" s="42" t="s">
        <v>23</v>
      </c>
      <c r="B1" s="43"/>
      <c r="C1" s="18"/>
    </row>
    <row r="2" spans="1:7" ht="28.5">
      <c r="A2" s="19" t="s">
        <v>25</v>
      </c>
      <c r="B2" s="19" t="s">
        <v>28</v>
      </c>
      <c r="C2" s="19" t="s">
        <v>26</v>
      </c>
      <c r="D2" s="20" t="s">
        <v>27</v>
      </c>
      <c r="E2" s="20" t="s">
        <v>29</v>
      </c>
      <c r="F2" s="20" t="s">
        <v>30</v>
      </c>
      <c r="G2" s="20" t="s">
        <v>31</v>
      </c>
    </row>
    <row r="3" spans="1:7">
      <c r="A3" s="13" t="s">
        <v>0</v>
      </c>
      <c r="B3" s="13">
        <v>4</v>
      </c>
      <c r="C3" s="13">
        <v>2</v>
      </c>
      <c r="D3" s="14">
        <f>B3*C3</f>
        <v>8</v>
      </c>
      <c r="E3" s="14">
        <f>C3-$D$9</f>
        <v>-8</v>
      </c>
      <c r="F3" s="14">
        <f>E3*E3</f>
        <v>64</v>
      </c>
      <c r="G3" s="14">
        <f>B3*F3</f>
        <v>256</v>
      </c>
    </row>
    <row r="4" spans="1:7">
      <c r="A4" s="13" t="s">
        <v>1</v>
      </c>
      <c r="B4" s="13">
        <v>6</v>
      </c>
      <c r="C4" s="13">
        <v>6</v>
      </c>
      <c r="D4" s="14">
        <f t="shared" ref="D4:D7" si="0">B4*C4</f>
        <v>36</v>
      </c>
      <c r="E4" s="14">
        <f>C4-$D$9</f>
        <v>-4</v>
      </c>
      <c r="F4" s="14">
        <f t="shared" ref="F4:F7" si="1">E4*E4</f>
        <v>16</v>
      </c>
      <c r="G4" s="14">
        <f t="shared" ref="G4:G7" si="2">B4*F4</f>
        <v>96</v>
      </c>
    </row>
    <row r="5" spans="1:7">
      <c r="A5" s="13" t="s">
        <v>2</v>
      </c>
      <c r="B5" s="13">
        <v>12</v>
      </c>
      <c r="C5" s="13">
        <v>10</v>
      </c>
      <c r="D5" s="14">
        <f t="shared" si="0"/>
        <v>120</v>
      </c>
      <c r="E5" s="14">
        <f>C5-$D$9</f>
        <v>0</v>
      </c>
      <c r="F5" s="14">
        <f t="shared" si="1"/>
        <v>0</v>
      </c>
      <c r="G5" s="14">
        <f t="shared" si="2"/>
        <v>0</v>
      </c>
    </row>
    <row r="6" spans="1:7">
      <c r="A6" s="13" t="s">
        <v>3</v>
      </c>
      <c r="B6" s="13">
        <v>8</v>
      </c>
      <c r="C6" s="13">
        <v>14</v>
      </c>
      <c r="D6" s="14">
        <f t="shared" si="0"/>
        <v>112</v>
      </c>
      <c r="E6" s="14">
        <f>C6-$D$9</f>
        <v>4</v>
      </c>
      <c r="F6" s="14">
        <f t="shared" si="1"/>
        <v>16</v>
      </c>
      <c r="G6" s="14">
        <f t="shared" si="2"/>
        <v>128</v>
      </c>
    </row>
    <row r="7" spans="1:7">
      <c r="A7" s="13" t="s">
        <v>4</v>
      </c>
      <c r="B7" s="13">
        <v>3</v>
      </c>
      <c r="C7" s="13">
        <v>18</v>
      </c>
      <c r="D7" s="14">
        <f t="shared" si="0"/>
        <v>54</v>
      </c>
      <c r="E7" s="14">
        <f>C7-$D$9</f>
        <v>8</v>
      </c>
      <c r="F7" s="14">
        <f t="shared" si="1"/>
        <v>64</v>
      </c>
      <c r="G7" s="14">
        <f t="shared" si="2"/>
        <v>192</v>
      </c>
    </row>
    <row r="8" spans="1:7">
      <c r="B8" s="15">
        <f>SUM(B3:B7)</f>
        <v>33</v>
      </c>
      <c r="C8" s="16" t="s">
        <v>15</v>
      </c>
      <c r="D8" s="15">
        <f>SUM(D3:D7)</f>
        <v>330</v>
      </c>
      <c r="F8" s="16" t="s">
        <v>15</v>
      </c>
      <c r="G8" s="15">
        <f>SUM(G3:G7)</f>
        <v>672</v>
      </c>
    </row>
    <row r="9" spans="1:7">
      <c r="C9" s="16" t="s">
        <v>8</v>
      </c>
      <c r="D9" s="15">
        <f>D8/B8</f>
        <v>10</v>
      </c>
      <c r="F9" s="16" t="s">
        <v>12</v>
      </c>
      <c r="G9" s="17">
        <f>G8/B8</f>
        <v>20.363636363636363</v>
      </c>
    </row>
    <row r="10" spans="1:7" ht="15.75" thickBot="1">
      <c r="F10" s="16" t="s">
        <v>11</v>
      </c>
      <c r="G10" s="17">
        <f>SQRT(G9)</f>
        <v>4.5126085985421298</v>
      </c>
    </row>
    <row r="11" spans="1:7">
      <c r="A11" s="42" t="s">
        <v>24</v>
      </c>
      <c r="B11" s="43"/>
    </row>
    <row r="12" spans="1:7">
      <c r="A12" s="19" t="s">
        <v>32</v>
      </c>
      <c r="B12" s="19" t="s">
        <v>28</v>
      </c>
      <c r="C12" s="21" t="s">
        <v>33</v>
      </c>
      <c r="D12" s="21" t="s">
        <v>34</v>
      </c>
      <c r="E12" s="21" t="s">
        <v>35</v>
      </c>
      <c r="F12" s="22" t="s">
        <v>36</v>
      </c>
    </row>
    <row r="13" spans="1:7">
      <c r="A13" s="13">
        <v>6</v>
      </c>
      <c r="B13" s="13">
        <v>4</v>
      </c>
      <c r="C13" s="14">
        <f>A13*B13</f>
        <v>24</v>
      </c>
      <c r="D13" s="14">
        <f>A13-$B$20</f>
        <v>-2</v>
      </c>
      <c r="E13" s="14">
        <f>D13*D13</f>
        <v>4</v>
      </c>
      <c r="F13" s="14">
        <f>B13*E13</f>
        <v>16</v>
      </c>
    </row>
    <row r="14" spans="1:7">
      <c r="A14" s="13">
        <v>7</v>
      </c>
      <c r="B14" s="13">
        <v>7</v>
      </c>
      <c r="C14" s="14">
        <f t="shared" ref="C14:C17" si="3">A14*B14</f>
        <v>49</v>
      </c>
      <c r="D14" s="14">
        <f>A14-$B$20</f>
        <v>-1</v>
      </c>
      <c r="E14" s="14">
        <f t="shared" ref="E14:E17" si="4">D14*D14</f>
        <v>1</v>
      </c>
      <c r="F14" s="14">
        <f t="shared" ref="F14:F17" si="5">B14*E14</f>
        <v>7</v>
      </c>
    </row>
    <row r="15" spans="1:7">
      <c r="A15" s="13">
        <v>8</v>
      </c>
      <c r="B15" s="13">
        <v>8</v>
      </c>
      <c r="C15" s="14">
        <f t="shared" si="3"/>
        <v>64</v>
      </c>
      <c r="D15" s="14">
        <f>A15-$B$20</f>
        <v>0</v>
      </c>
      <c r="E15" s="14">
        <f t="shared" si="4"/>
        <v>0</v>
      </c>
      <c r="F15" s="14">
        <f t="shared" si="5"/>
        <v>0</v>
      </c>
    </row>
    <row r="16" spans="1:7">
      <c r="A16" s="13">
        <v>9</v>
      </c>
      <c r="B16" s="13">
        <v>13</v>
      </c>
      <c r="C16" s="14">
        <f t="shared" si="3"/>
        <v>117</v>
      </c>
      <c r="D16" s="14">
        <f>A16-$B$20</f>
        <v>1</v>
      </c>
      <c r="E16" s="14">
        <f t="shared" si="4"/>
        <v>1</v>
      </c>
      <c r="F16" s="14">
        <f t="shared" si="5"/>
        <v>13</v>
      </c>
    </row>
    <row r="17" spans="1:6">
      <c r="A17" s="13">
        <v>10</v>
      </c>
      <c r="B17" s="13">
        <v>1</v>
      </c>
      <c r="C17" s="14">
        <f t="shared" si="3"/>
        <v>10</v>
      </c>
      <c r="D17" s="14">
        <f>A17-$B$20</f>
        <v>2</v>
      </c>
      <c r="E17" s="14">
        <f t="shared" si="4"/>
        <v>4</v>
      </c>
      <c r="F17" s="14">
        <f t="shared" si="5"/>
        <v>4</v>
      </c>
    </row>
    <row r="18" spans="1:6">
      <c r="B18" s="15">
        <f>SUM(B13:B17)</f>
        <v>33</v>
      </c>
      <c r="C18" s="15">
        <f>SUM(C13:C17)</f>
        <v>264</v>
      </c>
      <c r="F18" s="15">
        <f>SUM(F13:F17)</f>
        <v>40</v>
      </c>
    </row>
    <row r="20" spans="1:6">
      <c r="A20" s="15" t="s">
        <v>8</v>
      </c>
      <c r="B20" s="15">
        <f>C18/B18</f>
        <v>8</v>
      </c>
    </row>
    <row r="21" spans="1:6">
      <c r="A21" s="15" t="s">
        <v>12</v>
      </c>
      <c r="B21" s="17">
        <f>F18/B18</f>
        <v>1.2121212121212122</v>
      </c>
    </row>
    <row r="22" spans="1:6">
      <c r="A22" s="15" t="s">
        <v>11</v>
      </c>
      <c r="B22" s="17">
        <f>SQRT(B21)</f>
        <v>1.1009637651263606</v>
      </c>
    </row>
    <row r="23" spans="1:6">
      <c r="A23" s="15" t="s">
        <v>17</v>
      </c>
      <c r="B23" s="17">
        <f>B22/B20*100</f>
        <v>13.762047064079507</v>
      </c>
    </row>
  </sheetData>
  <mergeCells count="2">
    <mergeCell ref="A1:B1"/>
    <mergeCell ref="A11:B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M14" sqref="M14"/>
    </sheetView>
  </sheetViews>
  <sheetFormatPr defaultRowHeight="15"/>
  <cols>
    <col min="4" max="6" width="11.42578125" bestFit="1" customWidth="1"/>
    <col min="13" max="13" width="11.42578125" bestFit="1" customWidth="1"/>
    <col min="14" max="14" width="12.7109375" bestFit="1" customWidth="1"/>
    <col min="15" max="15" width="12" bestFit="1" customWidth="1"/>
  </cols>
  <sheetData>
    <row r="1" spans="1:6" ht="15.75" thickBot="1">
      <c r="A1" s="26" t="s">
        <v>51</v>
      </c>
      <c r="B1" s="26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 s="29">
        <v>2</v>
      </c>
      <c r="B2" s="30">
        <v>20</v>
      </c>
      <c r="C2" s="31">
        <f>+A2*B2</f>
        <v>40</v>
      </c>
      <c r="D2" s="31">
        <f>+B2*(A2-$C$11)^2</f>
        <v>51.20000000000001</v>
      </c>
      <c r="E2" s="31">
        <f>+B2*(A2-$C$11)^3</f>
        <v>-81.920000000000016</v>
      </c>
      <c r="F2" s="32">
        <f>+B2*(A2-$C$11)^4</f>
        <v>131.07200000000006</v>
      </c>
    </row>
    <row r="3" spans="1:6">
      <c r="A3" s="33">
        <v>3</v>
      </c>
      <c r="B3" s="27">
        <v>12</v>
      </c>
      <c r="C3" s="28">
        <f t="shared" ref="C3:C7" si="0">+A3*B3</f>
        <v>36</v>
      </c>
      <c r="D3" s="28">
        <f t="shared" ref="D3:D7" si="1">+B3*(A3-$C$11)^2</f>
        <v>4.3200000000000012</v>
      </c>
      <c r="E3" s="28">
        <f t="shared" ref="E3:E7" si="2">+B3*(A3-$C$11)^3</f>
        <v>-2.592000000000001</v>
      </c>
      <c r="F3" s="34">
        <f t="shared" ref="F3:F7" si="3">+B3*(A3-$C$11)^4</f>
        <v>1.555200000000001</v>
      </c>
    </row>
    <row r="4" spans="1:6">
      <c r="A4" s="33">
        <v>4</v>
      </c>
      <c r="B4" s="27">
        <v>11</v>
      </c>
      <c r="C4" s="28">
        <f t="shared" si="0"/>
        <v>44</v>
      </c>
      <c r="D4" s="28">
        <f t="shared" si="1"/>
        <v>1.7599999999999991</v>
      </c>
      <c r="E4" s="28">
        <f t="shared" si="2"/>
        <v>0.70399999999999952</v>
      </c>
      <c r="F4" s="34">
        <f t="shared" si="3"/>
        <v>0.28159999999999968</v>
      </c>
    </row>
    <row r="5" spans="1:6">
      <c r="A5" s="33">
        <v>5</v>
      </c>
      <c r="B5" s="27">
        <v>8</v>
      </c>
      <c r="C5" s="28">
        <f t="shared" si="0"/>
        <v>40</v>
      </c>
      <c r="D5" s="28">
        <f t="shared" si="1"/>
        <v>15.679999999999998</v>
      </c>
      <c r="E5" s="28">
        <f t="shared" si="2"/>
        <v>21.951999999999995</v>
      </c>
      <c r="F5" s="34">
        <f t="shared" si="3"/>
        <v>30.73279999999999</v>
      </c>
    </row>
    <row r="6" spans="1:6">
      <c r="A6" s="33">
        <v>6</v>
      </c>
      <c r="B6" s="27">
        <v>7</v>
      </c>
      <c r="C6" s="28">
        <f t="shared" si="0"/>
        <v>42</v>
      </c>
      <c r="D6" s="28">
        <f t="shared" si="1"/>
        <v>40.32</v>
      </c>
      <c r="E6" s="28">
        <f t="shared" si="2"/>
        <v>96.768000000000001</v>
      </c>
      <c r="F6" s="34">
        <f t="shared" si="3"/>
        <v>232.2432</v>
      </c>
    </row>
    <row r="7" spans="1:6" ht="15.75" thickBot="1">
      <c r="A7" s="35">
        <v>7</v>
      </c>
      <c r="B7" s="36">
        <v>2</v>
      </c>
      <c r="C7" s="37">
        <f t="shared" si="0"/>
        <v>14</v>
      </c>
      <c r="D7" s="37">
        <f t="shared" si="1"/>
        <v>23.119999999999997</v>
      </c>
      <c r="E7" s="37">
        <f t="shared" si="2"/>
        <v>78.60799999999999</v>
      </c>
      <c r="F7" s="38">
        <f t="shared" si="3"/>
        <v>267.26719999999995</v>
      </c>
    </row>
    <row r="8" spans="1:6">
      <c r="B8">
        <f>SUM(B2:B7)</f>
        <v>60</v>
      </c>
      <c r="C8">
        <f>SUM(C2:C7)</f>
        <v>216</v>
      </c>
      <c r="D8">
        <f t="shared" ref="D8:F8" si="4">SUM(D2:D7)</f>
        <v>136.4</v>
      </c>
      <c r="E8">
        <f t="shared" si="4"/>
        <v>113.51999999999997</v>
      </c>
      <c r="F8">
        <f t="shared" si="4"/>
        <v>663.15200000000004</v>
      </c>
    </row>
    <row r="11" spans="1:6">
      <c r="B11" t="s">
        <v>8</v>
      </c>
      <c r="C11">
        <f>+C8/B8</f>
        <v>3.6</v>
      </c>
    </row>
    <row r="12" spans="1:6">
      <c r="B12" t="s">
        <v>57</v>
      </c>
      <c r="C12" s="5">
        <f>+SQRT(D8/60)</f>
        <v>1.5077577170531522</v>
      </c>
    </row>
    <row r="13" spans="1:6">
      <c r="B13" t="s">
        <v>58</v>
      </c>
      <c r="C13" s="5">
        <f>+C12*100/C11</f>
        <v>41.882158807031999</v>
      </c>
    </row>
    <row r="14" spans="1:6">
      <c r="B14" t="s">
        <v>59</v>
      </c>
      <c r="C14" s="5">
        <f>+E8/B8</f>
        <v>1.8919999999999995</v>
      </c>
    </row>
    <row r="15" spans="1:6">
      <c r="B15" t="s">
        <v>60</v>
      </c>
      <c r="C15" s="5">
        <f>+F8/60</f>
        <v>11.052533333333335</v>
      </c>
    </row>
    <row r="16" spans="1:6">
      <c r="B16" t="s">
        <v>61</v>
      </c>
      <c r="C16" s="5">
        <f>+C14/C12^3</f>
        <v>0.55198395279497658</v>
      </c>
    </row>
    <row r="17" spans="1:6">
      <c r="B17" t="s">
        <v>62</v>
      </c>
      <c r="C17" s="5">
        <f>+C15/C12^4</f>
        <v>2.138629698747001</v>
      </c>
    </row>
    <row r="19" spans="1:6" ht="15.75" thickBot="1">
      <c r="A19" s="26" t="s">
        <v>51</v>
      </c>
      <c r="B19" s="26" t="s">
        <v>52</v>
      </c>
      <c r="C19" t="s">
        <v>53</v>
      </c>
      <c r="D19" t="s">
        <v>54</v>
      </c>
      <c r="E19" t="s">
        <v>55</v>
      </c>
      <c r="F19" t="s">
        <v>56</v>
      </c>
    </row>
    <row r="20" spans="1:6">
      <c r="A20" s="29">
        <v>6.5</v>
      </c>
      <c r="B20" s="30">
        <v>7</v>
      </c>
      <c r="C20" s="31">
        <f>+A20*B20</f>
        <v>45.5</v>
      </c>
      <c r="D20" s="31">
        <f>+B20*(A20-$C$29)^2</f>
        <v>318.9375</v>
      </c>
      <c r="E20" s="31">
        <f>+B20*(A20-$C$29)^3</f>
        <v>-2152.828125</v>
      </c>
      <c r="F20" s="32">
        <f>+B20*(A20-$C$29)^4</f>
        <v>14531.58984375</v>
      </c>
    </row>
    <row r="21" spans="1:6">
      <c r="A21" s="33">
        <v>9.5</v>
      </c>
      <c r="B21" s="27">
        <v>11</v>
      </c>
      <c r="C21" s="28">
        <f t="shared" ref="C21:C25" si="5">+A21*B21</f>
        <v>104.5</v>
      </c>
      <c r="D21" s="28">
        <f>+B21*(A21-$C$29)^2</f>
        <v>154.6875</v>
      </c>
      <c r="E21" s="28">
        <f>+B21*(A21-$C$29)^3</f>
        <v>-580.078125</v>
      </c>
      <c r="F21" s="34">
        <f>+B21*(A21-$C$29)^4</f>
        <v>2175.29296875</v>
      </c>
    </row>
    <row r="22" spans="1:6">
      <c r="A22" s="33">
        <v>12.5</v>
      </c>
      <c r="B22" s="27">
        <v>14</v>
      </c>
      <c r="C22" s="28">
        <f t="shared" si="5"/>
        <v>175</v>
      </c>
      <c r="D22" s="28">
        <f>+B22*(A22-$C$29)^2</f>
        <v>7.875</v>
      </c>
      <c r="E22" s="28">
        <f>+B22*(A22-$C$29)^3</f>
        <v>-5.90625</v>
      </c>
      <c r="F22" s="34">
        <f>+B22*(A22-$C$29)^4</f>
        <v>4.4296875</v>
      </c>
    </row>
    <row r="23" spans="1:6">
      <c r="A23" s="33">
        <v>15.5</v>
      </c>
      <c r="B23" s="27">
        <v>16</v>
      </c>
      <c r="C23" s="28">
        <f t="shared" si="5"/>
        <v>248</v>
      </c>
      <c r="D23" s="28">
        <f>+B23*(A23-$C$29)^2</f>
        <v>81</v>
      </c>
      <c r="E23" s="28">
        <f>+B23*(A23-$C$29)^3</f>
        <v>182.25</v>
      </c>
      <c r="F23" s="34">
        <f>+B23*(A23-$C$29)^4</f>
        <v>410.0625</v>
      </c>
    </row>
    <row r="24" spans="1:6">
      <c r="A24" s="33">
        <v>18.5</v>
      </c>
      <c r="B24" s="27">
        <v>12</v>
      </c>
      <c r="C24" s="28">
        <f t="shared" si="5"/>
        <v>222</v>
      </c>
      <c r="D24" s="28">
        <f>+B24*(A24-$C$29)^2</f>
        <v>330.75</v>
      </c>
      <c r="E24" s="28">
        <f>+B24*(A24-$C$29)^3</f>
        <v>1736.4375</v>
      </c>
      <c r="F24" s="34">
        <f>+B24*(A24-$C$29)^4</f>
        <v>9116.296875</v>
      </c>
    </row>
    <row r="25" spans="1:6" ht="15.75" thickBot="1">
      <c r="A25" s="35"/>
      <c r="B25" s="36"/>
      <c r="C25" s="37">
        <f t="shared" si="5"/>
        <v>0</v>
      </c>
      <c r="D25" s="37">
        <f t="shared" ref="D25" si="6">+B25*(A25-$C$11)^2</f>
        <v>0</v>
      </c>
      <c r="E25" s="37">
        <f t="shared" ref="E25" si="7">+B25*(A25-$C$11)^3</f>
        <v>0</v>
      </c>
      <c r="F25" s="38">
        <f t="shared" ref="F25" si="8">+B25*(A25-$C$11)^4</f>
        <v>0</v>
      </c>
    </row>
    <row r="26" spans="1:6">
      <c r="B26">
        <f>SUM(B20:B25)</f>
        <v>60</v>
      </c>
      <c r="C26">
        <f>SUM(C20:C25)</f>
        <v>795</v>
      </c>
      <c r="D26">
        <f t="shared" ref="D26" si="9">SUM(D20:D25)</f>
        <v>893.25</v>
      </c>
      <c r="E26">
        <f t="shared" ref="E26" si="10">SUM(E20:E25)</f>
        <v>-820.125</v>
      </c>
      <c r="F26">
        <f t="shared" ref="F26" si="11">SUM(F20:F25)</f>
        <v>26237.671875</v>
      </c>
    </row>
    <row r="29" spans="1:6">
      <c r="B29" t="s">
        <v>8</v>
      </c>
      <c r="C29">
        <f>+C26/B26</f>
        <v>13.25</v>
      </c>
    </row>
    <row r="30" spans="1:6">
      <c r="B30" t="s">
        <v>57</v>
      </c>
      <c r="C30" s="5">
        <f>+SQRT(D26/60)</f>
        <v>3.8584323241440948</v>
      </c>
    </row>
    <row r="31" spans="1:6">
      <c r="B31" t="s">
        <v>58</v>
      </c>
      <c r="C31" s="5">
        <f>+C30*100/C29</f>
        <v>29.12024395580449</v>
      </c>
    </row>
    <row r="32" spans="1:6">
      <c r="B32" t="s">
        <v>59</v>
      </c>
      <c r="C32" s="5">
        <f>+E26/B26</f>
        <v>-13.668749999999999</v>
      </c>
    </row>
    <row r="33" spans="2:3">
      <c r="B33" t="s">
        <v>60</v>
      </c>
      <c r="C33" s="5">
        <f>+F26/60</f>
        <v>437.29453124999998</v>
      </c>
    </row>
    <row r="34" spans="2:3">
      <c r="B34" t="s">
        <v>61</v>
      </c>
      <c r="C34" s="5">
        <f>+C32/C30^3</f>
        <v>-0.23795571439880078</v>
      </c>
    </row>
    <row r="35" spans="2:3">
      <c r="B35" t="s">
        <v>62</v>
      </c>
      <c r="C35" s="5">
        <f>+C33/C30^4</f>
        <v>1.973015500383861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SamsungXP</dc:creator>
  <cp:lastModifiedBy>SebnemEr</cp:lastModifiedBy>
  <cp:lastPrinted>2012-10-30T12:51:41Z</cp:lastPrinted>
  <dcterms:created xsi:type="dcterms:W3CDTF">2011-10-18T08:33:43Z</dcterms:created>
  <dcterms:modified xsi:type="dcterms:W3CDTF">2012-10-30T12:54:14Z</dcterms:modified>
</cp:coreProperties>
</file>