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zheng73/Desktop/实习/投入产出/"/>
    </mc:Choice>
  </mc:AlternateContent>
  <xr:revisionPtr revIDLastSave="0" documentId="13_ncr:1_{D4FFA4C9-8AE9-CC4F-87C4-252F8463806F}" xr6:coauthVersionLast="47" xr6:coauthVersionMax="47" xr10:uidLastSave="{00000000-0000-0000-0000-000000000000}"/>
  <bookViews>
    <workbookView xWindow="5200" yWindow="7620" windowWidth="29360" windowHeight="18980" activeTab="4" xr2:uid="{00000000-000D-0000-FFFF-FFFF00000000}"/>
  </bookViews>
  <sheets>
    <sheet name="分行业增加值-现价调整" sheetId="4" r:id="rId1"/>
    <sheet name="分行业增加值-计算" sheetId="1" r:id="rId2"/>
    <sheet name="分行业增加值" sheetId="2" r:id="rId3"/>
    <sheet name="增速" sheetId="3" r:id="rId4"/>
    <sheet name="分行业增加值 18-2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5" l="1"/>
  <c r="C45" i="5"/>
  <c r="D45" i="5" s="1"/>
  <c r="E45" i="5" s="1"/>
  <c r="F45" i="5" s="1"/>
  <c r="G45" i="5" s="1"/>
  <c r="C46" i="5"/>
  <c r="D46" i="5" s="1"/>
  <c r="E46" i="5" s="1"/>
  <c r="F46" i="5" s="1"/>
  <c r="G46" i="5" s="1"/>
  <c r="C44" i="5"/>
  <c r="D44" i="5" s="1"/>
  <c r="E44" i="5" s="1"/>
  <c r="F44" i="5" s="1"/>
  <c r="G44" i="5" s="1"/>
  <c r="G43" i="5" s="1"/>
  <c r="B11" i="5"/>
  <c r="C42" i="5"/>
  <c r="D42" i="5" s="1"/>
  <c r="E42" i="5" s="1"/>
  <c r="F42" i="5" s="1"/>
  <c r="G42" i="5" s="1"/>
  <c r="C13" i="5"/>
  <c r="D13" i="5" s="1"/>
  <c r="E13" i="5" s="1"/>
  <c r="F13" i="5" s="1"/>
  <c r="G13" i="5" s="1"/>
  <c r="C14" i="5"/>
  <c r="D14" i="5" s="1"/>
  <c r="E14" i="5" s="1"/>
  <c r="F14" i="5" s="1"/>
  <c r="G14" i="5" s="1"/>
  <c r="C15" i="5"/>
  <c r="D15" i="5" s="1"/>
  <c r="E15" i="5" s="1"/>
  <c r="F15" i="5" s="1"/>
  <c r="G15" i="5" s="1"/>
  <c r="C16" i="5"/>
  <c r="D16" i="5" s="1"/>
  <c r="E16" i="5" s="1"/>
  <c r="F16" i="5" s="1"/>
  <c r="G16" i="5" s="1"/>
  <c r="C17" i="5"/>
  <c r="D17" i="5" s="1"/>
  <c r="E17" i="5" s="1"/>
  <c r="F17" i="5" s="1"/>
  <c r="G17" i="5" s="1"/>
  <c r="C18" i="5"/>
  <c r="D18" i="5" s="1"/>
  <c r="E18" i="5" s="1"/>
  <c r="F18" i="5" s="1"/>
  <c r="G18" i="5" s="1"/>
  <c r="C19" i="5"/>
  <c r="D19" i="5"/>
  <c r="E19" i="5" s="1"/>
  <c r="F19" i="5" s="1"/>
  <c r="G19" i="5" s="1"/>
  <c r="C20" i="5"/>
  <c r="D20" i="5" s="1"/>
  <c r="E20" i="5" s="1"/>
  <c r="F20" i="5" s="1"/>
  <c r="G20" i="5" s="1"/>
  <c r="C21" i="5"/>
  <c r="D21" i="5" s="1"/>
  <c r="E21" i="5" s="1"/>
  <c r="F21" i="5" s="1"/>
  <c r="G21" i="5" s="1"/>
  <c r="C22" i="5"/>
  <c r="D22" i="5" s="1"/>
  <c r="E22" i="5" s="1"/>
  <c r="F22" i="5" s="1"/>
  <c r="G22" i="5" s="1"/>
  <c r="C23" i="5"/>
  <c r="D23" i="5" s="1"/>
  <c r="E23" i="5" s="1"/>
  <c r="F23" i="5" s="1"/>
  <c r="G23" i="5" s="1"/>
  <c r="C24" i="5"/>
  <c r="D24" i="5" s="1"/>
  <c r="E24" i="5" s="1"/>
  <c r="F24" i="5" s="1"/>
  <c r="G24" i="5" s="1"/>
  <c r="C25" i="5"/>
  <c r="D25" i="5" s="1"/>
  <c r="E25" i="5" s="1"/>
  <c r="F25" i="5" s="1"/>
  <c r="G25" i="5" s="1"/>
  <c r="C26" i="5"/>
  <c r="D26" i="5" s="1"/>
  <c r="E26" i="5" s="1"/>
  <c r="F26" i="5" s="1"/>
  <c r="G26" i="5" s="1"/>
  <c r="C27" i="5"/>
  <c r="D27" i="5" s="1"/>
  <c r="E27" i="5" s="1"/>
  <c r="F27" i="5" s="1"/>
  <c r="G27" i="5" s="1"/>
  <c r="C28" i="5"/>
  <c r="D28" i="5" s="1"/>
  <c r="E28" i="5" s="1"/>
  <c r="F28" i="5" s="1"/>
  <c r="G28" i="5" s="1"/>
  <c r="C29" i="5"/>
  <c r="D29" i="5"/>
  <c r="E29" i="5"/>
  <c r="F29" i="5" s="1"/>
  <c r="G29" i="5" s="1"/>
  <c r="C30" i="5"/>
  <c r="D30" i="5" s="1"/>
  <c r="E30" i="5" s="1"/>
  <c r="F30" i="5" s="1"/>
  <c r="G30" i="5" s="1"/>
  <c r="C31" i="5"/>
  <c r="D31" i="5" s="1"/>
  <c r="E31" i="5" s="1"/>
  <c r="F31" i="5" s="1"/>
  <c r="G31" i="5" s="1"/>
  <c r="C32" i="5"/>
  <c r="D32" i="5" s="1"/>
  <c r="E32" i="5" s="1"/>
  <c r="F32" i="5" s="1"/>
  <c r="G32" i="5" s="1"/>
  <c r="C33" i="5"/>
  <c r="D33" i="5" s="1"/>
  <c r="E33" i="5" s="1"/>
  <c r="F33" i="5" s="1"/>
  <c r="G33" i="5" s="1"/>
  <c r="C34" i="5"/>
  <c r="D34" i="5" s="1"/>
  <c r="E34" i="5" s="1"/>
  <c r="F34" i="5" s="1"/>
  <c r="G34" i="5" s="1"/>
  <c r="C35" i="5"/>
  <c r="D35" i="5" s="1"/>
  <c r="E35" i="5" s="1"/>
  <c r="F35" i="5" s="1"/>
  <c r="G35" i="5" s="1"/>
  <c r="C36" i="5"/>
  <c r="D36" i="5" s="1"/>
  <c r="E36" i="5" s="1"/>
  <c r="F36" i="5" s="1"/>
  <c r="G36" i="5" s="1"/>
  <c r="C37" i="5"/>
  <c r="D37" i="5" s="1"/>
  <c r="E37" i="5" s="1"/>
  <c r="F37" i="5" s="1"/>
  <c r="G37" i="5" s="1"/>
  <c r="C38" i="5"/>
  <c r="D38" i="5" s="1"/>
  <c r="E38" i="5" s="1"/>
  <c r="F38" i="5" s="1"/>
  <c r="G38" i="5" s="1"/>
  <c r="C39" i="5"/>
  <c r="D39" i="5" s="1"/>
  <c r="E39" i="5" s="1"/>
  <c r="F39" i="5" s="1"/>
  <c r="G39" i="5" s="1"/>
  <c r="C40" i="5"/>
  <c r="D40" i="5" s="1"/>
  <c r="E40" i="5" s="1"/>
  <c r="F40" i="5" s="1"/>
  <c r="G40" i="5" s="1"/>
  <c r="C41" i="5"/>
  <c r="D41" i="5" s="1"/>
  <c r="E41" i="5" s="1"/>
  <c r="F41" i="5" s="1"/>
  <c r="G41" i="5" s="1"/>
  <c r="C12" i="5"/>
  <c r="C6" i="5"/>
  <c r="D6" i="5" s="1"/>
  <c r="E6" i="5" s="1"/>
  <c r="F6" i="5" s="1"/>
  <c r="G6" i="5" s="1"/>
  <c r="C7" i="5"/>
  <c r="D7" i="5" s="1"/>
  <c r="E7" i="5" s="1"/>
  <c r="F7" i="5" s="1"/>
  <c r="G7" i="5" s="1"/>
  <c r="C8" i="5"/>
  <c r="D8" i="5" s="1"/>
  <c r="E8" i="5" s="1"/>
  <c r="F8" i="5" s="1"/>
  <c r="G8" i="5" s="1"/>
  <c r="C9" i="5"/>
  <c r="D9" i="5" s="1"/>
  <c r="E9" i="5" s="1"/>
  <c r="F9" i="5" s="1"/>
  <c r="G9" i="5" s="1"/>
  <c r="C10" i="5"/>
  <c r="D10" i="5" s="1"/>
  <c r="E10" i="5" s="1"/>
  <c r="F10" i="5" s="1"/>
  <c r="G10" i="5" s="1"/>
  <c r="C5" i="5"/>
  <c r="D5" i="5" s="1"/>
  <c r="E5" i="5" s="1"/>
  <c r="B3" i="5"/>
  <c r="C4" i="5"/>
  <c r="D4" i="5" s="1"/>
  <c r="E4" i="5" s="1"/>
  <c r="F4" i="5" s="1"/>
  <c r="G4" i="5" s="1"/>
  <c r="L44" i="5" l="1"/>
  <c r="L46" i="5"/>
  <c r="L45" i="5"/>
  <c r="B2" i="5"/>
  <c r="C11" i="5"/>
  <c r="D12" i="5"/>
  <c r="E43" i="5"/>
  <c r="D43" i="5"/>
  <c r="F43" i="5"/>
  <c r="C43" i="5"/>
  <c r="C3" i="5"/>
  <c r="F5" i="5"/>
  <c r="E3" i="5"/>
  <c r="D3" i="5"/>
  <c r="B3" i="4"/>
  <c r="Q3" i="1"/>
  <c r="P9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B57" i="4"/>
  <c r="C48" i="4"/>
  <c r="C47" i="4" s="1"/>
  <c r="D48" i="4"/>
  <c r="D47" i="4" s="1"/>
  <c r="E48" i="4"/>
  <c r="E47" i="4" s="1"/>
  <c r="F48" i="4"/>
  <c r="F47" i="4" s="1"/>
  <c r="G48" i="4"/>
  <c r="H48" i="4"/>
  <c r="H47" i="4" s="1"/>
  <c r="I48" i="4"/>
  <c r="J48" i="4"/>
  <c r="K48" i="4"/>
  <c r="K47" i="4" s="1"/>
  <c r="L48" i="4"/>
  <c r="M48" i="4"/>
  <c r="M47" i="4" s="1"/>
  <c r="N48" i="4"/>
  <c r="N47" i="4" s="1"/>
  <c r="O48" i="4"/>
  <c r="P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B72" i="4"/>
  <c r="B61" i="4"/>
  <c r="B52" i="4"/>
  <c r="C3" i="4"/>
  <c r="D3" i="4"/>
  <c r="E3" i="4"/>
  <c r="F3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H3" i="4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K3" i="4"/>
  <c r="L3" i="4"/>
  <c r="M3" i="4"/>
  <c r="N3" i="4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P3" i="4"/>
  <c r="P4" i="4" s="1"/>
  <c r="P5" i="4" s="1"/>
  <c r="P6" i="4" s="1"/>
  <c r="P7" i="4" s="1"/>
  <c r="P8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72" i="4" s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E4" i="4"/>
  <c r="F4" i="4"/>
  <c r="H4" i="4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N4" i="4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E5" i="4"/>
  <c r="F5" i="4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B4" i="4"/>
  <c r="B49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8" i="4"/>
  <c r="Q2" i="4"/>
  <c r="C8" i="3"/>
  <c r="D8" i="3"/>
  <c r="B8" i="3"/>
  <c r="C2" i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D5" i="1"/>
  <c r="E5" i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D6" i="1"/>
  <c r="E6" i="1" s="1"/>
  <c r="F6" i="1" s="1"/>
  <c r="G6" i="1" s="1"/>
  <c r="H6" i="1"/>
  <c r="I6" i="1" s="1"/>
  <c r="J6" i="1" s="1"/>
  <c r="K6" i="1" s="1"/>
  <c r="L6" i="1" s="1"/>
  <c r="M6" i="1" s="1"/>
  <c r="N6" i="1" s="1"/>
  <c r="O6" i="1" s="1"/>
  <c r="P6" i="1" s="1"/>
  <c r="Q6" i="1" s="1"/>
  <c r="D7" i="1"/>
  <c r="E7" i="1" s="1"/>
  <c r="F7" i="1" s="1"/>
  <c r="G7" i="1" s="1"/>
  <c r="H7" i="1" s="1"/>
  <c r="I7" i="1" s="1"/>
  <c r="J7" i="1"/>
  <c r="K7" i="1" s="1"/>
  <c r="L7" i="1" s="1"/>
  <c r="M7" i="1" s="1"/>
  <c r="N7" i="1" s="1"/>
  <c r="O7" i="1" s="1"/>
  <c r="P7" i="1" s="1"/>
  <c r="Q7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Q2" i="1" s="1"/>
  <c r="Q3" i="4" s="1"/>
  <c r="D9" i="1"/>
  <c r="E9" i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D10" i="1"/>
  <c r="E10" i="1" s="1"/>
  <c r="F10" i="1" s="1"/>
  <c r="G10" i="1" s="1"/>
  <c r="H10" i="1"/>
  <c r="I10" i="1" s="1"/>
  <c r="J10" i="1" s="1"/>
  <c r="K10" i="1" s="1"/>
  <c r="L10" i="1" s="1"/>
  <c r="M10" i="1" s="1"/>
  <c r="N10" i="1" s="1"/>
  <c r="O10" i="1" s="1"/>
  <c r="P10" i="1"/>
  <c r="Q10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D12" i="1"/>
  <c r="E12" i="1" s="1"/>
  <c r="F12" i="1" s="1"/>
  <c r="G12" i="1" s="1"/>
  <c r="H12" i="1" s="1"/>
  <c r="I12" i="1" s="1"/>
  <c r="J12" i="1" s="1"/>
  <c r="K12" i="1" s="1"/>
  <c r="L12" i="1"/>
  <c r="M12" i="1" s="1"/>
  <c r="N12" i="1" s="1"/>
  <c r="O12" i="1" s="1"/>
  <c r="P12" i="1" s="1"/>
  <c r="Q12" i="1" s="1"/>
  <c r="D13" i="1"/>
  <c r="E13" i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D14" i="1"/>
  <c r="E14" i="1"/>
  <c r="F14" i="1" s="1"/>
  <c r="G14" i="1" s="1"/>
  <c r="H14" i="1"/>
  <c r="I14" i="1" s="1"/>
  <c r="J14" i="1" s="1"/>
  <c r="K14" i="1" s="1"/>
  <c r="L14" i="1" s="1"/>
  <c r="M14" i="1" s="1"/>
  <c r="N14" i="1" s="1"/>
  <c r="O14" i="1" s="1"/>
  <c r="P14" i="1" s="1"/>
  <c r="Q14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D16" i="1"/>
  <c r="E16" i="1" s="1"/>
  <c r="F16" i="1"/>
  <c r="G16" i="1" s="1"/>
  <c r="H16" i="1" s="1"/>
  <c r="I16" i="1" s="1"/>
  <c r="J16" i="1" s="1"/>
  <c r="K16" i="1" s="1"/>
  <c r="L16" i="1"/>
  <c r="M16" i="1" s="1"/>
  <c r="N16" i="1" s="1"/>
  <c r="O16" i="1" s="1"/>
  <c r="P16" i="1" s="1"/>
  <c r="Q16" i="1" s="1"/>
  <c r="D17" i="1"/>
  <c r="E17" i="1"/>
  <c r="F17" i="1"/>
  <c r="G17" i="1" s="1"/>
  <c r="H17" i="1"/>
  <c r="I17" i="1" s="1"/>
  <c r="J17" i="1" s="1"/>
  <c r="K17" i="1" s="1"/>
  <c r="L17" i="1" s="1"/>
  <c r="M17" i="1" s="1"/>
  <c r="N17" i="1" s="1"/>
  <c r="O17" i="1" s="1"/>
  <c r="P17" i="1" s="1"/>
  <c r="Q17" i="1" s="1"/>
  <c r="D18" i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D21" i="1"/>
  <c r="E21" i="1"/>
  <c r="F21" i="1"/>
  <c r="G21" i="1" s="1"/>
  <c r="H21" i="1"/>
  <c r="I21" i="1" s="1"/>
  <c r="J21" i="1" s="1"/>
  <c r="K21" i="1" s="1"/>
  <c r="L21" i="1" s="1"/>
  <c r="M21" i="1" s="1"/>
  <c r="N21" i="1"/>
  <c r="O21" i="1" s="1"/>
  <c r="P21" i="1" s="1"/>
  <c r="Q21" i="1" s="1"/>
  <c r="D22" i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D23" i="1"/>
  <c r="E23" i="1" s="1"/>
  <c r="F23" i="1" s="1"/>
  <c r="G23" i="1" s="1"/>
  <c r="H23" i="1" s="1"/>
  <c r="I23" i="1" s="1"/>
  <c r="J23" i="1"/>
  <c r="K23" i="1" s="1"/>
  <c r="L23" i="1" s="1"/>
  <c r="M23" i="1" s="1"/>
  <c r="N23" i="1" s="1"/>
  <c r="O23" i="1" s="1"/>
  <c r="P23" i="1" s="1"/>
  <c r="Q23" i="1" s="1"/>
  <c r="D24" i="1"/>
  <c r="E24" i="1" s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D25" i="1"/>
  <c r="E25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D26" i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D28" i="1"/>
  <c r="E28" i="1" s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D29" i="1"/>
  <c r="E29" i="1"/>
  <c r="F29" i="1"/>
  <c r="G29" i="1" s="1"/>
  <c r="H29" i="1"/>
  <c r="I29" i="1" s="1"/>
  <c r="J29" i="1" s="1"/>
  <c r="K29" i="1" s="1"/>
  <c r="L29" i="1" s="1"/>
  <c r="M29" i="1" s="1"/>
  <c r="N29" i="1" s="1"/>
  <c r="O29" i="1" s="1"/>
  <c r="P29" i="1" s="1"/>
  <c r="Q29" i="1" s="1"/>
  <c r="D30" i="1"/>
  <c r="E30" i="1"/>
  <c r="F30" i="1"/>
  <c r="G30" i="1"/>
  <c r="H30" i="1"/>
  <c r="I30" i="1" s="1"/>
  <c r="J30" i="1"/>
  <c r="K30" i="1" s="1"/>
  <c r="L30" i="1" s="1"/>
  <c r="M30" i="1" s="1"/>
  <c r="N30" i="1" s="1"/>
  <c r="O30" i="1" s="1"/>
  <c r="P30" i="1" s="1"/>
  <c r="Q30" i="1" s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D33" i="1"/>
  <c r="E33" i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D34" i="1"/>
  <c r="E34" i="1"/>
  <c r="F34" i="1"/>
  <c r="G34" i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D35" i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D36" i="1"/>
  <c r="E36" i="1" s="1"/>
  <c r="F36" i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D37" i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D38" i="1"/>
  <c r="E38" i="1"/>
  <c r="F38" i="1"/>
  <c r="G38" i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D39" i="1"/>
  <c r="E39" i="1" s="1"/>
  <c r="F39" i="1" s="1"/>
  <c r="G39" i="1" s="1"/>
  <c r="H39" i="1" s="1"/>
  <c r="I39" i="1"/>
  <c r="J39" i="1"/>
  <c r="K39" i="1" s="1"/>
  <c r="L39" i="1" s="1"/>
  <c r="M39" i="1" s="1"/>
  <c r="N39" i="1" s="1"/>
  <c r="O39" i="1" s="1"/>
  <c r="P39" i="1" s="1"/>
  <c r="Q39" i="1" s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D41" i="1"/>
  <c r="E41" i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D42" i="1"/>
  <c r="E42" i="1"/>
  <c r="F42" i="1"/>
  <c r="G42" i="1"/>
  <c r="H42" i="1"/>
  <c r="I42" i="1" s="1"/>
  <c r="J42" i="1" s="1"/>
  <c r="K42" i="1" s="1"/>
  <c r="L42" i="1" s="1"/>
  <c r="M42" i="1" s="1"/>
  <c r="N42" i="1" s="1"/>
  <c r="O42" i="1" s="1"/>
  <c r="P42" i="1" s="1"/>
  <c r="Q42" i="1" s="1"/>
  <c r="D43" i="1"/>
  <c r="E43" i="1" s="1"/>
  <c r="F43" i="1" s="1"/>
  <c r="G43" i="1" s="1"/>
  <c r="H43" i="1" s="1"/>
  <c r="I43" i="1"/>
  <c r="J43" i="1" s="1"/>
  <c r="K43" i="1" s="1"/>
  <c r="L43" i="1" s="1"/>
  <c r="M43" i="1" s="1"/>
  <c r="N43" i="1" s="1"/>
  <c r="O43" i="1" s="1"/>
  <c r="P43" i="1" s="1"/>
  <c r="Q43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3" i="1"/>
  <c r="C26" i="3"/>
  <c r="D26" i="3"/>
  <c r="B26" i="3"/>
  <c r="B2" i="1"/>
  <c r="C2" i="2"/>
  <c r="D2" i="2"/>
  <c r="B2" i="2"/>
  <c r="N45" i="5" l="1"/>
  <c r="N46" i="5"/>
  <c r="N44" i="5"/>
  <c r="M44" i="5"/>
  <c r="M45" i="5"/>
  <c r="M46" i="5"/>
  <c r="C2" i="5"/>
  <c r="L4" i="5"/>
  <c r="L7" i="5"/>
  <c r="L6" i="5"/>
  <c r="L9" i="5"/>
  <c r="L10" i="5"/>
  <c r="L5" i="5"/>
  <c r="L8" i="5"/>
  <c r="L12" i="5"/>
  <c r="L24" i="5"/>
  <c r="L32" i="5"/>
  <c r="L17" i="5"/>
  <c r="L29" i="5"/>
  <c r="L41" i="5"/>
  <c r="L14" i="5"/>
  <c r="L26" i="5"/>
  <c r="L38" i="5"/>
  <c r="L15" i="5"/>
  <c r="L19" i="5"/>
  <c r="L23" i="5"/>
  <c r="L27" i="5"/>
  <c r="L31" i="5"/>
  <c r="L35" i="5"/>
  <c r="L39" i="5"/>
  <c r="L20" i="5"/>
  <c r="L36" i="5"/>
  <c r="L21" i="5"/>
  <c r="L37" i="5"/>
  <c r="L18" i="5"/>
  <c r="L30" i="5"/>
  <c r="L42" i="5"/>
  <c r="L16" i="5"/>
  <c r="L28" i="5"/>
  <c r="L40" i="5"/>
  <c r="L13" i="5"/>
  <c r="L25" i="5"/>
  <c r="L33" i="5"/>
  <c r="L22" i="5"/>
  <c r="L34" i="5"/>
  <c r="M8" i="5"/>
  <c r="M4" i="5"/>
  <c r="M10" i="5"/>
  <c r="M5" i="5"/>
  <c r="M6" i="5"/>
  <c r="M9" i="5"/>
  <c r="M7" i="5"/>
  <c r="N8" i="5"/>
  <c r="N10" i="5"/>
  <c r="N6" i="5"/>
  <c r="N7" i="5"/>
  <c r="N9" i="5"/>
  <c r="N4" i="5"/>
  <c r="N5" i="5"/>
  <c r="E12" i="5"/>
  <c r="D11" i="5"/>
  <c r="G5" i="5"/>
  <c r="G3" i="5" s="1"/>
  <c r="F3" i="5"/>
  <c r="B53" i="4"/>
  <c r="B67" i="4"/>
  <c r="B54" i="4"/>
  <c r="B66" i="4"/>
  <c r="B68" i="4"/>
  <c r="B69" i="4"/>
  <c r="B71" i="4"/>
  <c r="B55" i="4"/>
  <c r="B63" i="4"/>
  <c r="B58" i="4"/>
  <c r="B59" i="4"/>
  <c r="B60" i="4"/>
  <c r="B70" i="4"/>
  <c r="B50" i="4"/>
  <c r="B62" i="4"/>
  <c r="B65" i="4"/>
  <c r="B56" i="4"/>
  <c r="B51" i="4"/>
  <c r="B47" i="4" s="1"/>
  <c r="B64" i="4"/>
  <c r="Q4" i="4"/>
  <c r="Q48" i="4"/>
  <c r="P68" i="4"/>
  <c r="P64" i="4"/>
  <c r="P55" i="4"/>
  <c r="P57" i="4"/>
  <c r="P69" i="4"/>
  <c r="P65" i="4"/>
  <c r="P61" i="4"/>
  <c r="P60" i="4"/>
  <c r="P71" i="4"/>
  <c r="P67" i="4"/>
  <c r="P63" i="4"/>
  <c r="P47" i="4" s="1"/>
  <c r="P59" i="4"/>
  <c r="P54" i="4"/>
  <c r="O47" i="4"/>
  <c r="G47" i="4"/>
  <c r="J47" i="4"/>
  <c r="I47" i="4"/>
  <c r="L47" i="4"/>
  <c r="K2" i="1"/>
  <c r="H2" i="1"/>
  <c r="E2" i="1"/>
  <c r="I2" i="1"/>
  <c r="O2" i="1"/>
  <c r="G2" i="1"/>
  <c r="P2" i="1"/>
  <c r="N2" i="1"/>
  <c r="F2" i="1"/>
  <c r="M2" i="1"/>
  <c r="L2" i="1"/>
  <c r="D2" i="1"/>
  <c r="J2" i="1"/>
  <c r="D2" i="5" l="1"/>
  <c r="M24" i="5"/>
  <c r="M36" i="5"/>
  <c r="M13" i="5"/>
  <c r="M25" i="5"/>
  <c r="M37" i="5"/>
  <c r="M18" i="5"/>
  <c r="M38" i="5"/>
  <c r="M12" i="5"/>
  <c r="M16" i="5"/>
  <c r="M28" i="5"/>
  <c r="M40" i="5"/>
  <c r="M21" i="5"/>
  <c r="M33" i="5"/>
  <c r="M22" i="5"/>
  <c r="M34" i="5"/>
  <c r="M15" i="5"/>
  <c r="M19" i="5"/>
  <c r="M23" i="5"/>
  <c r="M27" i="5"/>
  <c r="M31" i="5"/>
  <c r="M35" i="5"/>
  <c r="M39" i="5"/>
  <c r="M20" i="5"/>
  <c r="M32" i="5"/>
  <c r="M17" i="5"/>
  <c r="M29" i="5"/>
  <c r="M41" i="5"/>
  <c r="M14" i="5"/>
  <c r="M26" i="5"/>
  <c r="M42" i="5"/>
  <c r="M30" i="5"/>
  <c r="F12" i="5"/>
  <c r="E11" i="5"/>
  <c r="Q5" i="4"/>
  <c r="Q49" i="4"/>
  <c r="E2" i="5" l="1"/>
  <c r="N14" i="5"/>
  <c r="N18" i="5"/>
  <c r="N22" i="5"/>
  <c r="N26" i="5"/>
  <c r="N30" i="5"/>
  <c r="N34" i="5"/>
  <c r="N38" i="5"/>
  <c r="N42" i="5"/>
  <c r="N27" i="5"/>
  <c r="N24" i="5"/>
  <c r="N36" i="5"/>
  <c r="N13" i="5"/>
  <c r="N25" i="5"/>
  <c r="N33" i="5"/>
  <c r="N41" i="5"/>
  <c r="N19" i="5"/>
  <c r="N31" i="5"/>
  <c r="N39" i="5"/>
  <c r="N20" i="5"/>
  <c r="N32" i="5"/>
  <c r="N21" i="5"/>
  <c r="N29" i="5"/>
  <c r="N12" i="5"/>
  <c r="N15" i="5"/>
  <c r="N23" i="5"/>
  <c r="N35" i="5"/>
  <c r="N16" i="5"/>
  <c r="N28" i="5"/>
  <c r="N40" i="5"/>
  <c r="N17" i="5"/>
  <c r="N37" i="5"/>
  <c r="G12" i="5"/>
  <c r="G11" i="5" s="1"/>
  <c r="G2" i="5" s="1"/>
  <c r="F11" i="5"/>
  <c r="F2" i="5" s="1"/>
  <c r="Q6" i="4"/>
  <c r="Q7" i="4" s="1"/>
  <c r="O45" i="5" l="1"/>
  <c r="O22" i="5"/>
  <c r="O28" i="5"/>
  <c r="O34" i="5"/>
  <c r="O40" i="5"/>
  <c r="O16" i="5"/>
  <c r="O7" i="5"/>
  <c r="O36" i="5"/>
  <c r="O14" i="5"/>
  <c r="O25" i="5"/>
  <c r="O12" i="5"/>
  <c r="O32" i="5"/>
  <c r="O18" i="5"/>
  <c r="O27" i="5"/>
  <c r="O17" i="5"/>
  <c r="O24" i="5"/>
  <c r="O42" i="5"/>
  <c r="O37" i="5"/>
  <c r="O10" i="5"/>
  <c r="O20" i="5"/>
  <c r="O38" i="5"/>
  <c r="O4" i="5"/>
  <c r="O39" i="5"/>
  <c r="O6" i="5"/>
  <c r="O46" i="5"/>
  <c r="O23" i="5"/>
  <c r="O29" i="5"/>
  <c r="O35" i="5"/>
  <c r="O41" i="5"/>
  <c r="O15" i="5"/>
  <c r="O8" i="5"/>
  <c r="O30" i="5"/>
  <c r="O9" i="5"/>
  <c r="O31" i="5"/>
  <c r="O13" i="5"/>
  <c r="O26" i="5"/>
  <c r="O5" i="5"/>
  <c r="O33" i="5"/>
  <c r="O44" i="5"/>
  <c r="O19" i="5"/>
  <c r="O21" i="5"/>
  <c r="P29" i="5"/>
  <c r="P36" i="5"/>
  <c r="P13" i="5"/>
  <c r="P31" i="5"/>
  <c r="P18" i="5"/>
  <c r="P10" i="5"/>
  <c r="P26" i="5"/>
  <c r="P5" i="5"/>
  <c r="P27" i="5"/>
  <c r="P45" i="5"/>
  <c r="P22" i="5"/>
  <c r="P28" i="5"/>
  <c r="P34" i="5"/>
  <c r="P40" i="5"/>
  <c r="P15" i="5"/>
  <c r="P7" i="5"/>
  <c r="P46" i="5"/>
  <c r="P41" i="5"/>
  <c r="P24" i="5"/>
  <c r="P42" i="5"/>
  <c r="P25" i="5"/>
  <c r="P12" i="5"/>
  <c r="P4" i="5"/>
  <c r="P32" i="5"/>
  <c r="P17" i="5"/>
  <c r="P39" i="5"/>
  <c r="P23" i="5"/>
  <c r="P14" i="5"/>
  <c r="P8" i="5"/>
  <c r="P30" i="5"/>
  <c r="P9" i="5"/>
  <c r="P19" i="5"/>
  <c r="P37" i="5"/>
  <c r="P20" i="5"/>
  <c r="P38" i="5"/>
  <c r="P33" i="5"/>
  <c r="P35" i="5"/>
  <c r="P44" i="5"/>
  <c r="P16" i="5"/>
  <c r="P21" i="5"/>
  <c r="P6" i="5"/>
  <c r="Q8" i="4"/>
  <c r="Q9" i="4" s="1"/>
  <c r="Q10" i="4" s="1"/>
  <c r="Q50" i="4"/>
  <c r="Q51" i="4" l="1"/>
  <c r="Q11" i="4"/>
  <c r="Q12" i="4" s="1"/>
  <c r="Q13" i="4" s="1"/>
  <c r="Q14" i="4" s="1"/>
  <c r="Q52" i="4" l="1"/>
  <c r="Q15" i="4"/>
  <c r="Q53" i="4"/>
  <c r="Q16" i="4" l="1"/>
  <c r="Q17" i="4" s="1"/>
  <c r="Q18" i="4" l="1"/>
  <c r="Q19" i="4" s="1"/>
  <c r="Q55" i="4"/>
  <c r="Q54" i="4"/>
  <c r="Q20" i="4" l="1"/>
  <c r="Q21" i="4" s="1"/>
  <c r="Q22" i="4" s="1"/>
  <c r="Q56" i="4" l="1"/>
  <c r="Q23" i="4"/>
  <c r="Q57" i="4"/>
  <c r="Q24" i="4" l="1"/>
  <c r="Q25" i="4" s="1"/>
  <c r="Q26" i="4" s="1"/>
  <c r="Q27" i="4" s="1"/>
  <c r="Q58" i="4"/>
  <c r="Q28" i="4" l="1"/>
  <c r="Q59" i="4"/>
  <c r="Q29" i="4" l="1"/>
  <c r="Q30" i="4" s="1"/>
  <c r="Q60" i="4"/>
  <c r="Q31" i="4" l="1"/>
  <c r="Q61" i="4"/>
  <c r="Q32" i="4" l="1"/>
  <c r="Q62" i="4"/>
  <c r="Q33" i="4" l="1"/>
  <c r="Q63" i="4"/>
  <c r="Q34" i="4" l="1"/>
  <c r="Q35" i="4" s="1"/>
  <c r="Q64" i="4" l="1"/>
  <c r="Q36" i="4"/>
  <c r="Q65" i="4"/>
  <c r="Q37" i="4" l="1"/>
  <c r="Q66" i="4"/>
  <c r="Q38" i="4" l="1"/>
  <c r="Q67" i="4"/>
  <c r="Q39" i="4" l="1"/>
  <c r="Q40" i="4" s="1"/>
  <c r="Q41" i="4" l="1"/>
  <c r="Q69" i="4"/>
  <c r="Q68" i="4"/>
  <c r="Q42" i="4" l="1"/>
  <c r="Q70" i="4"/>
  <c r="Q43" i="4" l="1"/>
  <c r="Q72" i="4" s="1"/>
  <c r="Q47" i="4" s="1"/>
  <c r="Q71" i="4"/>
</calcChain>
</file>

<file path=xl/sharedStrings.xml><?xml version="1.0" encoding="utf-8"?>
<sst xmlns="http://schemas.openxmlformats.org/spreadsheetml/2006/main" count="328" uniqueCount="94">
  <si>
    <t>煤炭开采和洗选业</t>
  </si>
  <si>
    <t>石油和天然气开采业</t>
  </si>
  <si>
    <t>黑色金属矿采选业</t>
  </si>
  <si>
    <t>有色金属矿采选业</t>
  </si>
  <si>
    <t>非金属矿采选业</t>
  </si>
  <si>
    <t>开采专业及辅助性活动</t>
  </si>
  <si>
    <t>其他采矿业</t>
  </si>
  <si>
    <t>农副食品加工业</t>
  </si>
  <si>
    <t>食品制造业</t>
  </si>
  <si>
    <t>酒、饮料和精制茶制造业</t>
  </si>
  <si>
    <t>烟草制品业</t>
  </si>
  <si>
    <t>纺织业</t>
  </si>
  <si>
    <t>纺织服装、服饰业</t>
  </si>
  <si>
    <t>皮革、毛皮、羽毛及其制品和制鞋业</t>
  </si>
  <si>
    <t>木材加工和木、竹、藤、棕、草制品业</t>
  </si>
  <si>
    <t>家具制造业</t>
  </si>
  <si>
    <t>造纸和纸制品业</t>
  </si>
  <si>
    <t>印刷和记录媒介复制业</t>
  </si>
  <si>
    <t>文教、工美、体育和娱乐用品制造业</t>
  </si>
  <si>
    <t>石油、煤炭及其他燃料加工业</t>
  </si>
  <si>
    <t>化学原料和化学制品制造业</t>
  </si>
  <si>
    <t>医药制造业</t>
  </si>
  <si>
    <t>化学纤维制造业</t>
  </si>
  <si>
    <t>橡胶和塑料制品业</t>
  </si>
  <si>
    <t>非金属矿物制品业</t>
  </si>
  <si>
    <t>黑色金属冶炼和压延加工业</t>
  </si>
  <si>
    <t>有色金属冶炼和压延加工业</t>
  </si>
  <si>
    <t>金属制品业</t>
  </si>
  <si>
    <t>通用设备制造业</t>
  </si>
  <si>
    <t>专用设备制造业</t>
  </si>
  <si>
    <t>汽车制造业</t>
  </si>
  <si>
    <t>铁路、船舶、航空航天和其他运输设备制造业</t>
  </si>
  <si>
    <t>电气机械和器材制造业</t>
  </si>
  <si>
    <t>计算机、通信和其他电子设备制造业</t>
  </si>
  <si>
    <t>仪器仪表制造业</t>
  </si>
  <si>
    <t>其他制造业</t>
  </si>
  <si>
    <t>废弃资源综合利用业</t>
  </si>
  <si>
    <t>金属制品、机械和设备修理业</t>
  </si>
  <si>
    <t>电力、热力生产和供应业</t>
  </si>
  <si>
    <t>燃气生产和供应业</t>
  </si>
  <si>
    <t>水的生产和供应业</t>
  </si>
  <si>
    <t>工业</t>
    <phoneticPr fontId="1" type="noConversion"/>
  </si>
  <si>
    <t>数据来源：国家统计局-月度数据</t>
    <phoneticPr fontId="1" type="noConversion"/>
  </si>
  <si>
    <t>饮料制造业</t>
  </si>
  <si>
    <t>纺织服装、鞋、帽制造业</t>
  </si>
  <si>
    <t>皮革、毛皮、羽毛(绒)及其制品业</t>
  </si>
  <si>
    <t>木材加工及木、竹、藤、棕、草制品业</t>
  </si>
  <si>
    <t>造纸及纸制品业</t>
  </si>
  <si>
    <t>印刷业和记录媒介的复制</t>
  </si>
  <si>
    <t>文教体育用品制造业</t>
  </si>
  <si>
    <t>石油加工、炼焦及核燃料加工业</t>
  </si>
  <si>
    <t>化学原料及化学制品制造业</t>
  </si>
  <si>
    <t>橡胶制品业</t>
  </si>
  <si>
    <t>塑料制品业</t>
  </si>
  <si>
    <t>黑色金属冶炼及压延加工业</t>
  </si>
  <si>
    <t>有色金属冶炼及压延加工业</t>
  </si>
  <si>
    <t>交通运输设备制造业</t>
  </si>
  <si>
    <t>电气机械及器材制造业</t>
  </si>
  <si>
    <t>通信设备、计算机及其他电子设备制造业</t>
  </si>
  <si>
    <t>仪器仪表及文化、办公用机械制造业</t>
  </si>
  <si>
    <t>工艺品及其他制造业</t>
  </si>
  <si>
    <t>废弃资源和废旧材料回收加工业</t>
  </si>
  <si>
    <t>电力、热力的生产和供应业</t>
  </si>
  <si>
    <t>数据来源：经济普查数据</t>
    <phoneticPr fontId="1" type="noConversion"/>
  </si>
  <si>
    <t>煤炭采选产品</t>
  </si>
  <si>
    <t>石油和天然气开采产品</t>
  </si>
  <si>
    <t>金属矿采选产品</t>
  </si>
  <si>
    <t>非金属矿和其他矿采选产品</t>
  </si>
  <si>
    <t>食品和烟草</t>
  </si>
  <si>
    <t>纺织品</t>
  </si>
  <si>
    <t>纺织服装鞋帽皮革羽绒及其制品</t>
  </si>
  <si>
    <t>木材加工品和家具</t>
  </si>
  <si>
    <t>造纸印刷和文教体育用品</t>
  </si>
  <si>
    <t>石油、炼焦产品和核燃料加工品</t>
  </si>
  <si>
    <t>化学产品</t>
  </si>
  <si>
    <t>非金属矿物制品</t>
  </si>
  <si>
    <t>金属冶炼和压延加工品</t>
  </si>
  <si>
    <t>金属制品</t>
  </si>
  <si>
    <t>通用设备</t>
  </si>
  <si>
    <t>专用设备</t>
  </si>
  <si>
    <t>交通运输设备</t>
  </si>
  <si>
    <t>电气机械和器材</t>
  </si>
  <si>
    <t>通信设备、计算机和其他电子设备</t>
  </si>
  <si>
    <t>仪器仪表</t>
  </si>
  <si>
    <t>其他制造产品和废品废料</t>
  </si>
  <si>
    <t>金属制品、机械和设备修理服务</t>
  </si>
  <si>
    <t>电力、热力的生产和供应</t>
  </si>
  <si>
    <t>燃气生产和供应</t>
  </si>
  <si>
    <t>水的生产和供应</t>
  </si>
  <si>
    <t>采矿业</t>
    <phoneticPr fontId="1" type="noConversion"/>
  </si>
  <si>
    <t>制造业</t>
    <phoneticPr fontId="1" type="noConversion"/>
  </si>
  <si>
    <t xml:space="preserve">  电力、热力、燃气及水生产和供应业</t>
    <phoneticPr fontId="1" type="noConversion"/>
  </si>
  <si>
    <t>不变价</t>
    <phoneticPr fontId="1" type="noConversion"/>
  </si>
  <si>
    <t>当年价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</si>
</sst>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_);[Red]\(0\)"/>
    <numFmt numFmtId="178" formatCode="0.00_);[Red]\(0.00\)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rgb="FFC00000"/>
      <name val="等线"/>
      <family val="2"/>
      <scheme val="minor"/>
    </font>
    <font>
      <b/>
      <sz val="11"/>
      <color indexed="8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5" fillId="0" borderId="0">
      <alignment vertical="center"/>
    </xf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1" applyFont="1" applyAlignment="1">
      <alignment horizontal="right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2" borderId="0" xfId="0" applyFont="1" applyFill="1" applyAlignment="1">
      <alignment horizontal="center"/>
    </xf>
    <xf numFmtId="0" fontId="0" fillId="0" borderId="8" xfId="0" applyBorder="1"/>
    <xf numFmtId="0" fontId="0" fillId="0" borderId="9" xfId="0" applyBorder="1"/>
    <xf numFmtId="0" fontId="4" fillId="2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4" fillId="2" borderId="13" xfId="0" applyFont="1" applyFill="1" applyBorder="1" applyAlignment="1">
      <alignment horizontal="center"/>
    </xf>
    <xf numFmtId="0" fontId="0" fillId="0" borderId="14" xfId="0" applyBorder="1"/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2" fillId="0" borderId="0" xfId="1" applyAlignment="1">
      <alignment vertical="center"/>
    </xf>
    <xf numFmtId="0" fontId="2" fillId="0" borderId="0" xfId="1" applyAlignment="1">
      <alignment horizontal="center" vertical="center"/>
    </xf>
    <xf numFmtId="0" fontId="0" fillId="0" borderId="15" xfId="0" applyBorder="1"/>
    <xf numFmtId="0" fontId="0" fillId="0" borderId="13" xfId="0" applyBorder="1"/>
    <xf numFmtId="0" fontId="0" fillId="0" borderId="10" xfId="0" applyBorder="1"/>
    <xf numFmtId="0" fontId="4" fillId="2" borderId="6" xfId="0" applyFont="1" applyFill="1" applyBorder="1" applyAlignment="1">
      <alignment horizontal="center"/>
    </xf>
    <xf numFmtId="0" fontId="6" fillId="0" borderId="2" xfId="0" applyFont="1" applyBorder="1"/>
    <xf numFmtId="0" fontId="6" fillId="0" borderId="11" xfId="0" applyFont="1" applyBorder="1"/>
    <xf numFmtId="0" fontId="6" fillId="0" borderId="0" xfId="0" applyFont="1"/>
    <xf numFmtId="176" fontId="6" fillId="0" borderId="2" xfId="0" applyNumberFormat="1" applyFont="1" applyBorder="1"/>
    <xf numFmtId="176" fontId="6" fillId="0" borderId="11" xfId="0" applyNumberFormat="1" applyFont="1" applyBorder="1"/>
    <xf numFmtId="176" fontId="6" fillId="0" borderId="0" xfId="0" applyNumberFormat="1" applyFont="1"/>
    <xf numFmtId="177" fontId="0" fillId="0" borderId="5" xfId="0" applyNumberFormat="1" applyBorder="1"/>
    <xf numFmtId="177" fontId="0" fillId="0" borderId="6" xfId="0" applyNumberFormat="1" applyBorder="1"/>
    <xf numFmtId="177" fontId="0" fillId="0" borderId="7" xfId="0" applyNumberFormat="1" applyBorder="1"/>
    <xf numFmtId="177" fontId="0" fillId="0" borderId="1" xfId="0" applyNumberFormat="1" applyBorder="1"/>
    <xf numFmtId="177" fontId="0" fillId="0" borderId="13" xfId="0" applyNumberFormat="1" applyBorder="1"/>
    <xf numFmtId="177" fontId="0" fillId="0" borderId="10" xfId="0" applyNumberFormat="1" applyBorder="1"/>
    <xf numFmtId="177" fontId="0" fillId="0" borderId="2" xfId="0" applyNumberFormat="1" applyBorder="1"/>
    <xf numFmtId="177" fontId="0" fillId="0" borderId="0" xfId="0" applyNumberFormat="1"/>
    <xf numFmtId="177" fontId="0" fillId="0" borderId="11" xfId="0" applyNumberFormat="1" applyBorder="1"/>
    <xf numFmtId="177" fontId="0" fillId="0" borderId="3" xfId="0" applyNumberFormat="1" applyBorder="1"/>
    <xf numFmtId="177" fontId="0" fillId="0" borderId="14" xfId="0" applyNumberFormat="1" applyBorder="1"/>
    <xf numFmtId="177" fontId="0" fillId="0" borderId="12" xfId="0" applyNumberFormat="1" applyBorder="1"/>
    <xf numFmtId="177" fontId="6" fillId="0" borderId="7" xfId="0" applyNumberFormat="1" applyFont="1" applyBorder="1"/>
    <xf numFmtId="0" fontId="7" fillId="0" borderId="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0" fillId="3" borderId="4" xfId="0" applyFill="1" applyBorder="1"/>
    <xf numFmtId="2" fontId="0" fillId="0" borderId="13" xfId="0" applyNumberFormat="1" applyBorder="1"/>
    <xf numFmtId="178" fontId="0" fillId="3" borderId="6" xfId="0" applyNumberFormat="1" applyFill="1" applyBorder="1"/>
    <xf numFmtId="0" fontId="0" fillId="4" borderId="0" xfId="0" applyFill="1"/>
    <xf numFmtId="2" fontId="0" fillId="0" borderId="4" xfId="0" applyNumberFormat="1" applyBorder="1"/>
    <xf numFmtId="178" fontId="0" fillId="3" borderId="14" xfId="0" applyNumberFormat="1" applyFill="1" applyBorder="1"/>
    <xf numFmtId="2" fontId="0" fillId="0" borderId="0" xfId="0" applyNumberFormat="1"/>
    <xf numFmtId="0" fontId="0" fillId="0" borderId="0" xfId="0" applyAlignment="1">
      <alignment vertical="center"/>
    </xf>
  </cellXfs>
  <cellStyles count="3">
    <cellStyle name="常规" xfId="0" builtinId="0"/>
    <cellStyle name="常规 2" xfId="1" xr:uid="{EE270C41-2D05-4AB0-B087-91ED7E2923ED}"/>
    <cellStyle name="常规 5" xfId="2" xr:uid="{8A7B6640-5EFD-40C2-A349-FF125ABAD5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02D4-2607-44A3-BB44-08E49D5CA706}">
  <dimension ref="A1:Q72"/>
  <sheetViews>
    <sheetView workbookViewId="0">
      <selection activeCell="L4" sqref="L4"/>
    </sheetView>
  </sheetViews>
  <sheetFormatPr baseColWidth="10" defaultColWidth="8.83203125" defaultRowHeight="15"/>
  <cols>
    <col min="1" max="1" width="26.5" customWidth="1"/>
    <col min="2" max="17" width="9.83203125" customWidth="1"/>
    <col min="20" max="20" width="9" customWidth="1"/>
  </cols>
  <sheetData>
    <row r="1" spans="1:17">
      <c r="B1" s="18">
        <v>2008</v>
      </c>
      <c r="C1" s="25">
        <v>2009</v>
      </c>
      <c r="D1" s="19">
        <v>2010</v>
      </c>
      <c r="E1" s="18">
        <v>2011</v>
      </c>
      <c r="F1" s="25">
        <v>2012</v>
      </c>
      <c r="G1" s="25">
        <v>2013</v>
      </c>
      <c r="H1" s="25">
        <v>2014</v>
      </c>
      <c r="I1" s="19">
        <v>2015</v>
      </c>
      <c r="J1" s="18">
        <v>2016</v>
      </c>
      <c r="K1" s="25">
        <v>2017</v>
      </c>
      <c r="L1" s="25">
        <v>2018</v>
      </c>
      <c r="M1" s="25">
        <v>2019</v>
      </c>
      <c r="N1" s="19">
        <v>2020</v>
      </c>
      <c r="O1" s="18">
        <v>2021</v>
      </c>
      <c r="P1" s="25">
        <v>2022</v>
      </c>
      <c r="Q1" s="19">
        <v>2023</v>
      </c>
    </row>
    <row r="2" spans="1:17">
      <c r="A2" s="5" t="s">
        <v>41</v>
      </c>
      <c r="B2" s="32">
        <v>131724</v>
      </c>
      <c r="C2" s="33">
        <v>138092.6</v>
      </c>
      <c r="D2" s="34">
        <v>165123.1</v>
      </c>
      <c r="E2" s="32">
        <v>195139.1</v>
      </c>
      <c r="F2" s="33">
        <v>208901.4</v>
      </c>
      <c r="G2" s="33">
        <v>222333.2</v>
      </c>
      <c r="H2" s="33">
        <v>233197.4</v>
      </c>
      <c r="I2" s="34">
        <v>234968.9</v>
      </c>
      <c r="J2" s="32">
        <v>245406.4</v>
      </c>
      <c r="K2" s="33">
        <v>275119.3</v>
      </c>
      <c r="L2" s="33">
        <v>301089.3</v>
      </c>
      <c r="M2" s="33">
        <v>311858.7</v>
      </c>
      <c r="N2" s="34">
        <v>312902.90000000002</v>
      </c>
      <c r="O2" s="32">
        <v>372575.3</v>
      </c>
      <c r="P2" s="33">
        <v>401644.3</v>
      </c>
      <c r="Q2" s="44">
        <f>P2*(1+4.2%)</f>
        <v>418513.36060000001</v>
      </c>
    </row>
    <row r="3" spans="1:17">
      <c r="A3" s="22" t="s">
        <v>0</v>
      </c>
      <c r="B3" s="35">
        <f>'分行业增加值-计算'!B3/'分行业增加值-计算'!B2*'分行业增加值-现价调整'!B2</f>
        <v>8602.7065308573456</v>
      </c>
      <c r="C3" s="36">
        <f>'分行业增加值-计算'!C3/'分行业增加值-计算'!C2*'分行业增加值-现价调整'!C2</f>
        <v>8813.1098474423725</v>
      </c>
      <c r="D3" s="37">
        <f>'分行业增加值-计算'!D3/'分行业增加值-计算'!D2*'分行业增加值-现价调整'!D2</f>
        <v>10724.333438976624</v>
      </c>
      <c r="E3" s="35">
        <f>'分行业增加值-计算'!E3/'分行业增加值-计算'!E2*'分行业增加值-现价调整'!E2</f>
        <v>12979.900758022894</v>
      </c>
      <c r="F3" s="36">
        <f>'分行业增加值-计算'!F3/'分行业增加值-计算'!F2*'分行业增加值-现价调整'!F2</f>
        <v>13879.376892260501</v>
      </c>
      <c r="G3" s="36">
        <f>'分行业增加值-计算'!G3/'分行业增加值-计算'!G2*'分行业增加值-现价调整'!G2</f>
        <v>14233.428153652432</v>
      </c>
      <c r="H3" s="36">
        <f>'分行业增加值-计算'!H3/'分行业增加值-计算'!H2*'分行业增加值-现价调整'!H2</f>
        <v>14134.746448756892</v>
      </c>
      <c r="I3" s="37">
        <f>'分行业增加值-计算'!I3/'分行业增加值-计算'!I2*'分行业增加值-现价调整'!I2</f>
        <v>13669.399830990402</v>
      </c>
      <c r="J3" s="35">
        <f>'分行业增加值-计算'!J3/'分行业增加值-计算'!J2*'分行业增加值-现价调整'!J2</f>
        <v>13330.672222464094</v>
      </c>
      <c r="K3" s="36">
        <f>'分行业增加值-计算'!K3/'分行业增加值-计算'!K2*'分行业增加值-现价调整'!K2</f>
        <v>13775.299188477968</v>
      </c>
      <c r="L3" s="36">
        <f>'分行业增加值-计算'!L3/'分行业增加值-计算'!L2*'分行业增加值-现价调整'!L2</f>
        <v>14515.154370104327</v>
      </c>
      <c r="M3" s="36">
        <f>'分行业增加值-计算'!M3/'分行业增加值-计算'!M2*'分行业增加值-现价调整'!M2</f>
        <v>14947.752961203312</v>
      </c>
      <c r="N3" s="37">
        <f>'分行业增加值-计算'!N3/'分行业增加值-计算'!N2*'分行业增加值-现价调整'!N2</f>
        <v>14783.756200003678</v>
      </c>
      <c r="O3" s="35">
        <f>'分行业增加值-计算'!O3/'分行业增加值-计算'!O2*'分行业增加值-现价调整'!O2</f>
        <v>17179.351501906425</v>
      </c>
      <c r="P3" s="36">
        <f>'分行业增加值-计算'!P3/'分行业增加值-计算'!P2*'分行业增加值-现价调整'!P2</f>
        <v>19251.430204064447</v>
      </c>
      <c r="Q3" s="37">
        <f>'分行业增加值-计算'!Q3/'分行业增加值-计算'!Q2*'分行业增加值-现价调整'!Q2</f>
        <v>19645.268757047957</v>
      </c>
    </row>
    <row r="4" spans="1:17">
      <c r="A4" s="10" t="s">
        <v>1</v>
      </c>
      <c r="B4" s="38">
        <f>'分行业增加值-计算'!B4/'分行业增加值-计算'!B3*'分行业增加值-现价调整'!B3</f>
        <v>9050.3068706590057</v>
      </c>
      <c r="C4" s="39">
        <f>'分行业增加值-计算'!C4/'分行业增加值-计算'!C3*'分行业增加值-现价调整'!C3</f>
        <v>8972.0194546512812</v>
      </c>
      <c r="D4" s="40">
        <f>'分行业增加值-计算'!D4/'分行业增加值-计算'!D3*'分行业增加值-现价调整'!D3</f>
        <v>9296.816554432462</v>
      </c>
      <c r="E4" s="38">
        <f>'分行业增加值-计算'!E4/'分行业增加值-计算'!E3*'分行业增加值-现价调整'!E3</f>
        <v>10142.370950361594</v>
      </c>
      <c r="F4" s="39">
        <f>'分行业增加值-计算'!F4/'分行业增加值-计算'!F3*'分行业增加值-现价调整'!F3</f>
        <v>10193.314991483156</v>
      </c>
      <c r="G4" s="39">
        <f>'分行业增加值-计算'!G4/'分行业增加值-计算'!G3*'分行业增加值-现价调整'!G3</f>
        <v>10117.090518246121</v>
      </c>
      <c r="H4" s="39">
        <f>'分行业增加值-计算'!H4/'分行业增加值-计算'!H3*'分行业增加值-现价调整'!H3</f>
        <v>10144.966774531002</v>
      </c>
      <c r="I4" s="40">
        <f>'分行业增加值-计算'!I4/'分行业增加值-计算'!I3*'分行业增加值-现价调整'!I3</f>
        <v>10032.417299100189</v>
      </c>
      <c r="J4" s="38">
        <f>'分行业增加值-计算'!J4/'分行业增加值-计算'!J3*'分行业增加值-现价调整'!J3</f>
        <v>9922.8733724772756</v>
      </c>
      <c r="K4" s="39">
        <f>'分行业增加值-计算'!K4/'分行业增加值-计算'!K3*'分行业增加值-现价调整'!K3</f>
        <v>10190.994985123793</v>
      </c>
      <c r="L4" s="39">
        <f>'分行业增加值-计算'!L4/'分行业增加值-计算'!L3*'分行业增加值-现价调整'!L3</f>
        <v>10717.327020300094</v>
      </c>
      <c r="M4" s="39">
        <f>'分行业增加值-计算'!M4/'分行业增加值-计算'!M3*'分行业增加值-现价调整'!M3</f>
        <v>10848.433525772056</v>
      </c>
      <c r="N4" s="40">
        <f>'分行业增加值-计算'!N4/'分行业增加值-计算'!N3*'分行业增加值-现价调整'!N3</f>
        <v>10602.811030571023</v>
      </c>
      <c r="O4" s="38">
        <f>'分行业增加值-计算'!O4/'分行业增加值-计算'!O3*'分行业增加值-现价调整'!O3</f>
        <v>11997.592947184336</v>
      </c>
      <c r="P4" s="39">
        <f>'分行业增加值-计算'!P4/'分行业增加值-计算'!P3*'分行业增加值-现价调整'!P3</f>
        <v>13158.089316705255</v>
      </c>
      <c r="Q4" s="40">
        <f>'分行业增加值-计算'!Q4/'分行业增加值-计算'!Q3*'分行业增加值-现价调整'!Q3</f>
        <v>13597.736004113714</v>
      </c>
    </row>
    <row r="5" spans="1:17">
      <c r="A5" s="10" t="s">
        <v>2</v>
      </c>
      <c r="B5" s="38">
        <f>'分行业增加值-计算'!B5/'分行业增加值-计算'!B4*'分行业增加值-现价调整'!B4</f>
        <v>1505.3011427690797</v>
      </c>
      <c r="C5" s="39">
        <f>'分行业增加值-计算'!C5/'分行业增加值-计算'!C4*'分行业增加值-现价调整'!C4</f>
        <v>1784.1858104882399</v>
      </c>
      <c r="D5" s="40">
        <f>'分行业增加值-计算'!D5/'分行业增加值-计算'!D4*'分行业增加值-现价调整'!D4</f>
        <v>2234.091223853492</v>
      </c>
      <c r="E5" s="38">
        <f>'分行业增加值-计算'!E5/'分行业增加值-计算'!E4*'分行业增加值-现价调整'!E4</f>
        <v>2782.8170885006584</v>
      </c>
      <c r="F5" s="39">
        <f>'分行业增加值-计算'!F5/'分行业增加值-计算'!F4*'分行业增加值-现价调整'!F4</f>
        <v>3268.3475053164429</v>
      </c>
      <c r="G5" s="39">
        <f>'分行业增加值-计算'!G5/'分行业增加值-计算'!G4*'分行业增加值-现价调整'!G4</f>
        <v>3646.6209599717336</v>
      </c>
      <c r="H5" s="39">
        <f>'分行业增加值-计算'!H5/'分行业增加值-计算'!H4*'分行业增加值-现价调整'!H4</f>
        <v>3907.5126656933317</v>
      </c>
      <c r="I5" s="40">
        <f>'分行业增加值-计算'!I5/'分行业增加值-计算'!I4*'分行业增加值-现价调整'!I4</f>
        <v>3801.1192983568349</v>
      </c>
      <c r="J5" s="38">
        <f>'分行业增加值-计算'!J5/'分行业增加值-计算'!J4*'分行业增加值-现价调整'!J4</f>
        <v>3665.5304343510165</v>
      </c>
      <c r="K5" s="39">
        <f>'分行业增加值-计算'!K5/'分行业增加值-计算'!K4*'分行业增加值-现价调整'!K4</f>
        <v>3760.7060865959761</v>
      </c>
      <c r="L5" s="39">
        <f>'分行业增加值-计算'!L5/'分行业增加值-计算'!L4*'分行业增加值-现价调整'!L4</f>
        <v>3695.1495227066553</v>
      </c>
      <c r="M5" s="39">
        <f>'分行业增加值-计算'!M5/'分行业增加值-计算'!M4*'分行业增加值-现价调整'!M4</f>
        <v>3862.9873022264719</v>
      </c>
      <c r="N5" s="40">
        <f>'分行业增加值-计算'!N5/'分行业增加值-计算'!N4*'分行业增加值-现价调整'!N4</f>
        <v>3696.6327461554224</v>
      </c>
      <c r="O5" s="38">
        <f>'分行业增加值-计算'!O5/'分行业增加值-计算'!O4*'分行业增加值-现价调整'!O4</f>
        <v>4162.7890113712529</v>
      </c>
      <c r="P5" s="39">
        <f>'分行业增加值-计算'!P5/'分行业增加值-计算'!P4*'分行业增加值-现价调整'!P4</f>
        <v>4885.3719176390277</v>
      </c>
      <c r="Q5" s="40">
        <f>'分行业增加值-计算'!Q5/'分行业增加值-计算'!Q4*'分行业增加值-现价调整'!Q4</f>
        <v>5111.8952920279671</v>
      </c>
    </row>
    <row r="6" spans="1:17">
      <c r="A6" s="10" t="s">
        <v>3</v>
      </c>
      <c r="B6" s="38">
        <f>'分行业增加值-计算'!B6/'分行业增加值-计算'!B5*'分行业增加值-现价调整'!B5</f>
        <v>965.80073320027714</v>
      </c>
      <c r="C6" s="39">
        <f>'分行业增加值-计算'!C6/'分行业增加值-计算'!C5*'分行业增加值-现价调整'!C5</f>
        <v>1094.4853873917432</v>
      </c>
      <c r="D6" s="40">
        <f>'分行业增加值-计算'!D6/'分行业增加值-计算'!D5*'分行业增加值-现价调整'!D5</f>
        <v>1263.6542678009414</v>
      </c>
      <c r="E6" s="38">
        <f>'分行业增加值-计算'!E6/'分行业增加值-计算'!E5*'分行业增加值-现价调整'!E5</f>
        <v>1515.0004634392046</v>
      </c>
      <c r="F6" s="39">
        <f>'分行业增加值-计算'!F6/'分行业增加值-计算'!F5*'分行业增加值-现价调整'!F5</f>
        <v>1701.1332373090552</v>
      </c>
      <c r="G6" s="39">
        <f>'分行业增加值-计算'!G6/'分行业增加值-计算'!G5*'分行业增加值-现价调整'!G5</f>
        <v>1807.244893533888</v>
      </c>
      <c r="H6" s="39">
        <f>'分行业增加值-计算'!H6/'分行业增加值-计算'!H5*'分行业增加值-现价调整'!H5</f>
        <v>1880.5112297730902</v>
      </c>
      <c r="I6" s="40">
        <f>'分行业增加值-计算'!I6/'分行业增加值-计算'!I5*'分行业增加值-现价调整'!I5</f>
        <v>1861.4333047191292</v>
      </c>
      <c r="J6" s="38">
        <f>'分行业增加值-计算'!J6/'分行业增加值-计算'!J5*'分行业增加值-现价调整'!J5</f>
        <v>1889.0250545824697</v>
      </c>
      <c r="K6" s="39">
        <f>'分行业增加值-计算'!K6/'分行业增加值-计算'!K5*'分行业增加值-现价调整'!K5</f>
        <v>1922.1224461354216</v>
      </c>
      <c r="L6" s="39">
        <f>'分行业增加值-计算'!L6/'分行业增加值-计算'!L5*'分行业增加值-现价调整'!L5</f>
        <v>2011.4850800506881</v>
      </c>
      <c r="M6" s="39">
        <f>'分行业增加值-计算'!M6/'分行业增加值-计算'!M5*'分行业增加值-现价调整'!M5</f>
        <v>2022.3477372231948</v>
      </c>
      <c r="N6" s="40">
        <f>'分行业增加值-计算'!N6/'分行业增加值-计算'!N5*'分行业增加值-现价调整'!N5</f>
        <v>1962.7921031386184</v>
      </c>
      <c r="O6" s="38">
        <f>'分行业增加值-计算'!O6/'分行业增加值-计算'!O5*'分行业增加值-现价调整'!O5</f>
        <v>2101.2870026618502</v>
      </c>
      <c r="P6" s="39">
        <f>'分行业增加值-计算'!P6/'分行业增加值-计算'!P5*'分行业增加值-现价调整'!P5</f>
        <v>2295.809785923595</v>
      </c>
      <c r="Q6" s="40">
        <f>'分行业增加值-计算'!Q6/'分行业增加值-计算'!Q5*'分行业增加值-现价调整'!Q5</f>
        <v>2251.2618921030471</v>
      </c>
    </row>
    <row r="7" spans="1:17">
      <c r="A7" s="10" t="s">
        <v>4</v>
      </c>
      <c r="B7" s="38">
        <f>'分行业增加值-计算'!B7/'分行业增加值-计算'!B6*'分行业增加值-现价调整'!B6</f>
        <v>545.80041435153373</v>
      </c>
      <c r="C7" s="39">
        <f>'分行业增加值-计算'!C7/'分行业增加值-计算'!C6*'分行业增加值-现价调整'!C6</f>
        <v>620.58882009721879</v>
      </c>
      <c r="D7" s="40">
        <f>'分行业增加值-计算'!D7/'分行业增加值-计算'!D6*'分行业增加值-现价调整'!D6</f>
        <v>804.14070521768201</v>
      </c>
      <c r="E7" s="38">
        <f>'分行业增加值-计算'!E7/'分行业增加值-计算'!E6*'分行业增加值-现价调整'!E6</f>
        <v>1031.6990489512123</v>
      </c>
      <c r="F7" s="39">
        <f>'分行业增加值-计算'!F7/'分行业增加值-计算'!F6*'分行业增加值-现价调整'!F6</f>
        <v>1107.2122491938214</v>
      </c>
      <c r="G7" s="39">
        <f>'分行业增加值-计算'!G7/'分行业增加值-计算'!G6*'分行业增加值-现价调整'!G6</f>
        <v>1203.1325084532007</v>
      </c>
      <c r="H7" s="39">
        <f>'分行业增加值-计算'!H7/'分行业增加值-计算'!H6*'分行业增加值-现价调整'!H6</f>
        <v>1256.5705179170764</v>
      </c>
      <c r="I7" s="40">
        <f>'分行业增加值-计算'!I7/'分行业增加值-计算'!I6*'分行业增加值-现价调整'!I6</f>
        <v>1271.2510100937773</v>
      </c>
      <c r="J7" s="38">
        <f>'分行业增加值-计算'!J7/'分行业增加值-计算'!J6*'分行业增加值-现价调整'!J6</f>
        <v>1312.7498946872574</v>
      </c>
      <c r="K7" s="39">
        <f>'分行业增加值-计算'!K7/'分行业增加值-计算'!K6*'分行业增加值-现价调整'!K6</f>
        <v>1380.0906985971237</v>
      </c>
      <c r="L7" s="39">
        <f>'分行业增加值-计算'!L7/'分行业增加值-计算'!L6*'分行业增加值-现价调整'!L6</f>
        <v>1442.830475328278</v>
      </c>
      <c r="M7" s="39">
        <f>'分行业增加值-计算'!M7/'分行业增加值-计算'!M6*'分行业增加值-现价调整'!M6</f>
        <v>1411.1878269692647</v>
      </c>
      <c r="N7" s="40">
        <f>'分行业增加值-计算'!N7/'分行业增加值-计算'!N6*'分行业增加值-现价调整'!N6</f>
        <v>1364.1405953083029</v>
      </c>
      <c r="O7" s="38">
        <f>'分行业增加值-计算'!O7/'分行业增加值-计算'!O6*'分行业增加值-现价调整'!O6</f>
        <v>1597.0744131292022</v>
      </c>
      <c r="P7" s="39">
        <f>'分行业增加值-计算'!P7/'分行业增加值-计算'!P6*'分行业增加值-现价调整'!P6</f>
        <v>1638.765774402842</v>
      </c>
      <c r="Q7" s="40">
        <f>'分行业增加值-计算'!Q7/'分行业增加值-计算'!Q6*'分行业增加值-现价调整'!Q6</f>
        <v>1540.0101976757123</v>
      </c>
    </row>
    <row r="8" spans="1:17">
      <c r="A8" s="10" t="s">
        <v>5</v>
      </c>
      <c r="B8" s="38">
        <f>'分行业增加值-计算'!B8/'分行业增加值-计算'!B7*'分行业增加值-现价调整'!B7</f>
        <v>458.50034807654498</v>
      </c>
      <c r="C8" s="39">
        <f>'分行业增加值-计算'!C8/'分行业增加值-计算'!C7*'分行业增加值-现价调整'!C7</f>
        <v>521.25415963701107</v>
      </c>
      <c r="D8" s="40">
        <f>'分行业增加值-计算'!D8/'分行业增加值-计算'!D7*'分行业增加值-现价调整'!D7</f>
        <v>626.26618411819004</v>
      </c>
      <c r="E8" s="38">
        <f>'分行业增加值-计算'!E8/'分行业增加值-计算'!E7*'分行业增加值-现价调整'!E7</f>
        <v>762.31779115243853</v>
      </c>
      <c r="F8" s="39">
        <f>'分行业增加值-计算'!F8/'分行业增加值-计算'!F7*'分行业增加值-现价调整'!F7</f>
        <v>847.80976910915558</v>
      </c>
      <c r="G8" s="39">
        <f>'分行业增加值-计算'!G8/'分行业增加值-计算'!G7*'分行业增加值-现价调整'!G7</f>
        <v>864.50137752992862</v>
      </c>
      <c r="H8" s="39">
        <f>'分行业增加值-计算'!H8/'分行业增加值-计算'!H7*'分行业增加值-现价调整'!H7</f>
        <v>809.92873491075056</v>
      </c>
      <c r="I8" s="40">
        <f>'分行业增加值-计算'!I8/'分行业增加值-计算'!I7*'分行业增加值-现价调整'!I7</f>
        <v>677.1890952580502</v>
      </c>
      <c r="J8" s="38">
        <f>'分行业增加值-计算'!J8/'分行业增加值-计算'!J7*'分行业增加值-现价调整'!J7</f>
        <v>573.24786178264799</v>
      </c>
      <c r="K8" s="39">
        <f>'分行业增加值-计算'!K8/'分行业增加值-计算'!K7*'分行业增加值-现价调整'!K7</f>
        <v>725.48414377325219</v>
      </c>
      <c r="L8" s="39">
        <f>'分行业增加值-计算'!L8/'分行业增加值-计算'!L7*'分行业增加值-现价调整'!L7</f>
        <v>926.76357095617357</v>
      </c>
      <c r="M8" s="39">
        <f>'分行业增加值-计算'!M8/'分行业增加值-计算'!M7*'分行业增加值-现价调整'!M7</f>
        <v>1100.9341051264412</v>
      </c>
      <c r="N8" s="40">
        <f>'分行业增加值-计算'!N8/'分行业增加值-计算'!N7*'分行业增加值-现价调整'!N7</f>
        <v>935.75183103419295</v>
      </c>
      <c r="O8" s="38">
        <f>'分行业增加值-计算'!O8/'分行业增加值-计算'!O7*'分行业增加值-现价调整'!O7</f>
        <v>1076.1731642745904</v>
      </c>
      <c r="P8" s="39">
        <f>'分行业增加值-计算'!P8/'分行业增加值-计算'!P7*'分行业增加值-现价调整'!P7</f>
        <v>1223.8580985832502</v>
      </c>
      <c r="Q8" s="40">
        <f>'分行业增加值-计算'!Q8/'分行业增加值-计算'!Q7*'分行业增加值-现价调整'!Q7</f>
        <v>1233.0402129663751</v>
      </c>
    </row>
    <row r="9" spans="1:17">
      <c r="A9" s="10" t="s">
        <v>6</v>
      </c>
      <c r="B9" s="38">
        <f>'分行业增加值-计算'!B9/'分行业增加值-计算'!B8*'分行业增加值-现价调整'!B8</f>
        <v>3.1000023534073922</v>
      </c>
      <c r="C9" s="39">
        <f>'分行业增加值-计算'!C9/'分行业增加值-计算'!C8*'分行业增加值-现价调整'!C8</f>
        <v>4.1845774988797642</v>
      </c>
      <c r="D9" s="40">
        <f>'分行业增加值-计算'!D9/'分行业增加值-计算'!D8*'分行业增加值-现价调整'!D8</f>
        <v>5.2441173212446506</v>
      </c>
      <c r="E9" s="38">
        <f>'分行业增加值-计算'!E9/'分行业增加值-计算'!E8*'分行业增加值-现价调整'!E8</f>
        <v>6.6845669743072351</v>
      </c>
      <c r="F9" s="39">
        <f>'分行业增加值-计算'!F9/'分行业增加值-计算'!F8*'分行业增加值-现价调整'!F8</f>
        <v>6.8678688886411861</v>
      </c>
      <c r="G9" s="39">
        <f>'分行业增加值-计算'!G9/'分行业增加值-计算'!G8*'分行业增加值-现价调整'!G8</f>
        <v>7.502827183510365</v>
      </c>
      <c r="H9" s="39">
        <f>'分行业增加值-计算'!H9/'分行业增加值-计算'!H8*'分行业增加值-现价调整'!H8</f>
        <v>7.0510098450435912</v>
      </c>
      <c r="I9" s="40">
        <f>'分行业增加值-计算'!I9/'分行业增加值-计算'!I8*'分行业增加值-现价调整'!I8</f>
        <v>6.8523339159222463</v>
      </c>
      <c r="J9" s="38">
        <f>'分行业增加值-计算'!J9/'分行业增加值-计算'!J8*'分行业增加值-现价调整'!J8</f>
        <v>6.0176719759568336</v>
      </c>
      <c r="K9" s="39">
        <f>'分行业增加值-计算'!K9/'分行业增加值-计算'!K8*'分行业增加值-现价调整'!K8</f>
        <v>7.2600738655111625</v>
      </c>
      <c r="L9" s="39">
        <f>'分行业增加值-计算'!L9/'分行业增加值-计算'!L8*'分行业增加值-现价调整'!L8</f>
        <v>7.7098865415536757</v>
      </c>
      <c r="M9" s="39">
        <f>'分行业增加值-计算'!M9/'分行业增加值-计算'!M8*'分行业增加值-现价调整'!M8</f>
        <v>7.8117283723092017</v>
      </c>
      <c r="N9" s="40">
        <f>'分行业增加值-计算'!N9/'分行业增加值-计算'!N8*'分行业增加值-现价调整'!N8</f>
        <v>7.680442047975407</v>
      </c>
      <c r="O9" s="38">
        <f>'分行业增加值-计算'!O9/'分行业增加值-计算'!O8*'分行业增加值-现价调整'!O8</f>
        <v>7.4611990340320693</v>
      </c>
      <c r="P9" s="39">
        <f>'分行业增加值-计算'!P9/'分行业增加值-计算'!P8*'分行业增加值-现价调整'!P8</f>
        <v>9.9031707646251146</v>
      </c>
      <c r="Q9" s="40">
        <f>'分行业增加值-计算'!Q9/'分行业增加值-计算'!Q8*'分行业增加值-现价调整'!Q8</f>
        <v>6.1483323203157099</v>
      </c>
    </row>
    <row r="10" spans="1:17">
      <c r="A10" s="10" t="s">
        <v>7</v>
      </c>
      <c r="B10" s="38">
        <f>'分行业增加值-计算'!B10/'分行业增加值-计算'!B9*'分行业增加值-现价调整'!B9</f>
        <v>4457.8033841998304</v>
      </c>
      <c r="C10" s="39">
        <f>'分行业增加值-计算'!C10/'分行业增加值-计算'!C9*'分行业增加值-现价调整'!C9</f>
        <v>4887.310870278885</v>
      </c>
      <c r="D10" s="40">
        <f>'分行业增加值-计算'!D10/'分行业增加值-计算'!D9*'分行业增加值-现价调整'!D9</f>
        <v>5835.5436011208267</v>
      </c>
      <c r="E10" s="38">
        <f>'分行业增加值-计算'!E10/'分行业增加值-计算'!E9*'分行业增加值-现价调整'!E9</f>
        <v>6911.4548569209974</v>
      </c>
      <c r="F10" s="39">
        <f>'分行业增加值-计算'!F10/'分行业增加值-计算'!F9*'分行业增加值-现价调整'!F9</f>
        <v>7646.1720166414416</v>
      </c>
      <c r="G10" s="39">
        <f>'分行业增加值-计算'!G10/'分行业增加值-计算'!G9*'分行业增加值-现价调整'!G9</f>
        <v>8115.6992231973009</v>
      </c>
      <c r="H10" s="39">
        <f>'分行业增加值-计算'!H10/'分行业增加值-计算'!H9*'分行业增加值-现价调整'!H9</f>
        <v>8468.3010733558294</v>
      </c>
      <c r="I10" s="40">
        <f>'分行业增加值-计算'!I10/'分行业增加值-计算'!I9*'分行业增加值-现价调整'!I9</f>
        <v>8478.8312167853383</v>
      </c>
      <c r="J10" s="38">
        <f>'分行业增加值-计算'!J10/'分行业增加值-计算'!J9*'分行业增加值-现价调整'!J9</f>
        <v>8906.718913980023</v>
      </c>
      <c r="K10" s="39">
        <f>'分行业增加值-计算'!K10/'分行业增加值-计算'!K9*'分行业增加值-现价调整'!K9</f>
        <v>10040.499011076579</v>
      </c>
      <c r="L10" s="39">
        <f>'分行业增加值-计算'!L10/'分行业增加值-计算'!L9*'分行业增加值-现价调整'!L9</f>
        <v>10962.787118472648</v>
      </c>
      <c r="M10" s="39">
        <f>'分行业增加值-计算'!M10/'分行业增加值-计算'!M9*'分行业增加值-现价调整'!M9</f>
        <v>10904.279075637376</v>
      </c>
      <c r="N10" s="40">
        <f>'分行业增加值-计算'!N10/'分行业增加值-计算'!N9*'分行业增加值-现价调整'!N9</f>
        <v>10445.304759048124</v>
      </c>
      <c r="O10" s="38">
        <f>'分行业增加值-计算'!O10/'分行业增加值-计算'!O9*'分行业增加值-现价调整'!O9</f>
        <v>12251.644128479631</v>
      </c>
      <c r="P10" s="39">
        <f>'分行业增加值-计算'!P10/'分行业增加值-计算'!P9*'分行业增加值-现价调整'!P9</f>
        <v>12813.230318340402</v>
      </c>
      <c r="Q10" s="40">
        <f>'分行业增加值-计算'!Q10/'分行业增加值-计算'!Q9*'分行业增加值-现价调整'!Q9</f>
        <v>12794.442680823522</v>
      </c>
    </row>
    <row r="11" spans="1:17">
      <c r="A11" s="10" t="s">
        <v>8</v>
      </c>
      <c r="B11" s="38">
        <f>'分行业增加值-计算'!B11/'分行业增加值-计算'!B10*'分行业增加值-现价调整'!B10</f>
        <v>2093.0015889295714</v>
      </c>
      <c r="C11" s="39">
        <f>'分行业增加值-计算'!C11/'分行业增加值-计算'!C10*'分行业增加值-现价调整'!C10</f>
        <v>2259.0238769767952</v>
      </c>
      <c r="D11" s="40">
        <f>'分行业增加值-计算'!D11/'分行业增加值-计算'!D10*'分行业增加值-现价调整'!D10</f>
        <v>2702.009141156459</v>
      </c>
      <c r="E11" s="38">
        <f>'分行业增加值-计算'!E11/'分行业增加值-计算'!E10*'分行业增加值-现价调整'!E10</f>
        <v>3284.3257250851011</v>
      </c>
      <c r="F11" s="39">
        <f>'分行业增加值-计算'!F11/'分行业增加值-计算'!F10*'分行业增加值-现价调整'!F10</f>
        <v>3575.8910859003236</v>
      </c>
      <c r="G11" s="39">
        <f>'分行业增加值-计算'!G11/'分行业增加值-计算'!G10*'分行业增加值-现价调整'!G10</f>
        <v>3816.2913666362542</v>
      </c>
      <c r="H11" s="39">
        <f>'分行业增加值-计算'!H11/'分行业增加值-计算'!H10*'分行业增加值-现价调整'!H10</f>
        <v>4015.3739178761771</v>
      </c>
      <c r="I11" s="40">
        <f>'分行业增加值-计算'!I11/'分行业增加值-计算'!I10*'分行业增加值-现价调整'!I10</f>
        <v>4096.5824328702329</v>
      </c>
      <c r="J11" s="38">
        <f>'分行业增加值-计算'!J11/'分行业增加值-计算'!J10*'分行业增加值-现价调整'!J10</f>
        <v>4412.8276565020033</v>
      </c>
      <c r="K11" s="39">
        <f>'分行业增加值-计算'!K11/'分行业增加值-计算'!K10*'分行业增加值-现价调整'!K10</f>
        <v>5081.6882115949693</v>
      </c>
      <c r="L11" s="39">
        <f>'分行业增加值-计算'!L11/'分行业增加值-计算'!L10*'分行业增加值-现价调整'!L10</f>
        <v>5590.3906597777359</v>
      </c>
      <c r="M11" s="39">
        <f>'分行业增加值-计算'!M11/'分行业增加值-计算'!M10*'分行业增加值-现价调整'!M10</f>
        <v>5746.0886509559768</v>
      </c>
      <c r="N11" s="40">
        <f>'分行业增加值-计算'!N11/'分行业增加值-计算'!N10*'分行业增加值-现价调整'!N10</f>
        <v>5671.8703052305846</v>
      </c>
      <c r="O11" s="38">
        <f>'分行业增加值-计算'!O11/'分行业增加值-计算'!O10*'分行业增加值-现价调整'!O10</f>
        <v>6671.2559236630732</v>
      </c>
      <c r="P11" s="39">
        <f>'分行业增加值-计算'!P11/'分行业增加值-计算'!P10*'分行业增加值-现价调整'!P10</f>
        <v>7087.9072166344358</v>
      </c>
      <c r="Q11" s="40">
        <f>'分行业增加值-计算'!Q11/'分行业增加值-计算'!Q10*'分行业增加值-现价调整'!Q10</f>
        <v>7296.4794583389521</v>
      </c>
    </row>
    <row r="12" spans="1:17">
      <c r="A12" s="10" t="s">
        <v>9</v>
      </c>
      <c r="B12" s="38">
        <f>'分行业增加值-计算'!B12/'分行业增加值-计算'!B11*'分行业增加值-现价调整'!B11</f>
        <v>2225.4016894428423</v>
      </c>
      <c r="C12" s="39">
        <f>'分行业增加值-计算'!C12/'分行业增加值-计算'!C11*'分行业增加值-现价调整'!C11</f>
        <v>2412.4518267161093</v>
      </c>
      <c r="D12" s="40">
        <f>'分行业增加值-计算'!D12/'分行业增加值-计算'!D11*'分行业增加值-现价调整'!D11</f>
        <v>2870.4949098137049</v>
      </c>
      <c r="E12" s="38">
        <f>'分行业增加值-计算'!E12/'分行业增加值-计算'!E11*'分行业增加值-现价调整'!E11</f>
        <v>3542.7552369727405</v>
      </c>
      <c r="F12" s="39">
        <f>'分行业增加值-计算'!F12/'分行业增加值-计算'!F11*'分行业增加值-现价调整'!F11</f>
        <v>3881.4136443644743</v>
      </c>
      <c r="G12" s="39">
        <f>'分行业增加值-计算'!G12/'分行业增加值-计算'!G11*'分行业增加值-现价调整'!G11</f>
        <v>4149.8851711755378</v>
      </c>
      <c r="H12" s="39">
        <f>'分行业增加值-计算'!H12/'分行业增加值-计算'!H11*'分行业增加值-现价调整'!H11</f>
        <v>4281.9375707243807</v>
      </c>
      <c r="I12" s="40">
        <f>'分行业增加值-计算'!I12/'分行业增加值-计算'!I11*'分行业增加值-现价调整'!I11</f>
        <v>4376.6646858009617</v>
      </c>
      <c r="J12" s="38">
        <f>'分行业增加值-计算'!J12/'分行业增加值-计算'!J11*'分行业增加值-现价调整'!J11</f>
        <v>4679.8658385035824</v>
      </c>
      <c r="K12" s="39">
        <f>'分行业增加值-计算'!K12/'分行业增加值-计算'!K11*'分行业增加值-现价调整'!K11</f>
        <v>5389.2018711243009</v>
      </c>
      <c r="L12" s="39">
        <f>'分行业增加值-计算'!L12/'分行业增加值-计算'!L11*'分行业增加值-现价调整'!L11</f>
        <v>5962.0264288111493</v>
      </c>
      <c r="M12" s="39">
        <f>'分行业增加值-计算'!M12/'分行业增加值-计算'!M11*'分行业增加值-现价调整'!M11</f>
        <v>6180.4515572956461</v>
      </c>
      <c r="N12" s="40">
        <f>'分行业增加值-计算'!N12/'分行业增加值-计算'!N11*'分行业增加值-现价调整'!N11</f>
        <v>5848.183273548666</v>
      </c>
      <c r="O12" s="38">
        <f>'分行业增加值-计算'!O12/'分行业增加值-计算'!O11*'分行业增加值-现价调整'!O11</f>
        <v>7044.2320771396617</v>
      </c>
      <c r="P12" s="39">
        <f>'分行业增加值-计算'!P12/'分行业增加值-计算'!P11*'分行业增加值-现价调整'!P11</f>
        <v>7776.8139449688724</v>
      </c>
      <c r="Q12" s="40">
        <f>'分行业增加值-计算'!Q12/'分行业增加值-计算'!Q11*'分行业增加值-现价调整'!Q11</f>
        <v>7811.9105140754518</v>
      </c>
    </row>
    <row r="13" spans="1:17">
      <c r="A13" s="10" t="s">
        <v>10</v>
      </c>
      <c r="B13" s="38">
        <f>'分行业增加值-计算'!B13/'分行业增加值-计算'!B12*'分行业增加值-现价调整'!B12</f>
        <v>4354.7033059300547</v>
      </c>
      <c r="C13" s="39">
        <f>'分行业增加值-计算'!C13/'分行业增加值-计算'!C12*'分行业增加值-现价调整'!C12</f>
        <v>4457.0904818116478</v>
      </c>
      <c r="D13" s="40">
        <f>'分行业增加值-计算'!D13/'分行业增加值-计算'!D12*'分行业增加值-现价调整'!D12</f>
        <v>5178.3935224540319</v>
      </c>
      <c r="E13" s="38">
        <f>'分行业增加值-计算'!E13/'分行业增加值-计算'!E12*'分行业增加值-现价调整'!E12</f>
        <v>6052.5161126521898</v>
      </c>
      <c r="F13" s="39">
        <f>'分行业增加值-计算'!F13/'分行业增加值-计算'!F12*'分行业增加值-现价调整'!F12</f>
        <v>6442.4695311329133</v>
      </c>
      <c r="G13" s="39">
        <f>'分行业增加值-计算'!G13/'分行业增加值-计算'!G12*'分行业增加值-现价调整'!G12</f>
        <v>6700.5694930672189</v>
      </c>
      <c r="H13" s="39">
        <f>'分行业增加值-计算'!H13/'分行业增加值-计算'!H12*'分行业增加值-现价调整'!H12</f>
        <v>7024.1474564585051</v>
      </c>
      <c r="I13" s="40">
        <f>'分行业增加值-计算'!I13/'分行业增加值-计算'!I12*'分行业增加值-现价调整'!I12</f>
        <v>6892.8908144172274</v>
      </c>
      <c r="J13" s="38">
        <f>'分行业增加值-计算'!J13/'分行业增加值-计算'!J12*'分行业增加值-现价调整'!J12</f>
        <v>6258.0223166001024</v>
      </c>
      <c r="K13" s="39">
        <f>'分行业增加值-计算'!K13/'分行业增加值-计算'!K12*'分行业增加值-现价调整'!K12</f>
        <v>6836.6564345643601</v>
      </c>
      <c r="L13" s="39">
        <f>'分行业增加值-计算'!L13/'分行业增加值-计算'!L12*'分行业增加值-现价调整'!L12</f>
        <v>7471.6985881219116</v>
      </c>
      <c r="M13" s="39">
        <f>'分行业增加值-计算'!M13/'分行业增加值-计算'!M12*'分行业增加值-现价调整'!M12</f>
        <v>7672.4996428390778</v>
      </c>
      <c r="N13" s="40">
        <f>'分行业增加值-计算'!N13/'分行业增加值-计算'!N12*'分行业增加值-现价调整'!N12</f>
        <v>7700.2442564631801</v>
      </c>
      <c r="O13" s="38">
        <f>'分行业增加值-计算'!O13/'分行业增加值-计算'!O12*'分行业增加值-现价调整'!O12</f>
        <v>8679.6538512085281</v>
      </c>
      <c r="P13" s="39">
        <f>'分行业增加值-计算'!P13/'分行业增加值-计算'!P12*'分行业增加值-现价调整'!P12</f>
        <v>9645.4161959301746</v>
      </c>
      <c r="Q13" s="40">
        <f>'分行业增加值-计算'!Q13/'分行业增加值-计算'!Q12*'分行业增加值-现价调整'!Q12</f>
        <v>10121.487940486182</v>
      </c>
    </row>
    <row r="14" spans="1:17">
      <c r="A14" s="10" t="s">
        <v>11</v>
      </c>
      <c r="B14" s="38">
        <f>'分行业增加值-计算'!B14/'分行业增加值-计算'!B13*'分行业增加值-现价调整'!B13</f>
        <v>4161.3031591078006</v>
      </c>
      <c r="C14" s="39">
        <f>'分行业增加值-计算'!C14/'分行业增加值-计算'!C13*'分行业增加值-现价调整'!C13</f>
        <v>4270.9522222361084</v>
      </c>
      <c r="D14" s="40">
        <f>'分行业增加值-计算'!D14/'分行业增加值-计算'!D13*'分行业增加值-现价调整'!D13</f>
        <v>4948.8287005516922</v>
      </c>
      <c r="E14" s="38">
        <f>'分行业增加值-计算'!E14/'分行业增加值-计算'!E13*'分行业增加值-现价调整'!E13</f>
        <v>5563.3116715859496</v>
      </c>
      <c r="F14" s="39">
        <f>'分行业增加值-计算'!F14/'分行业增加值-计算'!F13*'分行业增加值-现价调整'!F13</f>
        <v>6078.8650882925831</v>
      </c>
      <c r="G14" s="39">
        <f>'分行业增加值-计算'!G14/'分行业增加值-计算'!G13*'分行业增加值-现价调整'!G13</f>
        <v>6410.8646235561791</v>
      </c>
      <c r="H14" s="39">
        <f>'分行业增加值-计算'!H14/'分行业增加值-计算'!H13*'分行业增加值-现价调整'!H13</f>
        <v>6627.2853308965241</v>
      </c>
      <c r="I14" s="40">
        <f>'分行业增加值-计算'!I14/'分行业增加值-计算'!I13*'分行业增加值-现价调整'!I13</f>
        <v>6729.8701869121869</v>
      </c>
      <c r="J14" s="38">
        <f>'分行业增加值-计算'!J14/'分行业增加值-计算'!J13*'分行业增加值-现价调整'!J13</f>
        <v>7029.5175490771526</v>
      </c>
      <c r="K14" s="39">
        <f>'分行业增加值-计算'!K14/'分行业增加值-计算'!K13*'分行业增加值-现价调整'!K13</f>
        <v>7716.585225621604</v>
      </c>
      <c r="L14" s="39">
        <f>'分行业增加值-计算'!L14/'分行业增加值-计算'!L13*'分行业增加值-现价调整'!L13</f>
        <v>8035.5619548706381</v>
      </c>
      <c r="M14" s="39">
        <f>'分行业增加值-计算'!M14/'分行业增加值-计算'!M13*'分行业增加值-现价调整'!M13</f>
        <v>7945.6145359996881</v>
      </c>
      <c r="N14" s="40">
        <f>'分行业增加值-计算'!N14/'分行业增加值-计算'!N13*'分行业增加值-现价调整'!N13</f>
        <v>7781.1697585795664</v>
      </c>
      <c r="O14" s="38">
        <f>'分行业增加值-计算'!O14/'分行业增加值-计算'!O13*'分行业增加值-现价调整'!O13</f>
        <v>8592.9127006410708</v>
      </c>
      <c r="P14" s="39">
        <f>'分行业增加值-计算'!P14/'分行业增加值-计算'!P13*'分行业增加值-现价调整'!P13</f>
        <v>8683.3644373810675</v>
      </c>
      <c r="Q14" s="40">
        <f>'分行业增加值-计算'!Q14/'分行业增加值-计算'!Q13*'分行业增加值-现价调整'!Q13</f>
        <v>8601.4056874733178</v>
      </c>
    </row>
    <row r="15" spans="1:17">
      <c r="A15" s="10" t="s">
        <v>12</v>
      </c>
      <c r="B15" s="38">
        <f>'分行业增加值-计算'!B15/'分行业增加值-计算'!B14*'分行业增加值-现价调整'!B14</f>
        <v>2550.0019358673712</v>
      </c>
      <c r="C15" s="39">
        <f>'分行业增加值-计算'!C15/'分行业增加值-计算'!C14*'分行业增加值-现价调整'!C14</f>
        <v>2650.9639468624891</v>
      </c>
      <c r="D15" s="40">
        <f>'分行业增加值-计算'!D15/'分行业增加值-计算'!D14*'分行业增加值-现价调整'!D14</f>
        <v>3165.3021687226246</v>
      </c>
      <c r="E15" s="38">
        <f>'分行业增加值-计算'!E15/'分行业增加值-计算'!E14*'分行业增加值-现价调整'!E14</f>
        <v>3798.1798233626464</v>
      </c>
      <c r="F15" s="39">
        <f>'分行业增加值-计算'!F15/'分行业增加值-计算'!F14*'分行业增加值-现价调整'!F14</f>
        <v>3965.2133968775975</v>
      </c>
      <c r="G15" s="39">
        <f>'分行业增加值-计算'!G15/'分行业增加值-计算'!G14*'分行业增加值-现价调整'!G14</f>
        <v>4124.0688515832608</v>
      </c>
      <c r="H15" s="39">
        <f>'分行业增加值-计算'!H15/'分行业增加值-计算'!H14*'分行业增加值-现价调整'!H14</f>
        <v>4283.2688632305862</v>
      </c>
      <c r="I15" s="40">
        <f>'分行业增加值-计算'!I15/'分行业增加值-计算'!I14*'分行业增加值-现价调整'!I14</f>
        <v>4243.8798038274035</v>
      </c>
      <c r="J15" s="38">
        <f>'分行业增加值-计算'!J15/'分行业增加值-计算'!J14*'分行业增加值-现价调整'!J14</f>
        <v>4361.4088591846903</v>
      </c>
      <c r="K15" s="39">
        <f>'分行业增加值-计算'!K15/'分行业增加值-计算'!K14*'分行业增加值-现价调整'!K14</f>
        <v>4870.5585385394124</v>
      </c>
      <c r="L15" s="39">
        <f>'分行业增加值-计算'!L15/'分行业增加值-计算'!L14*'分行业增加值-现价调整'!L14</f>
        <v>5242.6273533999974</v>
      </c>
      <c r="M15" s="39">
        <f>'分行业增加值-计算'!M15/'分行业增加值-计算'!M14*'分行业增加值-现价调整'!M14</f>
        <v>5163.4734525339654</v>
      </c>
      <c r="N15" s="40">
        <f>'分行业增加值-计算'!N15/'分行业增加值-计算'!N14*'分行业增加值-现价调整'!N14</f>
        <v>4569.5272137342927</v>
      </c>
      <c r="O15" s="38">
        <f>'分行业增加值-计算'!O15/'分行业增加值-计算'!O14*'分行业增加值-现价调整'!O14</f>
        <v>5399.5623528281139</v>
      </c>
      <c r="P15" s="39">
        <f>'分行业增加值-计算'!P15/'分行业增加值-计算'!P14*'分行业增加值-现价调整'!P14</f>
        <v>5501.2623524786677</v>
      </c>
      <c r="Q15" s="40">
        <f>'分行业增加值-计算'!Q15/'分行业增加值-计算'!Q14*'分行业增加值-现价调整'!Q14</f>
        <v>5065.5819623707466</v>
      </c>
    </row>
    <row r="16" spans="1:17">
      <c r="A16" s="10" t="s">
        <v>13</v>
      </c>
      <c r="B16" s="38">
        <f>'分行业增加值-计算'!B16/'分行业增加值-计算'!B15*'分行业增加值-现价调整'!B15</f>
        <v>1697.8012889080874</v>
      </c>
      <c r="C16" s="39">
        <f>'分行业增加值-计算'!C16/'分行业增加值-计算'!C15*'分行业增加值-现价调整'!C15</f>
        <v>1755.3860378449449</v>
      </c>
      <c r="D16" s="40">
        <f>'分行业增加值-计算'!D16/'分行业增加值-计算'!D15*'分行业增加值-现价调整'!D15</f>
        <v>2123.3035148085542</v>
      </c>
      <c r="E16" s="38">
        <f>'分行业增加值-计算'!E16/'分行业增加值-计算'!E15*'分行业增加值-现价调整'!E15</f>
        <v>2492.7412276544087</v>
      </c>
      <c r="F16" s="39">
        <f>'分行业增加值-计算'!F16/'分行业增加值-计算'!F15*'分行业增加值-现价调整'!F15</f>
        <v>2614.5030749530165</v>
      </c>
      <c r="G16" s="39">
        <f>'分行业增加值-计算'!G16/'分行业增加值-计算'!G15*'分行业增加值-现价调整'!G15</f>
        <v>2742.0754970743087</v>
      </c>
      <c r="H16" s="39">
        <f>'分行业增加值-计算'!H16/'分行业增加值-计算'!H15*'分行业增加值-现价调整'!H15</f>
        <v>2821.3604122877309</v>
      </c>
      <c r="I16" s="40">
        <f>'分行业增加值-计算'!I16/'分行业增加值-计算'!I15*'分行业增加值-现价调整'!I15</f>
        <v>2808.8031069630865</v>
      </c>
      <c r="J16" s="38">
        <f>'分行业增加值-计算'!J16/'分行业增加值-计算'!J15*'分行业增加值-现价调整'!J15</f>
        <v>2875.4658113298697</v>
      </c>
      <c r="K16" s="39">
        <f>'分行业增加值-计算'!K16/'分行业增加值-计算'!K15*'分行业增加值-现价调整'!K15</f>
        <v>3174.7255790545173</v>
      </c>
      <c r="L16" s="39">
        <f>'分行业增加值-计算'!L16/'分行业增加值-计算'!L15*'分行业增加值-现价调整'!L15</f>
        <v>3427.0670060003536</v>
      </c>
      <c r="M16" s="39">
        <f>'分行业增加值-计算'!M16/'分行业增加值-计算'!M15*'分行业增加值-现价调整'!M15</f>
        <v>3415.4672948781413</v>
      </c>
      <c r="N16" s="40">
        <f>'分行业增加值-计算'!N16/'分行业增加值-计算'!N15*'分行业增加值-现价调整'!N15</f>
        <v>2932.9101730437146</v>
      </c>
      <c r="O16" s="38">
        <f>'分行业增加值-计算'!O16/'分行业增加值-计算'!O15*'分行业增加值-现价调整'!O15</f>
        <v>3468.8549607972727</v>
      </c>
      <c r="P16" s="39">
        <f>'分行业增加值-计算'!P16/'分行业增加值-计算'!P15*'分行业增加值-现价调整'!P15</f>
        <v>3588.2299654049029</v>
      </c>
      <c r="Q16" s="40">
        <f>'分行业增加值-计算'!Q16/'分行业增加值-计算'!Q15*'分行业增加值-现价调整'!Q15</f>
        <v>3275.4483924873311</v>
      </c>
    </row>
    <row r="17" spans="1:17">
      <c r="A17" s="10" t="s">
        <v>14</v>
      </c>
      <c r="B17" s="38">
        <f>'分行业增加值-计算'!B17/'分行业增加值-计算'!B16*'分行业增加值-现价调整'!B16</f>
        <v>979.20074337307062</v>
      </c>
      <c r="C17" s="39">
        <f>'分行业增加值-计算'!C17/'分行业增加值-计算'!C16*'分行业增加值-现价调整'!C16</f>
        <v>1090.2191748276123</v>
      </c>
      <c r="D17" s="40">
        <f>'分行业增加值-计算'!D17/'分行业增加值-计算'!D16*'分行业增加值-现价调整'!D16</f>
        <v>1385.5070741671168</v>
      </c>
      <c r="E17" s="38">
        <f>'分行业增加值-计算'!E17/'分行业增加值-计算'!E16*'分行业增加值-现价调整'!E16</f>
        <v>1740.1898485939689</v>
      </c>
      <c r="F17" s="39">
        <f>'分行业增加值-计算'!F17/'分行业增加值-计算'!F16*'分行业增加值-现价调整'!F16</f>
        <v>1904.8430564949463</v>
      </c>
      <c r="G17" s="39">
        <f>'分行业增加值-计算'!G17/'分行业增加值-计算'!G16*'分行业增加值-现价调整'!G16</f>
        <v>2064.3195681255211</v>
      </c>
      <c r="H17" s="39">
        <f>'分行业增加值-计算'!H17/'分行业增加值-计算'!H16*'分行业增加值-现价调整'!H16</f>
        <v>2190.0079535742352</v>
      </c>
      <c r="I17" s="40">
        <f>'分行业增加值-计算'!I17/'分行业增加值-计算'!I16*'分行业增加值-现价调整'!I16</f>
        <v>2209.3585250360502</v>
      </c>
      <c r="J17" s="38">
        <f>'分行业增加值-计算'!J17/'分行业增加值-计算'!J16*'分行业增加值-现价调整'!J16</f>
        <v>2336.1666635431679</v>
      </c>
      <c r="K17" s="39">
        <f>'分行业增加值-计算'!K17/'分行业增加值-计算'!K16*'分行业增加值-现价调整'!K16</f>
        <v>2618.7536006855421</v>
      </c>
      <c r="L17" s="39">
        <f>'分行业增加值-计算'!L17/'分行业增加值-计算'!L16*'分行业增加值-现价调整'!L16</f>
        <v>2775.6038109468777</v>
      </c>
      <c r="M17" s="39">
        <f>'分行业增加值-计算'!M17/'分行业增加值-计算'!M16*'分行业增加值-现价调整'!M16</f>
        <v>2768.9184431682488</v>
      </c>
      <c r="N17" s="40">
        <f>'分行业增加值-计算'!N17/'分行业增加值-计算'!N16*'分行业增加值-现价调整'!N16</f>
        <v>2641.6002604003402</v>
      </c>
      <c r="O17" s="38">
        <f>'分行业增加值-计算'!O17/'分行业增加值-计算'!O16*'分行业增加值-现价调整'!O16</f>
        <v>3176.0967726764525</v>
      </c>
      <c r="P17" s="39">
        <f>'分行业增加值-计算'!P17/'分行业增加值-计算'!P16*'分行业增加值-现价调整'!P16</f>
        <v>3282.0983887934508</v>
      </c>
      <c r="Q17" s="40">
        <f>'分行业增加值-计算'!Q17/'分行业增加值-计算'!Q16*'分行业增加值-现价调整'!Q16</f>
        <v>3179.1636170632883</v>
      </c>
    </row>
    <row r="18" spans="1:17">
      <c r="A18" s="10" t="s">
        <v>15</v>
      </c>
      <c r="B18" s="38">
        <f>'分行业增加值-计算'!B18/'分行业增加值-计算'!B17*'分行业增加值-现价调整'!B17</f>
        <v>694.4005271632559</v>
      </c>
      <c r="C18" s="39">
        <f>'分行业增加值-计算'!C18/'分行业增加值-计算'!C17*'分行业增加值-现价调整'!C17</f>
        <v>714.66836118218998</v>
      </c>
      <c r="D18" s="40">
        <f>'分行业增加值-计算'!D18/'分行业增加值-计算'!D17*'分行业增加值-现价调整'!D17</f>
        <v>888.20296794302919</v>
      </c>
      <c r="E18" s="38">
        <f>'分行业增加值-计算'!E18/'分行业增加值-计算'!E17*'分行业增加值-现价调整'!E17</f>
        <v>1062.1044100724307</v>
      </c>
      <c r="F18" s="39">
        <f>'分行业增加值-计算'!F18/'分行业增加值-计算'!F17*'分行业增加值-现价调整'!F17</f>
        <v>1150.1864749888562</v>
      </c>
      <c r="G18" s="39">
        <f>'分行业增加值-计算'!G18/'分行业增加值-计算'!G17*'分行业增加值-现价调整'!G17</f>
        <v>1229.7431384498705</v>
      </c>
      <c r="H18" s="39">
        <f>'分行业增加值-计算'!H18/'分行业增加值-计算'!H17*'分行业增加值-现价调整'!H17</f>
        <v>1295.0859613333421</v>
      </c>
      <c r="I18" s="40">
        <f>'分行业增加值-计算'!I18/'分行业增加值-计算'!I17*'分行业增加值-现价调整'!I17</f>
        <v>1313.90371704728</v>
      </c>
      <c r="J18" s="38">
        <f>'分行业增加值-计算'!J18/'分行业增加值-计算'!J17*'分行业增加值-现价调整'!J17</f>
        <v>1386.7146977008076</v>
      </c>
      <c r="K18" s="39">
        <f>'分行业增加值-计算'!K18/'分行业增加值-计算'!K17*'分行业增加值-现价调整'!K17</f>
        <v>1607.1475740781318</v>
      </c>
      <c r="L18" s="39">
        <f>'分行业增加值-计算'!L18/'分行业增加值-计算'!L17*'分行业增加值-现价调整'!L17</f>
        <v>1749.8039730000289</v>
      </c>
      <c r="M18" s="39">
        <f>'分行业增加值-计算'!M18/'分行业增加值-计算'!M17*'分行业增加值-现价调整'!M17</f>
        <v>1750.7134038440061</v>
      </c>
      <c r="N18" s="40">
        <f>'分行业增加值-计算'!N18/'分行业增加值-计算'!N17*'分行业增加值-现价调整'!N17</f>
        <v>1627.6494522571516</v>
      </c>
      <c r="O18" s="38">
        <f>'分行业增加值-计算'!O18/'分行业增加值-计算'!O17*'分行业增加值-现价调整'!O17</f>
        <v>1988.8923975108025</v>
      </c>
      <c r="P18" s="39">
        <f>'分行业增加值-计算'!P18/'分行业增加值-计算'!P17*'分行业增加值-现价调整'!P17</f>
        <v>1927.2041407983827</v>
      </c>
      <c r="Q18" s="40">
        <f>'分行业增加值-计算'!Q18/'分行业增加值-计算'!Q17*'分行业增加值-现价调整'!Q17</f>
        <v>1791.8612704009238</v>
      </c>
    </row>
    <row r="19" spans="1:17">
      <c r="A19" s="10" t="s">
        <v>16</v>
      </c>
      <c r="B19" s="38">
        <f>'分行业增加值-计算'!B19/'分行业增加值-计算'!B18*'分行业增加值-现价调整'!B18</f>
        <v>1767.901342125461</v>
      </c>
      <c r="C19" s="39">
        <f>'分行业增加值-计算'!C19/'分行业增加值-计算'!C18*'分行业增加值-现价调整'!C18</f>
        <v>1851.2764017040881</v>
      </c>
      <c r="D19" s="40">
        <f>'分行业增加值-计算'!D19/'分行业增加值-计算'!D18*'分行业增加值-现价调整'!D18</f>
        <v>2233.5254573509437</v>
      </c>
      <c r="E19" s="38">
        <f>'分行业增加值-计算'!E19/'分行业增加值-计算'!E18*'分行业增加值-现价调整'!E18</f>
        <v>2652.2804511754725</v>
      </c>
      <c r="F19" s="39">
        <f>'分行业增加值-计算'!F19/'分行业增加值-计算'!F18*'分行业增加值-现价调整'!F18</f>
        <v>2810.2476720913332</v>
      </c>
      <c r="G19" s="39">
        <f>'分行业增加值-计算'!G19/'分行业增加值-计算'!G18*'分行业增加值-现价调整'!G18</f>
        <v>2955.5508517473181</v>
      </c>
      <c r="H19" s="39">
        <f>'分行业增加值-计算'!H19/'分行业增加值-计算'!H18*'分行业增加值-现价调整'!H18</f>
        <v>3049.598654484786</v>
      </c>
      <c r="I19" s="40">
        <f>'分行业增加值-计算'!I19/'分行业增加值-计算'!I18*'分行业增加值-现价调整'!I18</f>
        <v>3047.6023438583661</v>
      </c>
      <c r="J19" s="38">
        <f>'分行业增加值-计算'!J19/'分行业增加值-计算'!J18*'分行业增加值-现价调整'!J18</f>
        <v>3195.3661610663376</v>
      </c>
      <c r="K19" s="39">
        <f>'分行业增加值-计算'!K19/'分行业增加值-计算'!K18*'分行业增加值-现价调整'!K18</f>
        <v>3514.4279889072404</v>
      </c>
      <c r="L19" s="39">
        <f>'分行业增加值-计算'!L19/'分行业增加值-计算'!L18*'分行业增加值-现价调整'!L18</f>
        <v>3659.7021888682193</v>
      </c>
      <c r="M19" s="39">
        <f>'分行业增加值-计算'!M19/'分行业增加值-计算'!M18*'分行业增加值-现价调整'!M18</f>
        <v>3722.3333030256695</v>
      </c>
      <c r="N19" s="40">
        <f>'分行业增加值-计算'!N19/'分行业增加值-计算'!N18*'分行业增加值-现价调整'!N18</f>
        <v>3663.3945727849982</v>
      </c>
      <c r="O19" s="38">
        <f>'分行业增加值-计算'!O19/'分行业增加值-计算'!O18*'分行业增加值-现价调整'!O18</f>
        <v>4241.0609759775298</v>
      </c>
      <c r="P19" s="39">
        <f>'分行业增加值-计算'!P19/'分行业增加值-计算'!P18*'分行业增加值-现价调整'!P18</f>
        <v>4378.2009379019628</v>
      </c>
      <c r="Q19" s="40">
        <f>'分行业增加值-计算'!Q19/'分行业增加值-计算'!Q18*'分行业增加值-现价调整'!Q18</f>
        <v>4498.3099203178754</v>
      </c>
    </row>
    <row r="20" spans="1:17">
      <c r="A20" s="10" t="s">
        <v>17</v>
      </c>
      <c r="B20" s="38">
        <f>'分行业增加值-计算'!B20/'分行业增加值-计算'!B19*'分行业增加值-现价调整'!B19</f>
        <v>707.70053726013282</v>
      </c>
      <c r="C20" s="39">
        <f>'分行业增加值-计算'!C20/'分行业增加值-计算'!C19*'分行业增加值-现价调整'!C19</f>
        <v>728.35656568063916</v>
      </c>
      <c r="D20" s="40">
        <f>'分行业增加值-计算'!D20/'分行业增加值-计算'!D19*'分行业增加值-现价调整'!D19</f>
        <v>868.91557478910011</v>
      </c>
      <c r="E20" s="38">
        <f>'分行业增加值-计算'!E20/'分行业增加值-计算'!E19*'分行业增加值-现价调整'!E19</f>
        <v>1027.3154481748047</v>
      </c>
      <c r="F20" s="39">
        <f>'分行业增加值-计算'!F20/'分行业增加值-计算'!F19*'分行业增加值-现价调整'!F19</f>
        <v>1101.5073385079752</v>
      </c>
      <c r="G20" s="39">
        <f>'分行业增加值-计算'!G20/'分行业增加值-计算'!G19*'分行业增加值-现价调整'!G19</f>
        <v>1195.86467816087</v>
      </c>
      <c r="H20" s="39">
        <f>'分行业增加值-计算'!H20/'分行业增加值-计算'!H19*'分行业增加值-现价调整'!H19</f>
        <v>1274.4692669713031</v>
      </c>
      <c r="I20" s="40">
        <f>'分行业增加值-计算'!I20/'分行业增加值-计算'!I19*'分行业增加值-现价调整'!I19</f>
        <v>1290.5683998282011</v>
      </c>
      <c r="J20" s="38">
        <f>'分行业增加值-计算'!J20/'分行业增加值-计算'!J19*'分行业增加值-现价调整'!J19</f>
        <v>1355.6974637941767</v>
      </c>
      <c r="K20" s="39">
        <f>'分行业增加值-计算'!K20/'分行业增加值-计算'!K19*'分行业增加值-现价调整'!K19</f>
        <v>1574.0617552970548</v>
      </c>
      <c r="L20" s="39">
        <f>'分行业增加值-计算'!L20/'分行业增加值-计算'!L19*'分行业增加值-现价调整'!L19</f>
        <v>1730.0103237342687</v>
      </c>
      <c r="M20" s="39">
        <f>'分行业增加值-计算'!M20/'分行业增加值-计算'!M19*'分行业增加值-现价调整'!M19</f>
        <v>1730.9094671658074</v>
      </c>
      <c r="N20" s="40">
        <f>'分行业增加值-计算'!N20/'分行业增加值-计算'!N19*'分行业增加值-现价调整'!N19</f>
        <v>1649.6368760600501</v>
      </c>
      <c r="O20" s="38">
        <f>'分行业增加值-计算'!O20/'分行业增加值-计算'!O19*'分行业增加值-现价调整'!O19</f>
        <v>1997.7939698123578</v>
      </c>
      <c r="P20" s="39">
        <f>'分行业增加值-计算'!P20/'分行业增加值-计算'!P19*'分行业增加值-现价调整'!P19</f>
        <v>2083.1435551560949</v>
      </c>
      <c r="Q20" s="40">
        <f>'分行业增加值-计算'!Q20/'分行业增加值-计算'!Q19*'分行业增加值-现价调整'!Q19</f>
        <v>2011.583178455377</v>
      </c>
    </row>
    <row r="21" spans="1:17">
      <c r="A21" s="10" t="s">
        <v>18</v>
      </c>
      <c r="B21" s="38">
        <f>'分行业增加值-计算'!B21/'分行业增加值-计算'!B20*'分行业增加值-现价调整'!B20</f>
        <v>911.60069205360617</v>
      </c>
      <c r="C21" s="39">
        <f>'分行业增加值-计算'!C21/'分行业增加值-计算'!C20*'分行业增加值-现价调整'!C20</f>
        <v>926.99785509351943</v>
      </c>
      <c r="D21" s="40">
        <f>'分行业增加值-计算'!D21/'分行业增加值-计算'!D20*'分行业增加值-现价调整'!D20</f>
        <v>1092.4161308331393</v>
      </c>
      <c r="E21" s="38">
        <f>'分行业增加值-计算'!E21/'分行业增加值-计算'!E20*'分行业增加值-现价调整'!E20</f>
        <v>1272.2822677545569</v>
      </c>
      <c r="F21" s="39">
        <f>'分行业增加值-计算'!F21/'分行业增加值-计算'!F20*'分行业增加值-现价调整'!F20</f>
        <v>1374.077655850861</v>
      </c>
      <c r="G21" s="39">
        <f>'分行业增加值-计算'!G21/'分行业增加值-计算'!G20*'分行业增加值-现价调整'!G20</f>
        <v>1513.1141621834495</v>
      </c>
      <c r="H21" s="39">
        <f>'分行业增加值-计算'!H21/'分行业增加值-计算'!H20*'分行业增加值-现价调整'!H20</f>
        <v>1665.3467393526321</v>
      </c>
      <c r="I21" s="40">
        <f>'分行业增加值-计算'!I21/'分行业增加值-计算'!I20*'分行业增加值-现价调整'!I20</f>
        <v>1672.1590326007936</v>
      </c>
      <c r="J21" s="38">
        <f>'分行业增加值-计算'!J21/'分行业增加值-计算'!J20*'分行业增加值-现价调整'!J20</f>
        <v>1708.5340920291119</v>
      </c>
      <c r="K21" s="39">
        <f>'分行业增加值-计算'!K21/'分行业增加值-计算'!K20*'分行业增加值-现价调整'!K20</f>
        <v>1967.4998052053454</v>
      </c>
      <c r="L21" s="39">
        <f>'分行业增加值-计算'!L21/'分行业增加值-计算'!L20*'分行业增加值-现价调整'!L20</f>
        <v>2186.7703758991765</v>
      </c>
      <c r="M21" s="39">
        <f>'分行业增加值-计算'!M21/'分行业增加值-计算'!M20*'分行业增加值-现价调整'!M20</f>
        <v>2158.0233059854831</v>
      </c>
      <c r="N21" s="40">
        <f>'分行业增加值-计算'!N21/'分行业增加值-计算'!N20*'分行业增加值-现价调整'!N20</f>
        <v>1972.7493616245627</v>
      </c>
      <c r="O21" s="38">
        <f>'分行业增加值-计算'!O21/'分行业增加值-计算'!O20*'分行业增加值-现价调整'!O20</f>
        <v>2468.5930080775088</v>
      </c>
      <c r="P21" s="39">
        <f>'分行业增加值-计算'!P21/'分行业增加值-计算'!P20*'分行业增加值-现价调整'!P20</f>
        <v>2497.1420053870911</v>
      </c>
      <c r="Q21" s="40">
        <f>'分行业增加值-计算'!Q21/'分行业增加值-计算'!Q20*'分行业增加值-现价调整'!Q20</f>
        <v>2371.5438520764515</v>
      </c>
    </row>
    <row r="22" spans="1:17">
      <c r="A22" s="10" t="s">
        <v>19</v>
      </c>
      <c r="B22" s="38">
        <f>'分行业增加值-计算'!B22/'分行业增加值-计算'!B21*'分行业增加值-现价调整'!B21</f>
        <v>3408.2025873816369</v>
      </c>
      <c r="C22" s="39">
        <f>'分行业增加值-计算'!C22/'分行业增加值-计算'!C21*'分行业增加值-现价调整'!C21</f>
        <v>3391.6166641791879</v>
      </c>
      <c r="D22" s="40">
        <f>'分行业增加值-计算'!D22/'分行业增加值-计算'!D21*'分行业增加值-现价调整'!D21</f>
        <v>3859.4980708178568</v>
      </c>
      <c r="E22" s="38">
        <f>'分行业增加值-计算'!E22/'分行业增加值-计算'!E21*'分行业增加值-现价调整'!E21</f>
        <v>4310.6782924902254</v>
      </c>
      <c r="F22" s="39">
        <f>'分行业增加值-计算'!F22/'分行业增加值-计算'!F21*'分行业增加值-现价调整'!F21</f>
        <v>4462.4681978598592</v>
      </c>
      <c r="G22" s="39">
        <f>'分行业增加值-计算'!G22/'分行业增加值-计算'!G21*'分行业增加值-现价调整'!G21</f>
        <v>4593.6200957591973</v>
      </c>
      <c r="H22" s="39">
        <f>'分行业增加值-计算'!H22/'分行业增加值-计算'!H21*'分行业增加值-现价调整'!H21</f>
        <v>4690.8368641529569</v>
      </c>
      <c r="I22" s="40">
        <f>'分行业增加值-计算'!I22/'分行业增加值-计算'!I21*'分行业增加值-现价调整'!I21</f>
        <v>4781.2543899953389</v>
      </c>
      <c r="J22" s="38">
        <f>'分行业增加值-计算'!J22/'分行业增加值-计算'!J21*'分行业增加值-现价调整'!J21</f>
        <v>5050.9450451232142</v>
      </c>
      <c r="K22" s="39">
        <f>'分行业增加值-计算'!K22/'分行业增加值-计算'!K21*'分行业增加值-现价调整'!K21</f>
        <v>5587.2772760826665</v>
      </c>
      <c r="L22" s="39">
        <f>'分行业增加值-计算'!L22/'分行业增加值-计算'!L21*'分行业增加值-现价调整'!L21</f>
        <v>6129.3098338874352</v>
      </c>
      <c r="M22" s="39">
        <f>'分行业增加值-计算'!M22/'分行业增加值-计算'!M21*'分行业增加值-现价调整'!M21</f>
        <v>6282.0684978630661</v>
      </c>
      <c r="N22" s="40">
        <f>'分行业增加值-计算'!N22/'分行业增加值-计算'!N21*'分行业增加值-现价调整'!N21</f>
        <v>6152.0529589530752</v>
      </c>
      <c r="O22" s="38">
        <f>'分行业增加值-计算'!O22/'分行业增加值-计算'!O21*'分行业增加值-现价调整'!O21</f>
        <v>6753.6438071886414</v>
      </c>
      <c r="P22" s="39">
        <f>'分行业增加值-计算'!P22/'分行业增加值-计算'!P21*'分行业增加值-现价调整'!P21</f>
        <v>6656.396030917992</v>
      </c>
      <c r="Q22" s="40">
        <f>'分行业增加值-计算'!Q22/'分行业增加值-计算'!Q21*'分行业增加值-现价调整'!Q21</f>
        <v>7177.3055045338306</v>
      </c>
    </row>
    <row r="23" spans="1:17">
      <c r="A23" s="10" t="s">
        <v>20</v>
      </c>
      <c r="B23" s="38">
        <f>'分行业增加值-计算'!B23/'分行业增加值-计算'!B22*'分行业增加值-现价调整'!B22</f>
        <v>7594.7057656203615</v>
      </c>
      <c r="C23" s="39">
        <f>'分行业增加值-计算'!C23/'分行业增加值-计算'!C22*'分行业增加值-现价调整'!C22</f>
        <v>8233.0582764270821</v>
      </c>
      <c r="D23" s="40">
        <f>'分行业增加值-计算'!D23/'分行业增加值-计算'!D22*'分行业增加值-现价调整'!D22</f>
        <v>9873.1716461249434</v>
      </c>
      <c r="E23" s="38">
        <f>'分行业增加值-计算'!E23/'分行业增加值-计算'!E22*'分行业增加值-现价调整'!E22</f>
        <v>11754.999587720577</v>
      </c>
      <c r="F23" s="39">
        <f>'分行业增加值-计算'!F23/'分行业增加值-计算'!F22*'分行业增加值-现价调整'!F22</f>
        <v>12787.099613506582</v>
      </c>
      <c r="G23" s="39">
        <f>'分行业增加值-计算'!G23/'分行业增加值-计算'!G22*'分行业增加值-现价调整'!G22</f>
        <v>13907.280625677899</v>
      </c>
      <c r="H23" s="39">
        <f>'分行业增加值-计算'!H23/'分行业增加值-计算'!H22*'分行业增加值-现价调整'!H22</f>
        <v>14861.832903527142</v>
      </c>
      <c r="I23" s="40">
        <f>'分行业增加值-计算'!I23/'分行业增加值-计算'!I22*'分行业增加值-现价调整'!I22</f>
        <v>15444.495754439948</v>
      </c>
      <c r="J23" s="38">
        <f>'分行业增加值-计算'!J23/'分行业增加值-计算'!J22*'分行业增加值-现价调整'!J22</f>
        <v>16468.566947534313</v>
      </c>
      <c r="K23" s="39">
        <f>'分行业增加值-计算'!K23/'分行业增加值-计算'!K22*'分行业增加值-现价调整'!K22</f>
        <v>18043.445055433003</v>
      </c>
      <c r="L23" s="39">
        <f>'分行业增加值-计算'!L23/'分行业增加值-计算'!L22*'分行业增加值-现价调整'!L22</f>
        <v>19272.983068576188</v>
      </c>
      <c r="M23" s="39">
        <f>'分行业增加值-计算'!M23/'分行业增加值-计算'!M22*'分行业增加值-现价调整'!M22</f>
        <v>19696.878895295122</v>
      </c>
      <c r="N23" s="40">
        <f>'分行业增加值-计算'!N23/'分行业增加值-计算'!N22*'分行业增加值-现价调整'!N22</f>
        <v>19806.415285139785</v>
      </c>
      <c r="O23" s="38">
        <f>'分行业增加值-计算'!O23/'分行业增加值-计算'!O22*'分行业增加值-现价调整'!O22</f>
        <v>23231.600908935638</v>
      </c>
      <c r="P23" s="39">
        <f>'分行业增加值-计算'!P23/'分行业增加值-计算'!P22*'分行业增加值-现价调整'!P22</f>
        <v>25720.00992281779</v>
      </c>
      <c r="Q23" s="40">
        <f>'分行业增加值-计算'!Q23/'分行业增加值-计算'!Q22*'分行业增加值-现价调整'!Q22</f>
        <v>28091.61480780843</v>
      </c>
    </row>
    <row r="24" spans="1:17">
      <c r="A24" s="10" t="s">
        <v>21</v>
      </c>
      <c r="B24" s="38">
        <f>'分行业增加值-计算'!B24/'分行业增加值-计算'!B23*'分行业增加值-现价调整'!B23</f>
        <v>2587.4019642600924</v>
      </c>
      <c r="C24" s="39">
        <f>'分行业增加值-计算'!C24/'分行业增加值-计算'!C23*'分行业增加值-现价调整'!C23</f>
        <v>2809.7741352375892</v>
      </c>
      <c r="D24" s="40">
        <f>'分行业增加值-计算'!D24/'分行业增加值-计算'!D23*'分行业增加值-现价调整'!D23</f>
        <v>3360.7592533095376</v>
      </c>
      <c r="E24" s="38">
        <f>'分行业增加值-计算'!E24/'分行业增加值-计算'!E23*'分行业增加值-现价调整'!E23</f>
        <v>4112.9527578956458</v>
      </c>
      <c r="F24" s="39">
        <f>'分行业增加值-计算'!F24/'分行业增加值-计算'!F23*'分行业增加值-现价调整'!F23</f>
        <v>4586.2261353509812</v>
      </c>
      <c r="G24" s="39">
        <f>'分行业增加值-计算'!G24/'分行业增加值-计算'!G23*'分行业增加值-现价调整'!G23</f>
        <v>5050.2849579329986</v>
      </c>
      <c r="H24" s="39">
        <f>'分行业增加值-计算'!H24/'分行业增加值-计算'!H23*'分行业增加值-现价调整'!H23</f>
        <v>5494.779677332579</v>
      </c>
      <c r="I24" s="40">
        <f>'分行业增加值-计算'!I24/'分行业增加值-计算'!I23*'分行业增加值-现价调整'!I23</f>
        <v>5731.0634429073598</v>
      </c>
      <c r="J24" s="38">
        <f>'分行业增加值-计算'!J24/'分行业增加值-计算'!J23*'分行业增加值-现价调整'!J23</f>
        <v>6286.9694383867254</v>
      </c>
      <c r="K24" s="39">
        <f>'分行业增加值-计算'!K24/'分行业增加值-计算'!K23*'分行业增加值-现价调整'!K23</f>
        <v>7458.8858149386815</v>
      </c>
      <c r="L24" s="39">
        <f>'分行业增加值-计算'!L24/'分行业增加值-计算'!L23*'分行业增加值-现价调整'!L23</f>
        <v>8436.2668648294366</v>
      </c>
      <c r="M24" s="39">
        <f>'分行业增加值-计算'!M24/'分行业增加值-计算'!M23*'分行业增加值-现价调整'!M23</f>
        <v>8778.2775298385786</v>
      </c>
      <c r="N24" s="40">
        <f>'分行业增加值-计算'!N24/'分行业增加值-计算'!N23*'分行业增加值-现价调整'!N23</f>
        <v>9040.5154886877699</v>
      </c>
      <c r="O24" s="38">
        <f>'分行业增加值-计算'!O24/'分行业增加值-计算'!O23*'分行业增加值-现价调整'!O23</f>
        <v>12287.55102553251</v>
      </c>
      <c r="P24" s="39">
        <f>'分行业增加值-计算'!P24/'分行业增加值-计算'!P23*'分行业增加值-现价调整'!P23</f>
        <v>12327.563531850383</v>
      </c>
      <c r="Q24" s="40">
        <f>'分行业增加值-计算'!Q24/'分行业增加值-计算'!Q23*'分行业增加值-现价调整'!Q23</f>
        <v>11572.392921744588</v>
      </c>
    </row>
    <row r="25" spans="1:17">
      <c r="A25" s="10" t="s">
        <v>22</v>
      </c>
      <c r="B25" s="38">
        <f>'分行业增加值-计算'!B25/'分行业增加值-计算'!B24*'分行业增加值-现价调整'!B24</f>
        <v>633.0004805506062</v>
      </c>
      <c r="C25" s="39">
        <f>'分行业增加值-计算'!C25/'分行业增加值-计算'!C24*'分行业增加值-现价调整'!C24</f>
        <v>659.85916485827727</v>
      </c>
      <c r="D25" s="40">
        <f>'分行业增加值-计算'!D25/'分行业增加值-计算'!D24*'分行业增加值-现价调整'!D24</f>
        <v>761.16502680923827</v>
      </c>
      <c r="E25" s="38">
        <f>'分行业增加值-计算'!E25/'分行业增加值-计算'!E24*'分行业增加值-现价调整'!E24</f>
        <v>877.00953952597558</v>
      </c>
      <c r="F25" s="39">
        <f>'分行业增加值-计算'!F25/'分行业增加值-计算'!F24*'分行业增加值-现价调整'!F24</f>
        <v>965.96897808100289</v>
      </c>
      <c r="G25" s="39">
        <f>'分行业增加值-计算'!G25/'分行业增加值-计算'!G24*'分行业增加值-现价调整'!G24</f>
        <v>1033.7207853614659</v>
      </c>
      <c r="H25" s="39">
        <f>'分行业增加值-计算'!H25/'分行业增加值-计算'!H24*'分行业增加值-现价调整'!H24</f>
        <v>1086.6448613678429</v>
      </c>
      <c r="I25" s="40">
        <f>'分行业增加值-计算'!I25/'分行业增加值-计算'!I24*'分行业增加值-现价调整'!I24</f>
        <v>1146.7788066038906</v>
      </c>
      <c r="J25" s="38">
        <f>'分行业增加值-计算'!J25/'分行业增加值-计算'!J24*'分行业增加值-现价调整'!J24</f>
        <v>1204.6514697343941</v>
      </c>
      <c r="K25" s="39">
        <f>'分行业增加值-计算'!K25/'分行业增加值-计算'!K24*'分行业增加值-现价调整'!K24</f>
        <v>1345.2821533855754</v>
      </c>
      <c r="L25" s="39">
        <f>'分行业增加值-计算'!L25/'分行业增加值-计算'!L24*'分行业增加值-现价调整'!L24</f>
        <v>1492.4348274595486</v>
      </c>
      <c r="M25" s="39">
        <f>'分行业增加值-计算'!M25/'分行业增加值-计算'!M24*'分行业增加值-现价调整'!M24</f>
        <v>1630.1488233972616</v>
      </c>
      <c r="N25" s="40">
        <f>'分行业增加值-计算'!N25/'分行业增加值-计算'!N24*'分行业增加值-现价调整'!N24</f>
        <v>1620.1904872999933</v>
      </c>
      <c r="O25" s="38">
        <f>'分行业增加值-计算'!O25/'分行业增加值-计算'!O24*'分行业增加值-现价调整'!O24</f>
        <v>1891.5525786316018</v>
      </c>
      <c r="P25" s="39">
        <f>'分行业增加值-计算'!P25/'分行业增加值-计算'!P24*'分行业增加值-现价调整'!P24</f>
        <v>1986.1148653782011</v>
      </c>
      <c r="Q25" s="40">
        <f>'分行业增加值-计算'!Q25/'分行业增加值-计算'!Q24*'分行业增加值-现价调整'!Q24</f>
        <v>2169.2516421919881</v>
      </c>
    </row>
    <row r="26" spans="1:17">
      <c r="A26" s="10" t="s">
        <v>23</v>
      </c>
      <c r="B26" s="38">
        <f>'分行业增加值-计算'!B26/'分行业增加值-计算'!B25*'分行业增加值-现价调整'!B25</f>
        <v>2883.0021886688746</v>
      </c>
      <c r="C26" s="39">
        <f>'分行业增加值-计算'!C26/'分行业增加值-计算'!C25*'分行业增加值-现价调整'!C25</f>
        <v>3055.7825868045834</v>
      </c>
      <c r="D26" s="40">
        <f>'分行业增加值-计算'!D26/'分行业增加值-计算'!D25*'分行业增加值-现价调整'!D25</f>
        <v>3727.9822164019265</v>
      </c>
      <c r="E26" s="38">
        <f>'分行业增加值-计算'!E26/'分行业增加值-计算'!E25*'分行业增加值-现价调整'!E25</f>
        <v>4366.9468722409565</v>
      </c>
      <c r="F26" s="39">
        <f>'分行业增加值-计算'!F26/'分行业增加值-计算'!F25*'分行业增加值-现价调整'!F25</f>
        <v>4682.3242414917613</v>
      </c>
      <c r="G26" s="39">
        <f>'分行业增加值-计算'!G26/'分行业增加值-计算'!G25*'分行业增加值-现价调整'!G25</f>
        <v>5028.9076729594299</v>
      </c>
      <c r="H26" s="39">
        <f>'分行业增加值-计算'!H26/'分行业增加值-计算'!H25*'分行业增加值-现价调整'!H25</f>
        <v>5291.2481688228863</v>
      </c>
      <c r="I26" s="40">
        <f>'分行业增加值-计算'!I26/'分行业增加值-计算'!I25*'分行业增加值-现价调整'!I25</f>
        <v>5418.3470213901046</v>
      </c>
      <c r="J26" s="38">
        <f>'分行业增加值-计算'!J26/'分行业增加值-计算'!J25*'分行业增加值-现价调整'!J25</f>
        <v>5772.2543574861229</v>
      </c>
      <c r="K26" s="39">
        <f>'分行业增加值-计算'!K26/'分行业增加值-计算'!K25*'分行业增加值-现价调整'!K25</f>
        <v>6476.5693928703895</v>
      </c>
      <c r="L26" s="39">
        <f>'分行业增加值-计算'!L26/'分行业增加值-计算'!L25*'分行业增加值-现价调整'!L25</f>
        <v>6891.1934782524522</v>
      </c>
      <c r="M26" s="39">
        <f>'分行业增加值-计算'!M26/'分行业增加值-计算'!M25*'分行业增加值-现价调整'!M25</f>
        <v>7049.4870845267333</v>
      </c>
      <c r="N26" s="40">
        <f>'分行业增加值-计算'!N26/'分行业增加值-计算'!N25*'分行业增加值-现价调整'!N25</f>
        <v>6979.0004205387331</v>
      </c>
      <c r="O26" s="38">
        <f>'分行业增加值-计算'!O26/'分行业增加值-计算'!O25*'分行业增加值-现价调整'!O25</f>
        <v>8079.4917792260139</v>
      </c>
      <c r="P26" s="39">
        <f>'分行业增加值-计算'!P26/'分行业增加值-计算'!P25*'分行业增加值-现价调整'!P25</f>
        <v>8240.0589725244354</v>
      </c>
      <c r="Q26" s="40">
        <f>'分行业增加值-计算'!Q26/'分行业增加值-计算'!Q25*'分行业增加值-现价调整'!Q25</f>
        <v>8515.3812130203623</v>
      </c>
    </row>
    <row r="27" spans="1:17">
      <c r="A27" s="10" t="s">
        <v>24</v>
      </c>
      <c r="B27" s="38">
        <f>'分行业增加值-计算'!B27/'分行业增加值-计算'!B26*'分行业增加值-现价调整'!B26</f>
        <v>5187.8039383893129</v>
      </c>
      <c r="C27" s="39">
        <f>'分行业增加值-计算'!C27/'分行业增加值-计算'!C26*'分行业增加值-现价调整'!C26</f>
        <v>5628.7581815099666</v>
      </c>
      <c r="D27" s="40">
        <f>'分行业增加值-计算'!D27/'分行业增加值-计算'!D26*'分行业增加值-现价调整'!D26</f>
        <v>7030.589353465095</v>
      </c>
      <c r="E27" s="38">
        <f>'分行业增加值-计算'!E27/'分行业增加值-计算'!E26*'分行业增加值-现价调整'!E26</f>
        <v>8640.6407221319441</v>
      </c>
      <c r="F27" s="39">
        <f>'分行业增加值-计算'!F27/'分行业增加值-计算'!F26*'分行业增加值-现价调整'!F26</f>
        <v>9357.2232631595507</v>
      </c>
      <c r="G27" s="39">
        <f>'分行业增加值-计算'!G27/'分行业增加值-计算'!G26*'分行业增加值-现价调整'!G26</f>
        <v>10122.468088555916</v>
      </c>
      <c r="H27" s="39">
        <f>'分行业增加值-计算'!H27/'分行业增加值-计算'!H26*'分行业增加值-现价调整'!H26</f>
        <v>10719.171559482726</v>
      </c>
      <c r="I27" s="40">
        <f>'分行业增加值-计算'!I27/'分行业增加值-计算'!I26*'分行业增加值-现价调整'!I26</f>
        <v>10834.230473740719</v>
      </c>
      <c r="J27" s="38">
        <f>'分行业增加值-计算'!J27/'分行业增加值-计算'!J26*'分行业增加值-现价调整'!J26</f>
        <v>11423.890993970081</v>
      </c>
      <c r="K27" s="39">
        <f>'分行业增加值-计算'!K27/'分行业增加值-计算'!K26*'分行业增加值-现价调整'!K26</f>
        <v>12504.291953687391</v>
      </c>
      <c r="L27" s="39">
        <f>'分行业增加值-计算'!L27/'分行业增加值-计算'!L26*'分行业增加值-现价调整'!L26</f>
        <v>13485.296903819431</v>
      </c>
      <c r="M27" s="39">
        <f>'分行业增加值-计算'!M27/'分行业增加值-计算'!M26*'分行业增加值-现价调整'!M26</f>
        <v>14334.752059473703</v>
      </c>
      <c r="N27" s="40">
        <f>'分行业增加值-计算'!N27/'分行业增加值-计算'!N26*'分行业增加值-现价调整'!N26</f>
        <v>14330.826150726112</v>
      </c>
      <c r="O27" s="38">
        <f>'分行业增加值-计算'!O27/'分行业增加值-计算'!O26*'分行业增加值-现价调整'!O26</f>
        <v>16855.92295029225</v>
      </c>
      <c r="P27" s="39">
        <f>'分行业增加值-计算'!P27/'分行业增加值-计算'!P26*'分行业增加值-现价调整'!P26</f>
        <v>17243.425959903449</v>
      </c>
      <c r="Q27" s="40">
        <f>'分行业增加值-计算'!Q27/'分行业增加值-计算'!Q26*'分行业增加值-现价调整'!Q26</f>
        <v>17097.856041133731</v>
      </c>
    </row>
    <row r="28" spans="1:17">
      <c r="A28" s="10" t="s">
        <v>25</v>
      </c>
      <c r="B28" s="38">
        <f>'分行业增加值-计算'!B28/'分行业增加值-计算'!B27*'分行业增加值-现价调整'!B27</f>
        <v>9773.7074198380105</v>
      </c>
      <c r="C28" s="39">
        <f>'分行业增加值-计算'!C28/'分行业增加值-计算'!C27*'分行业增加值-现价调整'!C27</f>
        <v>10160.676991156828</v>
      </c>
      <c r="D28" s="40">
        <f>'分行业增加值-计算'!D28/'分行业增加值-计算'!D27*'分行业增加值-现价调整'!D27</f>
        <v>11773.358093091856</v>
      </c>
      <c r="E28" s="38">
        <f>'分行业增加值-计算'!E28/'分行业增加值-计算'!E27*'分行业增加值-现价调整'!E27</f>
        <v>13406.317301611809</v>
      </c>
      <c r="F28" s="39">
        <f>'分行业增加值-计算'!F28/'分行业增加值-计算'!F27*'分行业增加值-现价调整'!F27</f>
        <v>14296.175480235263</v>
      </c>
      <c r="G28" s="39">
        <f>'分行业增加值-计算'!G28/'分行业增加值-计算'!G27*'分行业增加值-现价调整'!G27</f>
        <v>15243.409609682854</v>
      </c>
      <c r="H28" s="39">
        <f>'分行业增加值-计算'!H28/'分行业增加值-计算'!H27*'分行业增加值-现价调整'!H27</f>
        <v>15684.160580893045</v>
      </c>
      <c r="I28" s="40">
        <f>'分行业增加值-计算'!I28/'分行业增加值-计算'!I27*'分行业增加值-现价调整'!I27</f>
        <v>15688.778495526043</v>
      </c>
      <c r="J28" s="38">
        <f>'分行业增加值-计算'!J28/'分行业增加值-计算'!J27*'分行业增加值-现价调整'!J27</f>
        <v>15268.944689738328</v>
      </c>
      <c r="K28" s="39">
        <f>'分行业增加值-计算'!K28/'分行业增加值-计算'!K27*'分行业增加值-现价调整'!K27</f>
        <v>16165.020259981835</v>
      </c>
      <c r="L28" s="39">
        <f>'分行业增加值-计算'!L28/'分行业增加值-计算'!L27*'分行业增加值-现价调整'!L27</f>
        <v>17833.219452105724</v>
      </c>
      <c r="M28" s="39">
        <f>'分行业增加值-计算'!M28/'分行业增加值-计算'!M27*'分行业增加值-现价调整'!M27</f>
        <v>19130.628559013832</v>
      </c>
      <c r="N28" s="40">
        <f>'分行业增加值-计算'!N28/'分行业增加值-计算'!N27*'分行业增加值-现价调整'!N27</f>
        <v>19850.963290163178</v>
      </c>
      <c r="O28" s="38">
        <f>'分行业增加值-计算'!O28/'分行业增加值-计算'!O27*'分行业增加值-现价调整'!O27</f>
        <v>21878.606289058018</v>
      </c>
      <c r="P28" s="39">
        <f>'分行业增加值-计算'!P28/'分行业增加值-计算'!P27*'分行业增加值-现价调整'!P27</f>
        <v>22995.081561035015</v>
      </c>
      <c r="Q28" s="40">
        <f>'分行业增加值-计算'!Q28/'分行业增加值-计算'!Q27*'分行业增加值-现价调整'!Q27</f>
        <v>24542.536407961215</v>
      </c>
    </row>
    <row r="29" spans="1:17">
      <c r="A29" s="10" t="s">
        <v>26</v>
      </c>
      <c r="B29" s="38">
        <f>'分行业增加值-计算'!B29/'分行业增加值-计算'!B28*'分行业增加值-现价调整'!B28</f>
        <v>4117.9031261600967</v>
      </c>
      <c r="C29" s="39">
        <f>'分行业增加值-计算'!C29/'分行业增加值-计算'!C28*'分行业增加值-现价调整'!C28</f>
        <v>4393.9068331972139</v>
      </c>
      <c r="D29" s="40">
        <f>'分行业增加值-计算'!D29/'分行业增加值-计算'!D28*'分行业增加值-现价调整'!D28</f>
        <v>5164.2919321286736</v>
      </c>
      <c r="E29" s="38">
        <f>'分行业增加值-计算'!E29/'分行业增加值-计算'!E28*'分行业增加值-现价调整'!E28</f>
        <v>6089.6401343905618</v>
      </c>
      <c r="F29" s="39">
        <f>'分行业增加值-计算'!F29/'分行业增加值-计算'!F28*'分行业增加值-现价调整'!F28</f>
        <v>6713.2730674121904</v>
      </c>
      <c r="G29" s="39">
        <f>'分行业增加值-计算'!G29/'分行业增加值-计算'!G28*'分行业增加值-现价调整'!G28</f>
        <v>7464.2037789643146</v>
      </c>
      <c r="H29" s="39">
        <f>'分行业增加值-计算'!H29/'分行业增加值-计算'!H28*'分行业增加值-现价调整'!H28</f>
        <v>8128.3883045910716</v>
      </c>
      <c r="I29" s="40">
        <f>'分行业增加值-计算'!I29/'分行业增加值-计算'!I28*'分行业增加值-现价调整'!I28</f>
        <v>8585.9201863013168</v>
      </c>
      <c r="J29" s="38">
        <f>'分行业增加值-计算'!J29/'分行业增加值-计算'!J28*'分行业增加值-现价调整'!J28</f>
        <v>9027.7128435209761</v>
      </c>
      <c r="K29" s="39">
        <f>'分行业增加值-计算'!K29/'分行业增加值-计算'!K28*'分行业增加值-现价调整'!K28</f>
        <v>9671.8616819739964</v>
      </c>
      <c r="L29" s="39">
        <f>'分行业增加值-计算'!L29/'分行业增加值-计算'!L28*'分行业增加值-现价调整'!L28</f>
        <v>10749.754866546331</v>
      </c>
      <c r="M29" s="39">
        <f>'分行业增加值-计算'!M29/'分行业增加值-计算'!M28*'分行业增加值-现价调整'!M28</f>
        <v>11458.373971382749</v>
      </c>
      <c r="N29" s="40">
        <f>'分行业增加值-计算'!N29/'分行业增加值-计算'!N28*'分行业增加值-现价调整'!N28</f>
        <v>11421.806149839256</v>
      </c>
      <c r="O29" s="38">
        <f>'分行业增加值-计算'!O29/'分行业增加值-计算'!O28*'分行业增加值-现价调整'!O28</f>
        <v>12924.32549371184</v>
      </c>
      <c r="P29" s="39">
        <f>'分行业增加值-计算'!P29/'分行业增加值-计算'!P28*'分行业增加值-现价调整'!P28</f>
        <v>14120.771178491113</v>
      </c>
      <c r="Q29" s="40">
        <f>'分行业增加值-计算'!Q29/'分行业增加值-计算'!Q28*'分行业增加值-现价调整'!Q28</f>
        <v>15310.251668971945</v>
      </c>
    </row>
    <row r="30" spans="1:17">
      <c r="A30" s="10" t="s">
        <v>27</v>
      </c>
      <c r="B30" s="38">
        <f>'分行业增加值-计算'!B30/'分行业增加值-计算'!B29*'分行业增加值-现价调整'!B29</f>
        <v>4414.8033515557918</v>
      </c>
      <c r="C30" s="39">
        <f>'分行业增加值-计算'!C30/'分行业增加值-计算'!C29*'分行业增加值-现价调整'!C29</f>
        <v>4593.7744458846264</v>
      </c>
      <c r="D30" s="40">
        <f>'分行业增加值-计算'!D30/'分行业增加值-计算'!D29*'分行业增加值-现价调整'!D29</f>
        <v>5675.839976340555</v>
      </c>
      <c r="E30" s="38">
        <f>'分行业增加值-计算'!E30/'分行业增加值-计算'!E29*'分行业增加值-现价调整'!E29</f>
        <v>6940.2952440407098</v>
      </c>
      <c r="F30" s="39">
        <f>'分行业增加值-计算'!F30/'分行业增加值-计算'!F29*'分行业增加值-现价调整'!F29</f>
        <v>7583.4540561368804</v>
      </c>
      <c r="G30" s="39">
        <f>'分行业增加值-计算'!G30/'分行业增加值-计算'!G29*'分行业增加值-现价调整'!G29</f>
        <v>8269.855635603004</v>
      </c>
      <c r="H30" s="39">
        <f>'分行业增加值-计算'!H30/'分行业增加值-计算'!H29*'分行业增加值-现价调整'!H29</f>
        <v>8941.631470254466</v>
      </c>
      <c r="I30" s="40">
        <f>'分行业增加值-计算'!I30/'分行业增加值-计算'!I29*'分行业增加值-现价调整'!I29</f>
        <v>9113.9845530728253</v>
      </c>
      <c r="J30" s="38">
        <f>'分行业增加值-计算'!J30/'分行业增加值-计算'!J29*'分行业增加值-现价调整'!J29</f>
        <v>9763.4188661947501</v>
      </c>
      <c r="K30" s="39">
        <f>'分行业增加值-计算'!K30/'分行业增加值-计算'!K29*'分行业增加值-现价调整'!K29</f>
        <v>10985.64155785237</v>
      </c>
      <c r="L30" s="39">
        <f>'分行业增加值-计算'!L30/'分行业增加值-计算'!L29*'分行业增加值-现价调整'!L29</f>
        <v>11756.891253506043</v>
      </c>
      <c r="M30" s="39">
        <f>'分行业增加值-计算'!M30/'分行业增加值-计算'!M29*'分行业增加值-现价调整'!M29</f>
        <v>12141.712971874478</v>
      </c>
      <c r="N30" s="40">
        <f>'分行业增加值-计算'!N30/'分行业增加值-计算'!N29*'分行业增加值-现价调整'!N29</f>
        <v>12421.774161186662</v>
      </c>
      <c r="O30" s="38">
        <f>'分行业增加值-计算'!O30/'分行业增加值-计算'!O29*'分行业增加值-现价调整'!O29</f>
        <v>15692.75421460315</v>
      </c>
      <c r="P30" s="39">
        <f>'分行业增加值-计算'!P30/'分行业增加值-计算'!P29*'分行业增加值-现价调整'!P29</f>
        <v>16232.794841220792</v>
      </c>
      <c r="Q30" s="40">
        <f>'分行业增加值-计算'!Q30/'分行业增加值-计算'!Q29*'分行业增加值-现价调整'!Q29</f>
        <v>16694.292401266455</v>
      </c>
    </row>
    <row r="31" spans="1:17">
      <c r="A31" s="10" t="s">
        <v>28</v>
      </c>
      <c r="B31" s="38">
        <f>'分行业增加值-计算'!B31/'分行业增加值-计算'!B30*'分行业增加值-现价调整'!B30</f>
        <v>5121.6038881326776</v>
      </c>
      <c r="C31" s="39">
        <f>'分行业增加值-计算'!C31/'分行业增加值-计算'!C30*'分行业增加值-现价调整'!C30</f>
        <v>5377.6753964490099</v>
      </c>
      <c r="D31" s="40">
        <f>'分行业增加值-计算'!D31/'分行业增加值-计算'!D30*'分行业增加值-现价调整'!D30</f>
        <v>6795.144177719093</v>
      </c>
      <c r="E31" s="38">
        <f>'分行业增加值-计算'!E31/'分行业增加值-计算'!E30*'分行业增加值-现价调整'!E30</f>
        <v>8280.7426125211587</v>
      </c>
      <c r="F31" s="39">
        <f>'分行业增加值-计算'!F31/'分行业增加值-计算'!F30*'分行业增加值-现价调整'!F30</f>
        <v>8741.6784005320806</v>
      </c>
      <c r="G31" s="39">
        <f>'分行业增加值-计算'!G31/'分行业增加值-计算'!G30*'分行业增加值-现价调整'!G30</f>
        <v>9261.5147032889799</v>
      </c>
      <c r="H31" s="39">
        <f>'分行业增加值-计算'!H31/'分行业增加值-计算'!H30*'分行业增加值-现价调整'!H30</f>
        <v>9789.5203764338039</v>
      </c>
      <c r="I31" s="40">
        <f>'分行业增加值-计算'!I31/'分行业增加值-计算'!I30*'分行业增加值-现价调整'!I30</f>
        <v>9560.1351051725105</v>
      </c>
      <c r="J31" s="38">
        <f>'分行业增加值-计算'!J31/'分行业增加值-计算'!J30*'分行业增加值-现价调整'!J30</f>
        <v>10023.660820399446</v>
      </c>
      <c r="K31" s="39">
        <f>'分行业增加值-计算'!K31/'分行业增加值-计算'!K30*'分行业增加值-现价调整'!K30</f>
        <v>11691.088254870228</v>
      </c>
      <c r="L31" s="39">
        <f>'分行业增加值-计算'!L31/'分行业增加值-计算'!L30*'分行业增加值-现价调整'!L30</f>
        <v>12921.693853572104</v>
      </c>
      <c r="M31" s="39">
        <f>'分行业增加值-计算'!M31/'分行业增加值-计算'!M30*'分行业增加值-现价调整'!M30</f>
        <v>13155.445171239578</v>
      </c>
      <c r="N31" s="40">
        <f>'分行业增加值-计算'!N31/'分行业增加值-计算'!N30*'分行业增加值-现价调整'!N30</f>
        <v>13446.095523164235</v>
      </c>
      <c r="O31" s="38">
        <f>'分行业增加值-计算'!O31/'分行业增加值-计算'!O30*'分行业增加值-现价调整'!O30</f>
        <v>16459.629600550139</v>
      </c>
      <c r="P31" s="39">
        <f>'分行业增加值-计算'!P31/'分行业增加值-计算'!P30*'分行业增加值-现价调整'!P30</f>
        <v>16889.305486949375</v>
      </c>
      <c r="Q31" s="40">
        <f>'分行业增加值-计算'!Q31/'分行业增加值-计算'!Q30*'分行业增加值-现价调整'!Q30</f>
        <v>17167.497058775261</v>
      </c>
    </row>
    <row r="32" spans="1:17">
      <c r="A32" s="10" t="s">
        <v>29</v>
      </c>
      <c r="B32" s="38">
        <f>'分行业增加值-计算'!B32/'分行业增加值-计算'!B31*'分行业增加值-现价调整'!B31</f>
        <v>3406.5025860910582</v>
      </c>
      <c r="C32" s="39">
        <f>'分行业增加值-计算'!C32/'分行业增加值-计算'!C31*'分行业增加值-现价调整'!C31</f>
        <v>3641.2691801942542</v>
      </c>
      <c r="D32" s="40">
        <f>'分行业增加值-计算'!D32/'分行业增加值-计算'!D31*'分行业增加值-现价调整'!D31</f>
        <v>4559.4620646232306</v>
      </c>
      <c r="E32" s="38">
        <f>'分行业增加值-计算'!E32/'分行业增加值-计算'!E31*'分行业增加值-现价调整'!E31</f>
        <v>5669.8678628897787</v>
      </c>
      <c r="F32" s="39">
        <f>'分行业增加值-计算'!F32/'分行业增加值-计算'!F31*'分行业增加值-现价调整'!F31</f>
        <v>6013.0812828759626</v>
      </c>
      <c r="G32" s="39">
        <f>'分行业增加值-计算'!G32/'分行业增加值-计算'!G31*'分行业增加值-现价调整'!G31</f>
        <v>6329.8201392924193</v>
      </c>
      <c r="H32" s="39">
        <f>'分行业增加值-计算'!H32/'分行业增加值-计算'!H31*'分行业增加值-现价调整'!H31</f>
        <v>6555.7701511259147</v>
      </c>
      <c r="I32" s="40">
        <f>'分行业增加值-计算'!I32/'分行业增加值-计算'!I31*'分行业增加值-现价调整'!I31</f>
        <v>6433.2658356391921</v>
      </c>
      <c r="J32" s="38">
        <f>'分行业增加值-计算'!J32/'分行业增加值-计算'!J31*'分行业增加值-现价调整'!J31</f>
        <v>6796.1395788676937</v>
      </c>
      <c r="K32" s="39">
        <f>'分行业增加值-计算'!K32/'分行业增加值-计算'!K31*'分行业增加值-现价调整'!K31</f>
        <v>8019.9265656389625</v>
      </c>
      <c r="L32" s="39">
        <f>'分行业增加值-计算'!L32/'分行业增加值-计算'!L31*'分行业增加值-现价调整'!L31</f>
        <v>9170.0490954685556</v>
      </c>
      <c r="M32" s="39">
        <f>'分行业增加值-计算'!M32/'分行业增加值-计算'!M31*'分行业增加值-现价调整'!M31</f>
        <v>9568.6607926516044</v>
      </c>
      <c r="N32" s="40">
        <f>'分行业增加值-计算'!N32/'分行业增加值-计算'!N31*'分行业增加值-现价调整'!N31</f>
        <v>9891.7322198258898</v>
      </c>
      <c r="O32" s="38">
        <f>'分行业增加值-计算'!O32/'分行业增加值-计算'!O31*'分行业增加值-现价调整'!O31</f>
        <v>12130.209340963274</v>
      </c>
      <c r="P32" s="39">
        <f>'分行业增加值-计算'!P32/'分行业增加值-计算'!P31*'分行业增加值-现价调整'!P31</f>
        <v>13051.57249487105</v>
      </c>
      <c r="Q32" s="40">
        <f>'分行业增加值-计算'!Q32/'分行业增加值-计算'!Q31*'分行业增加值-现价调整'!Q31</f>
        <v>13474.653750013456</v>
      </c>
    </row>
    <row r="33" spans="1:17">
      <c r="A33" s="10" t="s">
        <v>30</v>
      </c>
      <c r="B33" s="38">
        <f>'分行业增加值-计算'!B33/'分行业增加值-计算'!B32*'分行业增加值-现价调整'!B32</f>
        <v>6336.6048105165419</v>
      </c>
      <c r="C33" s="39">
        <f>'分行业增加值-计算'!C33/'分行业增加值-计算'!C32*'分行业增加值-现价调整'!C32</f>
        <v>7096.9859246358001</v>
      </c>
      <c r="D33" s="40">
        <f>'分行业增加值-计算'!D33/'分行业增加值-计算'!D32*'分行业增加值-现价调整'!D32</f>
        <v>9019.2178149885876</v>
      </c>
      <c r="E33" s="38">
        <f>'分行业增加值-计算'!E33/'分行业增加值-计算'!E32*'分行业增加值-现价调整'!E32</f>
        <v>10485.506431569675</v>
      </c>
      <c r="F33" s="39">
        <f>'分行业增加值-计算'!F33/'分行业增加值-计算'!F32*'分行业增加值-现价调整'!F32</f>
        <v>11069.167269236703</v>
      </c>
      <c r="G33" s="39">
        <f>'分行业增加值-计算'!G33/'分行业增加值-计算'!G32*'分行业增加值-现价调整'!G32</f>
        <v>12339.556077785224</v>
      </c>
      <c r="H33" s="39">
        <f>'分行业增加值-计算'!H33/'分行业增加值-计算'!H32*'分行业增加值-现价调整'!H32</f>
        <v>13365.831541295836</v>
      </c>
      <c r="I33" s="40">
        <f>'分行业增加值-计算'!I33/'分行业增加值-计算'!I32*'分行业增加值-现价调整'!I32</f>
        <v>13534.66911416065</v>
      </c>
      <c r="J33" s="38">
        <f>'分行业增加值-计算'!J33/'分行业增加值-计算'!J32*'分行业增加值-现价调整'!J32</f>
        <v>15477.328479211192</v>
      </c>
      <c r="K33" s="39">
        <f>'分行业增加值-计算'!K33/'分行业增加值-计算'!K32*'分行业增加值-现价调整'!K32</f>
        <v>18329.691478817189</v>
      </c>
      <c r="L33" s="39">
        <f>'分行业增加值-计算'!L33/'分行业增加值-计算'!L32*'分行业增加值-现价调整'!L32</f>
        <v>19824.414348227318</v>
      </c>
      <c r="M33" s="39">
        <f>'分行业增加值-计算'!M33/'分行业增加值-计算'!M32*'分行业增加值-现价调整'!M32</f>
        <v>19699.261141267809</v>
      </c>
      <c r="N33" s="40">
        <f>'分行业增加值-计算'!N33/'分行业增加值-计算'!N32*'分行业增加值-现价调整'!N32</f>
        <v>20421.849410489154</v>
      </c>
      <c r="O33" s="38">
        <f>'分行业增加值-计算'!O33/'分行业增加值-计算'!O32*'分行业增加值-现价调整'!O32</f>
        <v>23464.163891077344</v>
      </c>
      <c r="P33" s="39">
        <f>'分行业增加值-计算'!P33/'分行业增加值-计算'!P32*'分行业增加值-现价调整'!P32</f>
        <v>25904.376084846514</v>
      </c>
      <c r="Q33" s="40">
        <f>'分行业增加值-计算'!Q33/'分行业增加值-计算'!Q32*'分行业增加值-现价调整'!Q32</f>
        <v>29170.683075406349</v>
      </c>
    </row>
    <row r="34" spans="1:17">
      <c r="A34" s="10" t="s">
        <v>31</v>
      </c>
      <c r="B34" s="38">
        <f>'分行业增加值-计算'!B34/'分行业增加值-计算'!B33*'分行业增加值-现价调整'!B33</f>
        <v>2349.1017833513883</v>
      </c>
      <c r="C34" s="39">
        <f>'分行业增加值-计算'!C34/'分行业增加值-计算'!C33*'分行业增加值-现价调整'!C33</f>
        <v>2630.9897477451559</v>
      </c>
      <c r="D34" s="40">
        <f>'分行业增加值-计算'!D34/'分行业增加值-计算'!D33*'分行业增加值-现价调整'!D33</f>
        <v>3343.5982339408652</v>
      </c>
      <c r="E34" s="38">
        <f>'分行业增加值-计算'!E34/'分行业增加值-计算'!E33*'分行业增加值-现价调整'!E33</f>
        <v>3887.1797428274335</v>
      </c>
      <c r="F34" s="39">
        <f>'分行业增加值-计算'!F34/'分行业增加值-计算'!F33*'分行业增加值-现价调整'!F33</f>
        <v>3959.7025606471234</v>
      </c>
      <c r="G34" s="39">
        <f>'分行业增加值-计算'!G34/'分行业增加值-计算'!G33*'分行业增加值-现价调整'!G33</f>
        <v>4026.1356587651371</v>
      </c>
      <c r="H34" s="39">
        <f>'分行业增加值-计算'!H34/'分行业增加值-计算'!H33*'分行业增加值-现价调整'!H33</f>
        <v>4396.0939347552294</v>
      </c>
      <c r="I34" s="40">
        <f>'分行业增加值-计算'!I34/'分行业增加值-计算'!I33*'分行业增加值-现价调整'!I33</f>
        <v>4455.7976163754547</v>
      </c>
      <c r="J34" s="38">
        <f>'分行业增加值-计算'!J34/'分行业增加值-计算'!J33*'分行业增加值-现价调整'!J33</f>
        <v>4552.7261380867694</v>
      </c>
      <c r="K34" s="39">
        <f>'分行业增加值-计算'!K34/'分行业增加值-计算'!K33*'分行业增加值-现价调整'!K33</f>
        <v>5103.4321108613012</v>
      </c>
      <c r="L34" s="39">
        <f>'分行业增加值-计算'!L34/'分行业增加值-计算'!L33*'分行业增加值-现价调整'!L33</f>
        <v>5540.6464176237805</v>
      </c>
      <c r="M34" s="39">
        <f>'分行业增加值-计算'!M34/'分行业增加值-计算'!M33*'分行业增加值-现价调整'!M33</f>
        <v>5808.5336622749837</v>
      </c>
      <c r="N34" s="40">
        <f>'分行业增加值-计算'!N34/'分行业增加值-计算'!N33*'分行业增加值-现价调整'!N33</f>
        <v>5631.8307687185261</v>
      </c>
      <c r="O34" s="38">
        <f>'分行业增加值-计算'!O34/'分行业增加值-计算'!O33*'分行业增加值-现价调整'!O33</f>
        <v>6648.6953373342867</v>
      </c>
      <c r="P34" s="39">
        <f>'分行业增加值-计算'!P34/'分行业增加值-计算'!P33*'分行业增加值-现价调整'!P33</f>
        <v>7070.8427354944824</v>
      </c>
      <c r="Q34" s="40">
        <f>'分行业增加值-计算'!Q34/'分行业增加值-计算'!Q33*'分行业增加值-现价调整'!Q33</f>
        <v>7525.5362069580551</v>
      </c>
    </row>
    <row r="35" spans="1:17">
      <c r="A35" s="10" t="s">
        <v>32</v>
      </c>
      <c r="B35" s="38">
        <f>'分行业增加值-计算'!B35/'分行业增加值-计算'!B34*'分行业增加值-现价调整'!B34</f>
        <v>6512.5049440534312</v>
      </c>
      <c r="C35" s="39">
        <f>'分行业增加值-计算'!C35/'分行业增加值-计算'!C34*'分行业增加值-现价调整'!C34</f>
        <v>6899.7238232314576</v>
      </c>
      <c r="D35" s="40">
        <f>'分行业增加值-计算'!D35/'分行业增加值-计算'!D34*'分行业增加值-现价调整'!D34</f>
        <v>8503.4652257388989</v>
      </c>
      <c r="E35" s="38">
        <f>'分行业增加值-计算'!E35/'分行业增加值-计算'!E34*'分行业增加值-现价调整'!E34</f>
        <v>10106.573522269047</v>
      </c>
      <c r="F35" s="39">
        <f>'分行业增加值-计算'!F35/'分行业增加值-计算'!F34*'分行业增加值-现价调整'!F34</f>
        <v>10797.092557320457</v>
      </c>
      <c r="G35" s="39">
        <f>'分行业增加值-计算'!G35/'分行业增加值-计算'!G34*'分行业增加值-现价调整'!G34</f>
        <v>11617.23909183791</v>
      </c>
      <c r="H35" s="39">
        <f>'分行业增加值-计算'!H35/'分行业增加值-计算'!H34*'分行业增加值-现价调整'!H34</f>
        <v>12313.312260181528</v>
      </c>
      <c r="I35" s="40">
        <f>'分行业增加值-计算'!I35/'分行业增加值-计算'!I34*'分行业增加值-现价调整'!I34</f>
        <v>12538.969773687946</v>
      </c>
      <c r="J35" s="38">
        <f>'分行业增加值-计算'!J35/'分行业增加值-计算'!J34*'分行业增加值-现价调整'!J34</f>
        <v>13469.701340250633</v>
      </c>
      <c r="K35" s="39">
        <f>'分行业增加值-计算'!K35/'分行业增加值-计算'!K34*'分行业增加值-现价调整'!K34</f>
        <v>15724.592211839945</v>
      </c>
      <c r="L35" s="39">
        <f>'分行业增加值-计算'!L35/'分行业增加值-计算'!L34*'分行业增加值-现价调整'!L34</f>
        <v>17395.977473322848</v>
      </c>
      <c r="M35" s="39">
        <f>'分行业增加值-计算'!M35/'分行业增加值-计算'!M34*'分行业增加值-现价调整'!M34</f>
        <v>18797.420235572485</v>
      </c>
      <c r="N35" s="40">
        <f>'分行业增加值-计算'!N35/'分行业增加值-计算'!N34*'分行业增加值-现价调整'!N34</f>
        <v>19907.377761640477</v>
      </c>
      <c r="O35" s="38">
        <f>'分行业增加值-计算'!O35/'分行业增加值-计算'!O34*'分行业增加值-现价调整'!O34</f>
        <v>25322.959175346121</v>
      </c>
      <c r="P35" s="39">
        <f>'分行业增加值-计算'!P35/'分行业增加值-计算'!P34*'分行业增加值-现价调整'!P34</f>
        <v>29429.259198386615</v>
      </c>
      <c r="Q35" s="40">
        <f>'分行业增加值-计算'!Q35/'分行业增加值-计算'!Q34*'分行业增加值-现价调整'!Q34</f>
        <v>33110.694541967154</v>
      </c>
    </row>
    <row r="36" spans="1:17">
      <c r="A36" s="10" t="s">
        <v>33</v>
      </c>
      <c r="B36" s="38">
        <f>'分行业增加值-计算'!B36/'分行业增加值-计算'!B35*'分行业增加值-现价调整'!B35</f>
        <v>9128.6069301015214</v>
      </c>
      <c r="C36" s="39">
        <f>'分行业增加值-计算'!C36/'分行业增加值-计算'!C35*'分行业增加值-现价调整'!C35</f>
        <v>9092.8179728635132</v>
      </c>
      <c r="D36" s="40">
        <f>'分行业增加值-计算'!D36/'分行业增加值-计算'!D35*'分行业增加值-现价调整'!D35</f>
        <v>11036.376858495349</v>
      </c>
      <c r="E36" s="38">
        <f>'分行业增加值-计算'!E36/'分行业增加值-计算'!E35*'分行业增加值-现价调整'!E35</f>
        <v>13277.382624866073</v>
      </c>
      <c r="F36" s="39">
        <f>'分行业增加值-计算'!F36/'分行业增加值-计算'!F35*'分行业增加值-现价调整'!F35</f>
        <v>14494.87052903469</v>
      </c>
      <c r="G36" s="39">
        <f>'分行业增加值-计算'!G36/'分行业增加值-计算'!G35*'分行业增加值-现价调整'!G35</f>
        <v>15652.15218653846</v>
      </c>
      <c r="H36" s="39">
        <f>'分行业增加值-计算'!H36/'分行业增加值-计算'!H35*'分行业增加值-现价调整'!H35</f>
        <v>17014.592899814572</v>
      </c>
      <c r="I36" s="40">
        <f>'分行业增加值-计算'!I36/'分行业增加值-计算'!I35*'分行业增加值-现价调整'!I35</f>
        <v>17843.131690910417</v>
      </c>
      <c r="J36" s="38">
        <f>'分行业增加值-计算'!J36/'分行业增加值-计算'!J35*'分行业增加值-现价调整'!J35</f>
        <v>19432.565429085258</v>
      </c>
      <c r="K36" s="39">
        <f>'分行业增加值-计算'!K36/'分行业增加值-计算'!K35*'分行业增加值-现价调整'!K35</f>
        <v>23342.034091913429</v>
      </c>
      <c r="L36" s="39">
        <f>'分行业增加值-计算'!L36/'分行业增加值-计算'!L35*'分行业增加值-现价调整'!L35</f>
        <v>27218.928636852241</v>
      </c>
      <c r="M36" s="39">
        <f>'分行业增加值-计算'!M36/'分行业增加值-计算'!M35*'分行业增加值-现价调整'!M35</f>
        <v>29039.757274750104</v>
      </c>
      <c r="N36" s="40">
        <f>'分行业增加值-计算'!N36/'分行业增加值-计算'!N35*'分行业增加值-现价调整'!N35</f>
        <v>30415.615726595752</v>
      </c>
      <c r="O36" s="38">
        <f>'分行业增加值-计算'!O36/'分行业增加值-计算'!O35*'分行业增加值-现价调整'!O35</f>
        <v>38325.473220416563</v>
      </c>
      <c r="P36" s="39">
        <f>'分行业增加值-计算'!P36/'分行业增加值-计算'!P35*'分行业增加值-现价调整'!P35</f>
        <v>42828.669797851893</v>
      </c>
      <c r="Q36" s="40">
        <f>'分行业增加值-计算'!Q36/'分行业增加值-计算'!Q35*'分行业增加值-现价调整'!Q35</f>
        <v>44131.647797516038</v>
      </c>
    </row>
    <row r="37" spans="1:17">
      <c r="A37" s="10" t="s">
        <v>34</v>
      </c>
      <c r="B37" s="38">
        <f>'分行业增加值-计算'!B37/'分行业增加值-计算'!B36*'分行业增加值-现价调整'!B36</f>
        <v>935.80071042536667</v>
      </c>
      <c r="C37" s="39">
        <f>'分行业增加值-计算'!C37/'分行业增加值-计算'!C36*'分行业增加值-现价调整'!C36</f>
        <v>902.91976759742204</v>
      </c>
      <c r="D37" s="40">
        <f>'分行业增加值-计算'!D37/'分行业增加值-计算'!D36*'分行业增加值-现价调整'!D36</f>
        <v>1121.2277926370361</v>
      </c>
      <c r="E37" s="38">
        <f>'分行业增加值-计算'!E37/'分行业增加值-计算'!E36*'分行业增加值-现价调整'!E36</f>
        <v>1353.5555442426646</v>
      </c>
      <c r="F37" s="39">
        <f>'分行业增加值-计算'!F37/'分行业增加值-计算'!F36*'分行业增加值-现价调整'!F36</f>
        <v>1484.2625498000748</v>
      </c>
      <c r="G37" s="39">
        <f>'分行业增加值-计算'!G37/'分行业增加值-计算'!G36*'分行业增加值-现价调整'!G36</f>
        <v>1607.0873453524314</v>
      </c>
      <c r="H37" s="39">
        <f>'分行业增加值-计算'!H37/'分行业增加值-计算'!H36*'分行业增加值-现价调整'!H36</f>
        <v>1703.3796202588117</v>
      </c>
      <c r="I37" s="40">
        <f>'分行业增加值-计算'!I37/'分行业增加值-计算'!I36*'分行业增加值-现价调整'!I36</f>
        <v>1703.8811492780646</v>
      </c>
      <c r="J37" s="38">
        <f>'分行业增加值-计算'!J37/'分行业增加值-计算'!J36*'分行业增加值-现价调整'!J36</f>
        <v>1845.5380043238597</v>
      </c>
      <c r="K37" s="39">
        <f>'分行业增加值-计算'!K37/'分行业增加值-计算'!K36*'分行业增加值-现价调整'!K36</f>
        <v>2191.5017087998513</v>
      </c>
      <c r="L37" s="39">
        <f>'分行业增加值-计算'!L37/'分行业增加值-计算'!L36*'分行业增加值-现价调整'!L36</f>
        <v>2399.5845298647796</v>
      </c>
      <c r="M37" s="39">
        <f>'分行业增加值-计算'!M37/'分行业增加值-计算'!M36*'分行业增加值-现价调整'!M36</f>
        <v>2588.213657339672</v>
      </c>
      <c r="N37" s="40">
        <f>'分行业增加值-计算'!N37/'分行业增加值-计算'!N36*'分行业增加值-现价调整'!N36</f>
        <v>2602.606982377547</v>
      </c>
      <c r="O37" s="38">
        <f>'分行业增加值-计算'!O37/'分行业增加值-计算'!O36*'分行业增加值-现价调整'!O36</f>
        <v>3174.5645895868765</v>
      </c>
      <c r="P37" s="39">
        <f>'分行业增加值-计算'!P37/'分行业增加值-计算'!P36*'分行业增加值-现价调整'!P36</f>
        <v>3448.6620729459401</v>
      </c>
      <c r="Q37" s="40">
        <f>'分行业增加值-计算'!Q37/'分行业增加值-计算'!Q36*'分行业增加值-现价调整'!Q36</f>
        <v>3550.1440982393278</v>
      </c>
    </row>
    <row r="38" spans="1:17">
      <c r="A38" s="10" t="s">
        <v>35</v>
      </c>
      <c r="B38" s="38">
        <f>'分行业增加值-计算'!B38/'分行业增加值-计算'!B37*'分行业增加值-现价调整'!B37</f>
        <v>391.50029721257863</v>
      </c>
      <c r="C38" s="39">
        <f>'分行业增加值-计算'!C38/'分行业增加值-计算'!C37*'分行业增加值-现价调整'!C37</f>
        <v>392.18743453880273</v>
      </c>
      <c r="D38" s="40">
        <f>'分行业增加值-计算'!D38/'分行业增加值-计算'!D37*'分行业增加值-现价调整'!D37</f>
        <v>477.23776185446434</v>
      </c>
      <c r="E38" s="38">
        <f>'分行业增加值-计算'!E38/'分行业增加值-计算'!E37*'分行业增加值-现价调整'!E37</f>
        <v>587.02373809841094</v>
      </c>
      <c r="F38" s="39">
        <f>'分行业增加值-计算'!F38/'分行业增加值-计算'!F37*'分行业增加值-现价调整'!F37</f>
        <v>611.69608142307857</v>
      </c>
      <c r="G38" s="39">
        <f>'分行业增加值-计算'!G38/'分行业增加值-计算'!G37*'分行业增加值-现价调整'!G37</f>
        <v>607.12188631318668</v>
      </c>
      <c r="H38" s="39">
        <f>'分行业增加值-计算'!H38/'分行业增加值-计算'!H37*'分行业增加值-现价调整'!H37</f>
        <v>618.79425438386795</v>
      </c>
      <c r="I38" s="40">
        <f>'分行业增加值-计算'!I38/'分行业增加值-计算'!I37*'分行业增加值-现价调整'!I37</f>
        <v>623.08729631946562</v>
      </c>
      <c r="J38" s="38">
        <f>'分行业增加值-计算'!J38/'分行业增加值-计算'!J37*'分行业增加值-现价调整'!J37</f>
        <v>650.21334748826462</v>
      </c>
      <c r="K38" s="39">
        <f>'分行业增加值-计算'!K38/'分行业增加值-计算'!K37*'分行业增加值-现价调整'!K37</f>
        <v>726.80538906210836</v>
      </c>
      <c r="L38" s="39">
        <f>'分行业增加值-计算'!L38/'分行业增加值-计算'!L37*'分行业增加值-现价调整'!L37</f>
        <v>774.08416484508427</v>
      </c>
      <c r="M38" s="39">
        <f>'分行业增加值-计算'!M38/'分行业增加值-计算'!M37*'分行业增加值-现价调整'!M37</f>
        <v>775.99767505502462</v>
      </c>
      <c r="N38" s="40">
        <f>'分行业增加值-计算'!N38/'分行业增加值-计算'!N37*'分行业增加值-现价调整'!N37</f>
        <v>726.7325868770115</v>
      </c>
      <c r="O38" s="38">
        <f>'分行业增加值-计算'!O38/'分行业增加值-计算'!O37*'分行业增加值-现价调整'!O37</f>
        <v>864.2807243734494</v>
      </c>
      <c r="P38" s="39">
        <f>'分行业增加值-计算'!P38/'分行业增加值-计算'!P37*'分行业增加值-现价调整'!P37</f>
        <v>970.32073025940758</v>
      </c>
      <c r="Q38" s="40">
        <f>'分行业增加值-计算'!Q38/'分行业增加值-计算'!Q37*'分行业增加值-现价调整'!Q37</f>
        <v>931.18638142130169</v>
      </c>
    </row>
    <row r="39" spans="1:17">
      <c r="A39" s="10" t="s">
        <v>36</v>
      </c>
      <c r="B39" s="38">
        <f>'分行业增加值-计算'!B39/'分行业增加值-计算'!B38*'分行业增加值-现价调整'!B38</f>
        <v>204.70015540080419</v>
      </c>
      <c r="C39" s="39">
        <f>'分行业增加值-计算'!C39/'分行业增加值-计算'!C38*'分行业增加值-现价调整'!C38</f>
        <v>249.98274546210359</v>
      </c>
      <c r="D39" s="40">
        <f>'分行业增加值-计算'!D39/'分行业增加值-计算'!D38*'分行业增加值-现价调整'!D38</f>
        <v>329.88995949018982</v>
      </c>
      <c r="E39" s="38">
        <f>'分行业增加值-计算'!E39/'分行业增加值-计算'!E38*'分行业增加值-现价调整'!E38</f>
        <v>399.27320048521921</v>
      </c>
      <c r="F39" s="39">
        <f>'分行业增加值-计算'!F39/'分行业增加值-计算'!F38*'分行业增加值-现价调整'!F38</f>
        <v>447.55018573714801</v>
      </c>
      <c r="G39" s="39">
        <f>'分行业增加值-计算'!G39/'分行业增加值-计算'!G38*'分行业增加值-现价调整'!G38</f>
        <v>501.08581374340338</v>
      </c>
      <c r="H39" s="39">
        <f>'分行业增加值-计算'!H39/'分行业增加值-计算'!H38*'分行业增加值-现价调整'!H38</f>
        <v>565.5782196946501</v>
      </c>
      <c r="I39" s="40">
        <f>'分行业增加值-计算'!I39/'分行业增加值-计算'!I38*'分行业增加值-现价调整'!I38</f>
        <v>646.25870172844986</v>
      </c>
      <c r="J39" s="38">
        <f>'分行业增加值-计算'!J39/'分行业增加值-计算'!J38*'分行业增加值-现价调整'!J38</f>
        <v>692.30909534191903</v>
      </c>
      <c r="K39" s="39">
        <f>'分行业增加值-计算'!K39/'分行业增加值-计算'!K38*'分行业增加值-现价调整'!K38</f>
        <v>740.9762543299646</v>
      </c>
      <c r="L39" s="39">
        <f>'分行业增加值-计算'!L39/'分行业增加值-计算'!L38*'分行业增加值-现价调整'!L38</f>
        <v>796.81650625592272</v>
      </c>
      <c r="M39" s="39">
        <f>'分行业增加值-计算'!M39/'分行业增加值-计算'!M38*'分行业增加值-现价调整'!M38</f>
        <v>879.67595284519336</v>
      </c>
      <c r="N39" s="40">
        <f>'分行业增加值-计算'!N39/'分行业增加值-计算'!N38*'分行业增加值-现价调整'!N38</f>
        <v>878.57955136179089</v>
      </c>
      <c r="O39" s="38">
        <f>'分行业增加值-计算'!O39/'分行业增加值-计算'!O38*'分行业增加值-现价调整'!O38</f>
        <v>1245.8037379199884</v>
      </c>
      <c r="P39" s="39">
        <f>'分行业增加值-计算'!P39/'分行业增加值-计算'!P38*'分行业增加值-现价调整'!P38</f>
        <v>1586.2618828929353</v>
      </c>
      <c r="Q39" s="40">
        <f>'分行业增加值-计算'!Q39/'分行业增加值-计算'!Q38*'分行业增加值-现价调整'!Q38</f>
        <v>1868.4753975093292</v>
      </c>
    </row>
    <row r="40" spans="1:17">
      <c r="A40" s="10" t="s">
        <v>37</v>
      </c>
      <c r="B40" s="38">
        <f>'分行业增加值-计算'!B40/'分行业增加值-计算'!B39*'分行业增加值-现价调整'!B39</f>
        <v>120.10009117555731</v>
      </c>
      <c r="C40" s="39">
        <f>'分行业增加值-计算'!C40/'分行业增加值-计算'!C39*'分行业增加值-现价调整'!C39</f>
        <v>124.96881193955414</v>
      </c>
      <c r="D40" s="40">
        <f>'分行业增加值-计算'!D40/'分行业增加值-计算'!D39*'分行业增加值-现价调整'!D39</f>
        <v>154.405268904254</v>
      </c>
      <c r="E40" s="38">
        <f>'分行业增加值-计算'!E40/'分行业增加值-计算'!E39*'分行业增加值-现价调整'!E39</f>
        <v>188.80344722508136</v>
      </c>
      <c r="F40" s="39">
        <f>'分行业增加值-计算'!F40/'分行业增加值-计算'!F39*'分行业增加值-现价调整'!F39</f>
        <v>205.1966995536396</v>
      </c>
      <c r="G40" s="39">
        <f>'分行业增加值-计算'!G40/'分行业增加值-计算'!G39*'分行业增加值-现价调整'!G39</f>
        <v>229.94126299297713</v>
      </c>
      <c r="H40" s="39">
        <f>'分行业增加值-计算'!H40/'分行业增加值-计算'!H39*'分行业增加值-现价调整'!H39</f>
        <v>249.73370977544215</v>
      </c>
      <c r="I40" s="40">
        <f>'分行业增加值-计算'!I40/'分行业增加值-计算'!I39*'分行业增加值-现价调整'!I39</f>
        <v>257.86553734734042</v>
      </c>
      <c r="J40" s="38">
        <f>'分行业增加值-计算'!J40/'分行业增加值-计算'!J39*'分行业增加值-现价调整'!J39</f>
        <v>271.90004836037383</v>
      </c>
      <c r="K40" s="39">
        <f>'分行业增加值-计算'!K40/'分行业增加值-计算'!K39*'分行业增加值-现价调整'!K39</f>
        <v>315.12141887486052</v>
      </c>
      <c r="L40" s="39">
        <f>'分行业增加值-计算'!L40/'分行业增加值-计算'!L39*'分行业增加值-现价调整'!L39</f>
        <v>362.58667589721591</v>
      </c>
      <c r="M40" s="39">
        <f>'分行业增加值-计算'!M40/'分行业增加值-计算'!M39*'分行业增加值-现价调整'!M39</f>
        <v>403.12279649782153</v>
      </c>
      <c r="N40" s="40">
        <f>'分行业增加值-计算'!N40/'分行业增加值-计算'!N39*'分行业增加值-现价调整'!N39</f>
        <v>379.09823240746709</v>
      </c>
      <c r="O40" s="38">
        <f>'分行业增加值-计算'!O40/'分行业增加值-计算'!O39*'分行业增加值-现价调整'!O39</f>
        <v>435.57382474173647</v>
      </c>
      <c r="P40" s="39">
        <f>'分行业增加值-计算'!P40/'分行业增加值-计算'!P39*'分行业增加值-现价调整'!P39</f>
        <v>507.562372919393</v>
      </c>
      <c r="Q40" s="40">
        <f>'分行业增加值-计算'!Q40/'分行业增加值-计算'!Q39*'分行业增加值-现价调整'!Q39</f>
        <v>589.26461568181844</v>
      </c>
    </row>
    <row r="41" spans="1:17">
      <c r="A41" s="10" t="s">
        <v>38</v>
      </c>
      <c r="B41" s="38">
        <f>'分行业增加值-计算'!B41/'分行业增加值-计算'!B40*'分行业增加值-现价调整'!B40</f>
        <v>7846.7059569296052</v>
      </c>
      <c r="C41" s="39">
        <f>'分行业增加值-计算'!C41/'分行业增加值-计算'!C40*'分行业增加值-现价调整'!C40</f>
        <v>7867.9005619927739</v>
      </c>
      <c r="D41" s="40">
        <f>'分行业增加值-计算'!D41/'分行业增加值-计算'!D40*'分行业增加值-现价调整'!D40</f>
        <v>9067.6626591607474</v>
      </c>
      <c r="E41" s="38">
        <f>'分行业增加值-计算'!E41/'分行业增加值-计算'!E40*'分行业增加值-现价调整'!E40</f>
        <v>10362.992571172948</v>
      </c>
      <c r="F41" s="39">
        <f>'分行业增加值-计算'!F41/'分行业增加值-计算'!F40*'分行业增加值-现价调整'!F40</f>
        <v>10596.702528659802</v>
      </c>
      <c r="G41" s="39">
        <f>'分行业增加值-计算'!G41/'分行业增加值-计算'!G40*'分行业增加值-现价调整'!G40</f>
        <v>10918.420513808534</v>
      </c>
      <c r="H41" s="39">
        <f>'分行业增加值-计算'!H41/'分行业增加值-计算'!H40*'分行业增加值-现价调整'!H40</f>
        <v>10810.987274413699</v>
      </c>
      <c r="I41" s="40">
        <f>'分行业增加值-计算'!I41/'分行业增加值-计算'!I40*'分行业增加值-现价调整'!I40</f>
        <v>10311.424311223325</v>
      </c>
      <c r="J41" s="38">
        <f>'分行业增加值-计算'!J41/'分行业增加值-计算'!J40*'分行业增加值-现价调整'!J40</f>
        <v>10699.077012689037</v>
      </c>
      <c r="K41" s="39">
        <f>'分行业增加值-计算'!K41/'分行业增加值-计算'!K40*'分行业增加值-现价调整'!K40</f>
        <v>12173.946049591737</v>
      </c>
      <c r="L41" s="39">
        <f>'分行业增加值-计算'!L41/'分行业增加值-计算'!L40*'分行业增加值-现价调整'!L40</f>
        <v>13756.617118794198</v>
      </c>
      <c r="M41" s="39">
        <f>'分行业增加值-计算'!M41/'分行业增加值-计算'!M40*'分行业增加值-现价调整'!M40</f>
        <v>14300.889496692394</v>
      </c>
      <c r="N41" s="40">
        <f>'分行业增加值-计算'!N41/'分行业增加值-计算'!N40*'分行业增加值-现价调整'!N40</f>
        <v>14171.804811655176</v>
      </c>
      <c r="O41" s="38">
        <f>'分行业增加值-计算'!O41/'分行业增加值-计算'!O40*'分行业增加值-现价调整'!O40</f>
        <v>17116.47234304051</v>
      </c>
      <c r="P41" s="39">
        <f>'分行业增加值-计算'!P41/'分行业增加值-计算'!P40*'分行业增加值-现价调整'!P40</f>
        <v>18683.221705164229</v>
      </c>
      <c r="Q41" s="40">
        <f>'分行业增加值-计算'!Q41/'分行业增加值-计算'!Q40*'分行业增加值-现价调整'!Q40</f>
        <v>19419.189269537055</v>
      </c>
    </row>
    <row r="42" spans="1:17">
      <c r="A42" s="10" t="s">
        <v>39</v>
      </c>
      <c r="B42" s="38">
        <f>'分行业增加值-计算'!B42/'分行业增加值-计算'!B41*'分行业增加值-现价调整'!B41</f>
        <v>468.20035544043242</v>
      </c>
      <c r="C42" s="39">
        <f>'分行业增加值-计算'!C42/'分行业增加值-计算'!C41*'分行业增加值-现价调整'!C41</f>
        <v>507.55367361754389</v>
      </c>
      <c r="D42" s="40">
        <f>'分行业增加值-计算'!D42/'分行业增加值-计算'!D41*'分行业增加值-现价调整'!D41</f>
        <v>621.31135986434469</v>
      </c>
      <c r="E42" s="38">
        <f>'分行业增加值-计算'!E42/'分行业增加值-计算'!E41*'分行业增加值-现价调整'!E41</f>
        <v>729.4145331283554</v>
      </c>
      <c r="F42" s="39">
        <f>'分行业增加值-计算'!F42/'分行业增加值-计算'!F41*'分行业增加值-现价调整'!F41</f>
        <v>793.45781554895825</v>
      </c>
      <c r="G42" s="39">
        <f>'分行业增加值-计算'!G42/'分行业增加值-计算'!G41*'分行业增加值-现价调整'!G41</f>
        <v>903.76703485373821</v>
      </c>
      <c r="H42" s="39">
        <f>'分行业增加值-计算'!H42/'分行业增加值-计算'!H41*'分行业增加值-现价调整'!H41</f>
        <v>1020.0866529680699</v>
      </c>
      <c r="I42" s="40">
        <f>'分行业增加值-计算'!I42/'分行业增加值-计算'!I41*'分行业增加值-现价调整'!I41</f>
        <v>1075.5692179555595</v>
      </c>
      <c r="J42" s="38">
        <f>'分行业增加值-计算'!J42/'分行业增加值-计算'!J41*'分行业增加值-现价调整'!J41</f>
        <v>1217.1692376485112</v>
      </c>
      <c r="K42" s="39">
        <f>'分行业增加值-计算'!K42/'分行业增加值-计算'!K41*'分行业增加值-现价调整'!K41</f>
        <v>1445.3392224683976</v>
      </c>
      <c r="L42" s="39">
        <f>'分行业增加值-计算'!L42/'分行业增加值-计算'!L41*'分行业增加值-现价调整'!L41</f>
        <v>1753.9450142791297</v>
      </c>
      <c r="M42" s="39">
        <f>'分行业增加值-计算'!M42/'分行业增加值-计算'!M41*'分行业增加值-现价调整'!M41</f>
        <v>1908.9415668830491</v>
      </c>
      <c r="N42" s="40">
        <f>'分行业增加值-计算'!N42/'分行业增加值-计算'!N41*'分行业增加值-现价调整'!N41</f>
        <v>1856.4384809055559</v>
      </c>
      <c r="O42" s="38">
        <f>'分行业增加值-计算'!O42/'分行业增加值-计算'!O41*'分行业增加值-现价调整'!O41</f>
        <v>2387.7453833454315</v>
      </c>
      <c r="P42" s="39">
        <f>'分行业增加值-计算'!P42/'分行业增加值-计算'!P41*'分行业增加值-现价调整'!P41</f>
        <v>2636.0647109423239</v>
      </c>
      <c r="Q42" s="40">
        <f>'分行业增加值-计算'!Q42/'分行业增加值-计算'!Q41*'分行业增加值-现价调整'!Q41</f>
        <v>2784.5623791409848</v>
      </c>
    </row>
    <row r="43" spans="1:17">
      <c r="A43" s="11" t="s">
        <v>40</v>
      </c>
      <c r="B43" s="41">
        <f>'分行业增加值-计算'!B43/'分行业增加值-计算'!B42*'分行业增加值-现价调整'!B42</f>
        <v>569.20043211596362</v>
      </c>
      <c r="C43" s="42">
        <f>'分行业增加值-计算'!C43/'分行业增加值-计算'!C42*'分行业增加值-现价调整'!C42</f>
        <v>565.89200205548332</v>
      </c>
      <c r="D43" s="43">
        <f>'分行业增加值-计算'!D43/'分行业增加值-计算'!D42*'分行业增加值-现价调整'!D42</f>
        <v>620.45599866135126</v>
      </c>
      <c r="E43" s="41">
        <f>'分行业增加值-计算'!E43/'分行业增加值-计算'!E42*'分行业增加值-现价调整'!E42</f>
        <v>691.0559692480598</v>
      </c>
      <c r="F43" s="42">
        <f>'分行业增加值-计算'!F43/'分行业增加值-计算'!F42*'分行业增加值-现价调整'!F42</f>
        <v>703.27595673917983</v>
      </c>
      <c r="G43" s="42">
        <f>'分行业增加值-计算'!G43/'分行业增加值-计算'!G42*'分行业增加值-现价调整'!G42</f>
        <v>728.03917140253634</v>
      </c>
      <c r="H43" s="42">
        <f>'分行业增加值-计算'!H43/'分行业增加值-计算'!H42*'分行业增加值-现价调整'!H42</f>
        <v>757.5541325005787</v>
      </c>
      <c r="I43" s="43">
        <f>'分行业增加值-计算'!I43/'分行业增加值-计算'!I42*'分行业增加值-现价调整'!I42</f>
        <v>759.21508784252694</v>
      </c>
      <c r="J43" s="41">
        <f>'分行业增加值-计算'!J43/'分行业增加值-计算'!J42*'分行业增加值-现价调整'!J42</f>
        <v>804.29428092632736</v>
      </c>
      <c r="K43" s="42">
        <f>'分行业增加值-计算'!K43/'分行业增加值-计算'!K42*'分行业增加值-现价调整'!K42</f>
        <v>922.80687840791347</v>
      </c>
      <c r="L43" s="42">
        <f>'分行业增加值-计算'!L43/'分行业增加值-计算'!L42*'分行业增加值-现价调整'!L42</f>
        <v>1016.1359081234936</v>
      </c>
      <c r="M43" s="42">
        <f>'分行业增加值-计算'!M43/'分行业增加值-计算'!M42*'分行业增加值-现价调整'!M42</f>
        <v>1070.2248640426317</v>
      </c>
      <c r="N43" s="43">
        <f>'分行业增加值-计算'!N43/'分行业增加值-计算'!N42*'分行业增加值-现价调整'!N42</f>
        <v>1091.7883404123318</v>
      </c>
      <c r="O43" s="41">
        <f>'分行业增加值-计算'!O43/'分行业增加值-计算'!O42*'分行业增加值-现价调整'!O42</f>
        <v>1301.9974257508991</v>
      </c>
      <c r="P43" s="42">
        <f>'分行业增加值-计算'!P43/'分行业增加值-计算'!P42*'分行业增加值-现价调整'!P42</f>
        <v>1388.7221350779319</v>
      </c>
      <c r="Q43" s="43">
        <f>'分行业增加值-计算'!Q43/'分行业增加值-计算'!Q42*'分行业增加值-现价调整'!Q42</f>
        <v>1414.364256576966</v>
      </c>
    </row>
    <row r="46" spans="1:17">
      <c r="B46" s="46">
        <v>2008</v>
      </c>
      <c r="C46" s="47">
        <v>2009</v>
      </c>
      <c r="D46" s="48">
        <v>2010</v>
      </c>
      <c r="E46" s="46">
        <v>2011</v>
      </c>
      <c r="F46" s="47">
        <v>2012</v>
      </c>
      <c r="G46" s="47">
        <v>2013</v>
      </c>
      <c r="H46" s="47">
        <v>2014</v>
      </c>
      <c r="I46" s="48">
        <v>2015</v>
      </c>
      <c r="J46" s="46">
        <v>2016</v>
      </c>
      <c r="K46" s="47">
        <v>2017</v>
      </c>
      <c r="L46" s="47">
        <v>2018</v>
      </c>
      <c r="M46" s="47">
        <v>2019</v>
      </c>
      <c r="N46" s="48">
        <v>2020</v>
      </c>
      <c r="O46" s="46">
        <v>2021</v>
      </c>
      <c r="P46" s="47">
        <v>2022</v>
      </c>
      <c r="Q46" s="48">
        <v>2023</v>
      </c>
    </row>
    <row r="47" spans="1:17">
      <c r="A47" s="45" t="s">
        <v>41</v>
      </c>
      <c r="B47" s="32">
        <f>SUM(B48:B72)</f>
        <v>131724</v>
      </c>
      <c r="C47" s="33">
        <f t="shared" ref="C47:Q47" si="0">SUM(C48:C72)</f>
        <v>138092.6</v>
      </c>
      <c r="D47" s="34">
        <f t="shared" si="0"/>
        <v>165123.09999999998</v>
      </c>
      <c r="E47" s="32">
        <f t="shared" si="0"/>
        <v>195139.09999999986</v>
      </c>
      <c r="F47" s="33">
        <f t="shared" si="0"/>
        <v>208901.40000000005</v>
      </c>
      <c r="G47" s="33">
        <f t="shared" si="0"/>
        <v>222333.19999999998</v>
      </c>
      <c r="H47" s="33">
        <f t="shared" si="0"/>
        <v>233197.39999999994</v>
      </c>
      <c r="I47" s="34">
        <f t="shared" si="0"/>
        <v>234968.89999999988</v>
      </c>
      <c r="J47" s="32">
        <f t="shared" si="0"/>
        <v>245406.39999999994</v>
      </c>
      <c r="K47" s="33">
        <f t="shared" si="0"/>
        <v>275119.29999999987</v>
      </c>
      <c r="L47" s="33">
        <f t="shared" si="0"/>
        <v>301089.30000000005</v>
      </c>
      <c r="M47" s="33">
        <f t="shared" si="0"/>
        <v>311858.70000000007</v>
      </c>
      <c r="N47" s="34">
        <f t="shared" si="0"/>
        <v>312902.89999999991</v>
      </c>
      <c r="O47" s="32">
        <f t="shared" si="0"/>
        <v>372575.3</v>
      </c>
      <c r="P47" s="33">
        <f t="shared" si="0"/>
        <v>401644.29999999987</v>
      </c>
      <c r="Q47" s="34">
        <f t="shared" si="0"/>
        <v>418513.36060000013</v>
      </c>
    </row>
    <row r="48" spans="1:17">
      <c r="A48" s="1" t="s">
        <v>64</v>
      </c>
      <c r="B48" s="35">
        <f>B3</f>
        <v>8602.7065308573456</v>
      </c>
      <c r="C48" s="36">
        <f t="shared" ref="C48:Q48" si="1">C3</f>
        <v>8813.1098474423725</v>
      </c>
      <c r="D48" s="37">
        <f t="shared" si="1"/>
        <v>10724.333438976624</v>
      </c>
      <c r="E48" s="35">
        <f t="shared" si="1"/>
        <v>12979.900758022894</v>
      </c>
      <c r="F48" s="36">
        <f t="shared" si="1"/>
        <v>13879.376892260501</v>
      </c>
      <c r="G48" s="36">
        <f t="shared" si="1"/>
        <v>14233.428153652432</v>
      </c>
      <c r="H48" s="36">
        <f t="shared" si="1"/>
        <v>14134.746448756892</v>
      </c>
      <c r="I48" s="37">
        <f t="shared" si="1"/>
        <v>13669.399830990402</v>
      </c>
      <c r="J48" s="35">
        <f t="shared" si="1"/>
        <v>13330.672222464094</v>
      </c>
      <c r="K48" s="36">
        <f t="shared" si="1"/>
        <v>13775.299188477968</v>
      </c>
      <c r="L48" s="36">
        <f t="shared" si="1"/>
        <v>14515.154370104327</v>
      </c>
      <c r="M48" s="36">
        <f t="shared" si="1"/>
        <v>14947.752961203312</v>
      </c>
      <c r="N48" s="37">
        <f t="shared" si="1"/>
        <v>14783.756200003678</v>
      </c>
      <c r="O48" s="35">
        <f t="shared" si="1"/>
        <v>17179.351501906425</v>
      </c>
      <c r="P48" s="36">
        <f t="shared" si="1"/>
        <v>19251.430204064447</v>
      </c>
      <c r="Q48" s="37">
        <f t="shared" si="1"/>
        <v>19645.268757047957</v>
      </c>
    </row>
    <row r="49" spans="1:17">
      <c r="A49" s="2" t="s">
        <v>65</v>
      </c>
      <c r="B49" s="38">
        <f t="shared" ref="B49" si="2">B4</f>
        <v>9050.3068706590057</v>
      </c>
      <c r="C49" s="39">
        <f t="shared" ref="C49:Q49" si="3">C4</f>
        <v>8972.0194546512812</v>
      </c>
      <c r="D49" s="40">
        <f t="shared" si="3"/>
        <v>9296.816554432462</v>
      </c>
      <c r="E49" s="38">
        <f t="shared" si="3"/>
        <v>10142.370950361594</v>
      </c>
      <c r="F49" s="39">
        <f t="shared" si="3"/>
        <v>10193.314991483156</v>
      </c>
      <c r="G49" s="39">
        <f t="shared" si="3"/>
        <v>10117.090518246121</v>
      </c>
      <c r="H49" s="39">
        <f t="shared" si="3"/>
        <v>10144.966774531002</v>
      </c>
      <c r="I49" s="40">
        <f t="shared" si="3"/>
        <v>10032.417299100189</v>
      </c>
      <c r="J49" s="38">
        <f t="shared" si="3"/>
        <v>9922.8733724772756</v>
      </c>
      <c r="K49" s="39">
        <f t="shared" si="3"/>
        <v>10190.994985123793</v>
      </c>
      <c r="L49" s="39">
        <f t="shared" si="3"/>
        <v>10717.327020300094</v>
      </c>
      <c r="M49" s="39">
        <f t="shared" si="3"/>
        <v>10848.433525772056</v>
      </c>
      <c r="N49" s="40">
        <f t="shared" si="3"/>
        <v>10602.811030571023</v>
      </c>
      <c r="O49" s="38">
        <f t="shared" si="3"/>
        <v>11997.592947184336</v>
      </c>
      <c r="P49" s="39">
        <f t="shared" si="3"/>
        <v>13158.089316705255</v>
      </c>
      <c r="Q49" s="40">
        <f t="shared" si="3"/>
        <v>13597.736004113714</v>
      </c>
    </row>
    <row r="50" spans="1:17">
      <c r="A50" s="2" t="s">
        <v>66</v>
      </c>
      <c r="B50" s="38">
        <f>B5+B6</f>
        <v>2471.101875969357</v>
      </c>
      <c r="C50" s="39">
        <f t="shared" ref="C50:Q50" si="4">C5+C6</f>
        <v>2878.6711978799831</v>
      </c>
      <c r="D50" s="40">
        <f t="shared" si="4"/>
        <v>3497.7454916544334</v>
      </c>
      <c r="E50" s="38">
        <f t="shared" si="4"/>
        <v>4297.8175519398628</v>
      </c>
      <c r="F50" s="39">
        <f t="shared" si="4"/>
        <v>4969.4807426254984</v>
      </c>
      <c r="G50" s="39">
        <f t="shared" si="4"/>
        <v>5453.865853505622</v>
      </c>
      <c r="H50" s="39">
        <f t="shared" si="4"/>
        <v>5788.0238954664219</v>
      </c>
      <c r="I50" s="40">
        <f t="shared" si="4"/>
        <v>5662.5526030759638</v>
      </c>
      <c r="J50" s="38">
        <f t="shared" si="4"/>
        <v>5554.5554889334862</v>
      </c>
      <c r="K50" s="39">
        <f t="shared" si="4"/>
        <v>5682.8285327313979</v>
      </c>
      <c r="L50" s="39">
        <f t="shared" si="4"/>
        <v>5706.6346027573436</v>
      </c>
      <c r="M50" s="39">
        <f t="shared" si="4"/>
        <v>5885.3350394496665</v>
      </c>
      <c r="N50" s="40">
        <f t="shared" si="4"/>
        <v>5659.4248492940405</v>
      </c>
      <c r="O50" s="38">
        <f t="shared" si="4"/>
        <v>6264.0760140331031</v>
      </c>
      <c r="P50" s="39">
        <f t="shared" si="4"/>
        <v>7181.1817035626227</v>
      </c>
      <c r="Q50" s="40">
        <f t="shared" si="4"/>
        <v>7363.1571841310142</v>
      </c>
    </row>
    <row r="51" spans="1:17">
      <c r="A51" s="2" t="s">
        <v>67</v>
      </c>
      <c r="B51" s="38">
        <f>B7+B8+B9</f>
        <v>1007.4007647814861</v>
      </c>
      <c r="C51" s="39">
        <f t="shared" ref="C51:Q51" si="5">C7+C8+C9</f>
        <v>1146.0275572331095</v>
      </c>
      <c r="D51" s="40">
        <f t="shared" si="5"/>
        <v>1435.6510066571168</v>
      </c>
      <c r="E51" s="38">
        <f t="shared" si="5"/>
        <v>1800.701407077958</v>
      </c>
      <c r="F51" s="39">
        <f t="shared" si="5"/>
        <v>1961.8898871916181</v>
      </c>
      <c r="G51" s="39">
        <f t="shared" si="5"/>
        <v>2075.1367131666398</v>
      </c>
      <c r="H51" s="39">
        <f t="shared" si="5"/>
        <v>2073.5502626728708</v>
      </c>
      <c r="I51" s="40">
        <f t="shared" si="5"/>
        <v>1955.2924392677496</v>
      </c>
      <c r="J51" s="38">
        <f t="shared" si="5"/>
        <v>1892.0154284458622</v>
      </c>
      <c r="K51" s="39">
        <f t="shared" si="5"/>
        <v>2112.8349162358868</v>
      </c>
      <c r="L51" s="39">
        <f t="shared" si="5"/>
        <v>2377.3039328260052</v>
      </c>
      <c r="M51" s="39">
        <f t="shared" si="5"/>
        <v>2519.9336604680152</v>
      </c>
      <c r="N51" s="40">
        <f t="shared" si="5"/>
        <v>2307.5728683904713</v>
      </c>
      <c r="O51" s="38">
        <f t="shared" si="5"/>
        <v>2680.7087764378248</v>
      </c>
      <c r="P51" s="39">
        <f t="shared" si="5"/>
        <v>2872.5270437507174</v>
      </c>
      <c r="Q51" s="40">
        <f t="shared" si="5"/>
        <v>2779.1987429624032</v>
      </c>
    </row>
    <row r="52" spans="1:17">
      <c r="A52" s="2" t="s">
        <v>68</v>
      </c>
      <c r="B52" s="38">
        <f>B10+B11+B12+B13</f>
        <v>13130.909968502299</v>
      </c>
      <c r="C52" s="39">
        <f t="shared" ref="C52:Q52" si="6">C10+C11+C12+C13</f>
        <v>14015.877055783436</v>
      </c>
      <c r="D52" s="40">
        <f t="shared" si="6"/>
        <v>16586.441174545023</v>
      </c>
      <c r="E52" s="38">
        <f t="shared" si="6"/>
        <v>19791.051931631027</v>
      </c>
      <c r="F52" s="39">
        <f t="shared" si="6"/>
        <v>21545.946278039151</v>
      </c>
      <c r="G52" s="39">
        <f t="shared" si="6"/>
        <v>22782.445254076312</v>
      </c>
      <c r="H52" s="39">
        <f t="shared" si="6"/>
        <v>23789.760018414891</v>
      </c>
      <c r="I52" s="40">
        <f t="shared" si="6"/>
        <v>23844.969149873759</v>
      </c>
      <c r="J52" s="38">
        <f t="shared" si="6"/>
        <v>24257.43472558571</v>
      </c>
      <c r="K52" s="39">
        <f t="shared" si="6"/>
        <v>27348.04552836021</v>
      </c>
      <c r="L52" s="39">
        <f t="shared" si="6"/>
        <v>29986.902795183447</v>
      </c>
      <c r="M52" s="39">
        <f t="shared" si="6"/>
        <v>30503.318926728072</v>
      </c>
      <c r="N52" s="40">
        <f t="shared" si="6"/>
        <v>29665.602594290554</v>
      </c>
      <c r="O52" s="38">
        <f t="shared" si="6"/>
        <v>34646.785980490895</v>
      </c>
      <c r="P52" s="39">
        <f t="shared" si="6"/>
        <v>37323.367675873887</v>
      </c>
      <c r="Q52" s="40">
        <f t="shared" si="6"/>
        <v>38024.320593724107</v>
      </c>
    </row>
    <row r="53" spans="1:17">
      <c r="A53" s="2" t="s">
        <v>69</v>
      </c>
      <c r="B53" s="38">
        <f>B14</f>
        <v>4161.3031591078006</v>
      </c>
      <c r="C53" s="39">
        <f t="shared" ref="C53:Q53" si="7">C14</f>
        <v>4270.9522222361084</v>
      </c>
      <c r="D53" s="40">
        <f t="shared" si="7"/>
        <v>4948.8287005516922</v>
      </c>
      <c r="E53" s="38">
        <f t="shared" si="7"/>
        <v>5563.3116715859496</v>
      </c>
      <c r="F53" s="39">
        <f t="shared" si="7"/>
        <v>6078.8650882925831</v>
      </c>
      <c r="G53" s="39">
        <f t="shared" si="7"/>
        <v>6410.8646235561791</v>
      </c>
      <c r="H53" s="39">
        <f t="shared" si="7"/>
        <v>6627.2853308965241</v>
      </c>
      <c r="I53" s="40">
        <f t="shared" si="7"/>
        <v>6729.8701869121869</v>
      </c>
      <c r="J53" s="38">
        <f t="shared" si="7"/>
        <v>7029.5175490771526</v>
      </c>
      <c r="K53" s="39">
        <f t="shared" si="7"/>
        <v>7716.585225621604</v>
      </c>
      <c r="L53" s="39">
        <f t="shared" si="7"/>
        <v>8035.5619548706381</v>
      </c>
      <c r="M53" s="39">
        <f t="shared" si="7"/>
        <v>7945.6145359996881</v>
      </c>
      <c r="N53" s="40">
        <f t="shared" si="7"/>
        <v>7781.1697585795664</v>
      </c>
      <c r="O53" s="38">
        <f t="shared" si="7"/>
        <v>8592.9127006410708</v>
      </c>
      <c r="P53" s="39">
        <f t="shared" si="7"/>
        <v>8683.3644373810675</v>
      </c>
      <c r="Q53" s="40">
        <f t="shared" si="7"/>
        <v>8601.4056874733178</v>
      </c>
    </row>
    <row r="54" spans="1:17">
      <c r="A54" s="2" t="s">
        <v>70</v>
      </c>
      <c r="B54" s="38">
        <f>B15+B16</f>
        <v>4247.8032247754581</v>
      </c>
      <c r="C54" s="39">
        <f t="shared" ref="C54:Q54" si="8">C15+C16</f>
        <v>4406.3499847074345</v>
      </c>
      <c r="D54" s="40">
        <f t="shared" si="8"/>
        <v>5288.6056835311792</v>
      </c>
      <c r="E54" s="38">
        <f t="shared" si="8"/>
        <v>6290.9210510170551</v>
      </c>
      <c r="F54" s="39">
        <f t="shared" si="8"/>
        <v>6579.716471830614</v>
      </c>
      <c r="G54" s="39">
        <f t="shared" si="8"/>
        <v>6866.1443486575699</v>
      </c>
      <c r="H54" s="39">
        <f t="shared" si="8"/>
        <v>7104.6292755183167</v>
      </c>
      <c r="I54" s="40">
        <f t="shared" si="8"/>
        <v>7052.6829107904905</v>
      </c>
      <c r="J54" s="38">
        <f t="shared" si="8"/>
        <v>7236.8746705145604</v>
      </c>
      <c r="K54" s="39">
        <f t="shared" si="8"/>
        <v>8045.2841175939302</v>
      </c>
      <c r="L54" s="39">
        <f t="shared" si="8"/>
        <v>8669.6943594003515</v>
      </c>
      <c r="M54" s="39">
        <f t="shared" si="8"/>
        <v>8578.9407474121072</v>
      </c>
      <c r="N54" s="40">
        <f t="shared" si="8"/>
        <v>7502.4373867780068</v>
      </c>
      <c r="O54" s="38">
        <f t="shared" si="8"/>
        <v>8868.4173136253867</v>
      </c>
      <c r="P54" s="39">
        <f t="shared" si="8"/>
        <v>9089.4923178835706</v>
      </c>
      <c r="Q54" s="40">
        <f t="shared" si="8"/>
        <v>8341.0303548580778</v>
      </c>
    </row>
    <row r="55" spans="1:17">
      <c r="A55" s="2" t="s">
        <v>71</v>
      </c>
      <c r="B55" s="38">
        <f>B17+B18</f>
        <v>1673.6012705363264</v>
      </c>
      <c r="C55" s="39">
        <f t="shared" ref="C55:Q55" si="9">C17+C18</f>
        <v>1804.8875360098023</v>
      </c>
      <c r="D55" s="40">
        <f t="shared" si="9"/>
        <v>2273.7100421101459</v>
      </c>
      <c r="E55" s="38">
        <f t="shared" si="9"/>
        <v>2802.2942586663994</v>
      </c>
      <c r="F55" s="39">
        <f t="shared" si="9"/>
        <v>3055.0295314838022</v>
      </c>
      <c r="G55" s="39">
        <f t="shared" si="9"/>
        <v>3294.0627065753915</v>
      </c>
      <c r="H55" s="39">
        <f t="shared" si="9"/>
        <v>3485.0939149075775</v>
      </c>
      <c r="I55" s="40">
        <f t="shared" si="9"/>
        <v>3523.2622420833304</v>
      </c>
      <c r="J55" s="38">
        <f t="shared" si="9"/>
        <v>3722.8813612439753</v>
      </c>
      <c r="K55" s="39">
        <f t="shared" si="9"/>
        <v>4225.9011747636741</v>
      </c>
      <c r="L55" s="39">
        <f t="shared" si="9"/>
        <v>4525.4077839469064</v>
      </c>
      <c r="M55" s="39">
        <f t="shared" si="9"/>
        <v>4519.6318470122551</v>
      </c>
      <c r="N55" s="40">
        <f t="shared" si="9"/>
        <v>4269.2497126574917</v>
      </c>
      <c r="O55" s="38">
        <f t="shared" si="9"/>
        <v>5164.9891701872548</v>
      </c>
      <c r="P55" s="39">
        <f t="shared" si="9"/>
        <v>5209.3025295918333</v>
      </c>
      <c r="Q55" s="40">
        <f t="shared" si="9"/>
        <v>4971.024887464212</v>
      </c>
    </row>
    <row r="56" spans="1:17">
      <c r="A56" s="2" t="s">
        <v>72</v>
      </c>
      <c r="B56" s="38">
        <f>B19+B20+B21</f>
        <v>3387.2025714391998</v>
      </c>
      <c r="C56" s="39">
        <f t="shared" ref="C56:Q56" si="10">C19+C20+C21</f>
        <v>3506.6308224782465</v>
      </c>
      <c r="D56" s="40">
        <f t="shared" si="10"/>
        <v>4194.8571629731832</v>
      </c>
      <c r="E56" s="38">
        <f t="shared" si="10"/>
        <v>4951.8781671048346</v>
      </c>
      <c r="F56" s="39">
        <f t="shared" si="10"/>
        <v>5285.8326664501692</v>
      </c>
      <c r="G56" s="39">
        <f t="shared" si="10"/>
        <v>5664.529692091638</v>
      </c>
      <c r="H56" s="39">
        <f t="shared" si="10"/>
        <v>5989.4146608087212</v>
      </c>
      <c r="I56" s="40">
        <f t="shared" si="10"/>
        <v>6010.3297762873608</v>
      </c>
      <c r="J56" s="38">
        <f t="shared" si="10"/>
        <v>6259.5977168896261</v>
      </c>
      <c r="K56" s="39">
        <f t="shared" si="10"/>
        <v>7055.9895494096399</v>
      </c>
      <c r="L56" s="39">
        <f t="shared" si="10"/>
        <v>7576.4828885016641</v>
      </c>
      <c r="M56" s="39">
        <f t="shared" si="10"/>
        <v>7611.2660761769603</v>
      </c>
      <c r="N56" s="40">
        <f t="shared" si="10"/>
        <v>7285.7808104696114</v>
      </c>
      <c r="O56" s="38">
        <f t="shared" si="10"/>
        <v>8707.4479538673968</v>
      </c>
      <c r="P56" s="39">
        <f t="shared" si="10"/>
        <v>8958.4864984451488</v>
      </c>
      <c r="Q56" s="40">
        <f t="shared" si="10"/>
        <v>8881.4369508497039</v>
      </c>
    </row>
    <row r="57" spans="1:17">
      <c r="A57" s="2" t="s">
        <v>73</v>
      </c>
      <c r="B57" s="38">
        <f>B22</f>
        <v>3408.2025873816369</v>
      </c>
      <c r="C57" s="39">
        <f t="shared" ref="C57:Q57" si="11">C22</f>
        <v>3391.6166641791879</v>
      </c>
      <c r="D57" s="40">
        <f t="shared" si="11"/>
        <v>3859.4980708178568</v>
      </c>
      <c r="E57" s="38">
        <f t="shared" si="11"/>
        <v>4310.6782924902254</v>
      </c>
      <c r="F57" s="39">
        <f t="shared" si="11"/>
        <v>4462.4681978598592</v>
      </c>
      <c r="G57" s="39">
        <f t="shared" si="11"/>
        <v>4593.6200957591973</v>
      </c>
      <c r="H57" s="39">
        <f t="shared" si="11"/>
        <v>4690.8368641529569</v>
      </c>
      <c r="I57" s="40">
        <f t="shared" si="11"/>
        <v>4781.2543899953389</v>
      </c>
      <c r="J57" s="38">
        <f t="shared" si="11"/>
        <v>5050.9450451232142</v>
      </c>
      <c r="K57" s="39">
        <f t="shared" si="11"/>
        <v>5587.2772760826665</v>
      </c>
      <c r="L57" s="39">
        <f t="shared" si="11"/>
        <v>6129.3098338874352</v>
      </c>
      <c r="M57" s="39">
        <f t="shared" si="11"/>
        <v>6282.0684978630661</v>
      </c>
      <c r="N57" s="40">
        <f t="shared" si="11"/>
        <v>6152.0529589530752</v>
      </c>
      <c r="O57" s="38">
        <f t="shared" si="11"/>
        <v>6753.6438071886414</v>
      </c>
      <c r="P57" s="39">
        <f t="shared" si="11"/>
        <v>6656.396030917992</v>
      </c>
      <c r="Q57" s="40">
        <f t="shared" si="11"/>
        <v>7177.3055045338306</v>
      </c>
    </row>
    <row r="58" spans="1:17">
      <c r="A58" s="2" t="s">
        <v>74</v>
      </c>
      <c r="B58" s="38">
        <f>B23+B24+B25+B26</f>
        <v>13698.110399099936</v>
      </c>
      <c r="C58" s="39">
        <f t="shared" ref="C58:Q58" si="12">C23+C24+C25+C26</f>
        <v>14758.474163327532</v>
      </c>
      <c r="D58" s="40">
        <f t="shared" si="12"/>
        <v>17723.078142645645</v>
      </c>
      <c r="E58" s="38">
        <f t="shared" si="12"/>
        <v>21111.908757383157</v>
      </c>
      <c r="F58" s="39">
        <f t="shared" si="12"/>
        <v>23021.618968430328</v>
      </c>
      <c r="G58" s="39">
        <f t="shared" si="12"/>
        <v>25020.194041931794</v>
      </c>
      <c r="H58" s="39">
        <f t="shared" si="12"/>
        <v>26734.505611050452</v>
      </c>
      <c r="I58" s="40">
        <f t="shared" si="12"/>
        <v>27740.685025341303</v>
      </c>
      <c r="J58" s="38">
        <f t="shared" si="12"/>
        <v>29732.442213141556</v>
      </c>
      <c r="K58" s="39">
        <f t="shared" si="12"/>
        <v>33324.182416627649</v>
      </c>
      <c r="L58" s="39">
        <f t="shared" si="12"/>
        <v>36092.878239117628</v>
      </c>
      <c r="M58" s="39">
        <f t="shared" si="12"/>
        <v>37154.792333057696</v>
      </c>
      <c r="N58" s="40">
        <f t="shared" si="12"/>
        <v>37446.121681666278</v>
      </c>
      <c r="O58" s="38">
        <f t="shared" si="12"/>
        <v>45490.19629232576</v>
      </c>
      <c r="P58" s="39">
        <f t="shared" si="12"/>
        <v>48273.747292570806</v>
      </c>
      <c r="Q58" s="40">
        <f t="shared" si="12"/>
        <v>50348.640584765366</v>
      </c>
    </row>
    <row r="59" spans="1:17">
      <c r="A59" s="2" t="s">
        <v>75</v>
      </c>
      <c r="B59" s="38">
        <f>B27</f>
        <v>5187.8039383893129</v>
      </c>
      <c r="C59" s="39">
        <f t="shared" ref="C59:Q59" si="13">C27</f>
        <v>5628.7581815099666</v>
      </c>
      <c r="D59" s="40">
        <f t="shared" si="13"/>
        <v>7030.589353465095</v>
      </c>
      <c r="E59" s="38">
        <f t="shared" si="13"/>
        <v>8640.6407221319441</v>
      </c>
      <c r="F59" s="39">
        <f t="shared" si="13"/>
        <v>9357.2232631595507</v>
      </c>
      <c r="G59" s="39">
        <f t="shared" si="13"/>
        <v>10122.468088555916</v>
      </c>
      <c r="H59" s="39">
        <f t="shared" si="13"/>
        <v>10719.171559482726</v>
      </c>
      <c r="I59" s="40">
        <f t="shared" si="13"/>
        <v>10834.230473740719</v>
      </c>
      <c r="J59" s="38">
        <f t="shared" si="13"/>
        <v>11423.890993970081</v>
      </c>
      <c r="K59" s="39">
        <f t="shared" si="13"/>
        <v>12504.291953687391</v>
      </c>
      <c r="L59" s="39">
        <f t="shared" si="13"/>
        <v>13485.296903819431</v>
      </c>
      <c r="M59" s="39">
        <f t="shared" si="13"/>
        <v>14334.752059473703</v>
      </c>
      <c r="N59" s="40">
        <f t="shared" si="13"/>
        <v>14330.826150726112</v>
      </c>
      <c r="O59" s="38">
        <f t="shared" si="13"/>
        <v>16855.92295029225</v>
      </c>
      <c r="P59" s="39">
        <f t="shared" si="13"/>
        <v>17243.425959903449</v>
      </c>
      <c r="Q59" s="40">
        <f t="shared" si="13"/>
        <v>17097.856041133731</v>
      </c>
    </row>
    <row r="60" spans="1:17">
      <c r="A60" s="2" t="s">
        <v>76</v>
      </c>
      <c r="B60" s="38">
        <f>B28+B29</f>
        <v>13891.610545998108</v>
      </c>
      <c r="C60" s="39">
        <f t="shared" ref="C60:Q60" si="14">C28+C29</f>
        <v>14554.583824354042</v>
      </c>
      <c r="D60" s="40">
        <f t="shared" si="14"/>
        <v>16937.65002522053</v>
      </c>
      <c r="E60" s="38">
        <f t="shared" si="14"/>
        <v>19495.957436002369</v>
      </c>
      <c r="F60" s="39">
        <f t="shared" si="14"/>
        <v>21009.448547647451</v>
      </c>
      <c r="G60" s="39">
        <f t="shared" si="14"/>
        <v>22707.613388647169</v>
      </c>
      <c r="H60" s="39">
        <f t="shared" si="14"/>
        <v>23812.548885484117</v>
      </c>
      <c r="I60" s="40">
        <f t="shared" si="14"/>
        <v>24274.698681827358</v>
      </c>
      <c r="J60" s="38">
        <f t="shared" si="14"/>
        <v>24296.657533259306</v>
      </c>
      <c r="K60" s="39">
        <f t="shared" si="14"/>
        <v>25836.881941955831</v>
      </c>
      <c r="L60" s="39">
        <f t="shared" si="14"/>
        <v>28582.974318652057</v>
      </c>
      <c r="M60" s="39">
        <f t="shared" si="14"/>
        <v>30589.002530396581</v>
      </c>
      <c r="N60" s="40">
        <f t="shared" si="14"/>
        <v>31272.769440002434</v>
      </c>
      <c r="O60" s="38">
        <f t="shared" si="14"/>
        <v>34802.931782769854</v>
      </c>
      <c r="P60" s="39">
        <f t="shared" si="14"/>
        <v>37115.852739526126</v>
      </c>
      <c r="Q60" s="40">
        <f t="shared" si="14"/>
        <v>39852.78807693316</v>
      </c>
    </row>
    <row r="61" spans="1:17">
      <c r="A61" s="2" t="s">
        <v>77</v>
      </c>
      <c r="B61" s="38">
        <f>B30</f>
        <v>4414.8033515557918</v>
      </c>
      <c r="C61" s="39">
        <f t="shared" ref="C61:Q61" si="15">C30</f>
        <v>4593.7744458846264</v>
      </c>
      <c r="D61" s="40">
        <f t="shared" si="15"/>
        <v>5675.839976340555</v>
      </c>
      <c r="E61" s="38">
        <f t="shared" si="15"/>
        <v>6940.2952440407098</v>
      </c>
      <c r="F61" s="39">
        <f t="shared" si="15"/>
        <v>7583.4540561368804</v>
      </c>
      <c r="G61" s="39">
        <f t="shared" si="15"/>
        <v>8269.855635603004</v>
      </c>
      <c r="H61" s="39">
        <f t="shared" si="15"/>
        <v>8941.631470254466</v>
      </c>
      <c r="I61" s="40">
        <f t="shared" si="15"/>
        <v>9113.9845530728253</v>
      </c>
      <c r="J61" s="38">
        <f t="shared" si="15"/>
        <v>9763.4188661947501</v>
      </c>
      <c r="K61" s="39">
        <f t="shared" si="15"/>
        <v>10985.64155785237</v>
      </c>
      <c r="L61" s="39">
        <f t="shared" si="15"/>
        <v>11756.891253506043</v>
      </c>
      <c r="M61" s="39">
        <f t="shared" si="15"/>
        <v>12141.712971874478</v>
      </c>
      <c r="N61" s="40">
        <f t="shared" si="15"/>
        <v>12421.774161186662</v>
      </c>
      <c r="O61" s="38">
        <f t="shared" si="15"/>
        <v>15692.75421460315</v>
      </c>
      <c r="P61" s="39">
        <f t="shared" si="15"/>
        <v>16232.794841220792</v>
      </c>
      <c r="Q61" s="40">
        <f t="shared" si="15"/>
        <v>16694.292401266455</v>
      </c>
    </row>
    <row r="62" spans="1:17">
      <c r="A62" s="2" t="s">
        <v>78</v>
      </c>
      <c r="B62" s="38">
        <f t="shared" ref="B62:B63" si="16">B31</f>
        <v>5121.6038881326776</v>
      </c>
      <c r="C62" s="39">
        <f t="shared" ref="C62:Q62" si="17">C31</f>
        <v>5377.6753964490099</v>
      </c>
      <c r="D62" s="40">
        <f t="shared" si="17"/>
        <v>6795.144177719093</v>
      </c>
      <c r="E62" s="38">
        <f t="shared" si="17"/>
        <v>8280.7426125211587</v>
      </c>
      <c r="F62" s="39">
        <f t="shared" si="17"/>
        <v>8741.6784005320806</v>
      </c>
      <c r="G62" s="39">
        <f t="shared" si="17"/>
        <v>9261.5147032889799</v>
      </c>
      <c r="H62" s="39">
        <f t="shared" si="17"/>
        <v>9789.5203764338039</v>
      </c>
      <c r="I62" s="40">
        <f t="shared" si="17"/>
        <v>9560.1351051725105</v>
      </c>
      <c r="J62" s="38">
        <f t="shared" si="17"/>
        <v>10023.660820399446</v>
      </c>
      <c r="K62" s="39">
        <f t="shared" si="17"/>
        <v>11691.088254870228</v>
      </c>
      <c r="L62" s="39">
        <f t="shared" si="17"/>
        <v>12921.693853572104</v>
      </c>
      <c r="M62" s="39">
        <f t="shared" si="17"/>
        <v>13155.445171239578</v>
      </c>
      <c r="N62" s="40">
        <f t="shared" si="17"/>
        <v>13446.095523164235</v>
      </c>
      <c r="O62" s="38">
        <f t="shared" si="17"/>
        <v>16459.629600550139</v>
      </c>
      <c r="P62" s="39">
        <f t="shared" si="17"/>
        <v>16889.305486949375</v>
      </c>
      <c r="Q62" s="40">
        <f t="shared" si="17"/>
        <v>17167.497058775261</v>
      </c>
    </row>
    <row r="63" spans="1:17">
      <c r="A63" s="2" t="s">
        <v>79</v>
      </c>
      <c r="B63" s="38">
        <f t="shared" si="16"/>
        <v>3406.5025860910582</v>
      </c>
      <c r="C63" s="39">
        <f t="shared" ref="C63:Q63" si="18">C32</f>
        <v>3641.2691801942542</v>
      </c>
      <c r="D63" s="40">
        <f t="shared" si="18"/>
        <v>4559.4620646232306</v>
      </c>
      <c r="E63" s="38">
        <f t="shared" si="18"/>
        <v>5669.8678628897787</v>
      </c>
      <c r="F63" s="39">
        <f t="shared" si="18"/>
        <v>6013.0812828759626</v>
      </c>
      <c r="G63" s="39">
        <f t="shared" si="18"/>
        <v>6329.8201392924193</v>
      </c>
      <c r="H63" s="39">
        <f t="shared" si="18"/>
        <v>6555.7701511259147</v>
      </c>
      <c r="I63" s="40">
        <f t="shared" si="18"/>
        <v>6433.2658356391921</v>
      </c>
      <c r="J63" s="38">
        <f t="shared" si="18"/>
        <v>6796.1395788676937</v>
      </c>
      <c r="K63" s="39">
        <f t="shared" si="18"/>
        <v>8019.9265656389625</v>
      </c>
      <c r="L63" s="39">
        <f t="shared" si="18"/>
        <v>9170.0490954685556</v>
      </c>
      <c r="M63" s="39">
        <f t="shared" si="18"/>
        <v>9568.6607926516044</v>
      </c>
      <c r="N63" s="40">
        <f t="shared" si="18"/>
        <v>9891.7322198258898</v>
      </c>
      <c r="O63" s="38">
        <f t="shared" si="18"/>
        <v>12130.209340963274</v>
      </c>
      <c r="P63" s="39">
        <f t="shared" si="18"/>
        <v>13051.57249487105</v>
      </c>
      <c r="Q63" s="40">
        <f t="shared" si="18"/>
        <v>13474.653750013456</v>
      </c>
    </row>
    <row r="64" spans="1:17">
      <c r="A64" s="2" t="s">
        <v>80</v>
      </c>
      <c r="B64" s="38">
        <f>B33+B34</f>
        <v>8685.7065938679298</v>
      </c>
      <c r="C64" s="39">
        <f t="shared" ref="C64:Q64" si="19">C33+C34</f>
        <v>9727.9756723809551</v>
      </c>
      <c r="D64" s="40">
        <f t="shared" si="19"/>
        <v>12362.816048929453</v>
      </c>
      <c r="E64" s="38">
        <f t="shared" si="19"/>
        <v>14372.686174397108</v>
      </c>
      <c r="F64" s="39">
        <f t="shared" si="19"/>
        <v>15028.869829883826</v>
      </c>
      <c r="G64" s="39">
        <f t="shared" si="19"/>
        <v>16365.691736550361</v>
      </c>
      <c r="H64" s="39">
        <f t="shared" si="19"/>
        <v>17761.925476051067</v>
      </c>
      <c r="I64" s="40">
        <f t="shared" si="19"/>
        <v>17990.466730536104</v>
      </c>
      <c r="J64" s="38">
        <f t="shared" si="19"/>
        <v>20030.054617297959</v>
      </c>
      <c r="K64" s="39">
        <f t="shared" si="19"/>
        <v>23433.123589678489</v>
      </c>
      <c r="L64" s="39">
        <f t="shared" si="19"/>
        <v>25365.0607658511</v>
      </c>
      <c r="M64" s="39">
        <f t="shared" si="19"/>
        <v>25507.794803542791</v>
      </c>
      <c r="N64" s="40">
        <f t="shared" si="19"/>
        <v>26053.68017920768</v>
      </c>
      <c r="O64" s="38">
        <f t="shared" si="19"/>
        <v>30112.859228411631</v>
      </c>
      <c r="P64" s="39">
        <f t="shared" si="19"/>
        <v>32975.218820340997</v>
      </c>
      <c r="Q64" s="40">
        <f t="shared" si="19"/>
        <v>36696.2192823644</v>
      </c>
    </row>
    <row r="65" spans="1:17">
      <c r="A65" s="2" t="s">
        <v>81</v>
      </c>
      <c r="B65" s="38">
        <f>B35</f>
        <v>6512.5049440534312</v>
      </c>
      <c r="C65" s="39">
        <f t="shared" ref="C65:Q65" si="20">C35</f>
        <v>6899.7238232314576</v>
      </c>
      <c r="D65" s="40">
        <f t="shared" si="20"/>
        <v>8503.4652257388989</v>
      </c>
      <c r="E65" s="38">
        <f t="shared" si="20"/>
        <v>10106.573522269047</v>
      </c>
      <c r="F65" s="39">
        <f t="shared" si="20"/>
        <v>10797.092557320457</v>
      </c>
      <c r="G65" s="39">
        <f t="shared" si="20"/>
        <v>11617.23909183791</v>
      </c>
      <c r="H65" s="39">
        <f t="shared" si="20"/>
        <v>12313.312260181528</v>
      </c>
      <c r="I65" s="40">
        <f t="shared" si="20"/>
        <v>12538.969773687946</v>
      </c>
      <c r="J65" s="38">
        <f t="shared" si="20"/>
        <v>13469.701340250633</v>
      </c>
      <c r="K65" s="39">
        <f t="shared" si="20"/>
        <v>15724.592211839945</v>
      </c>
      <c r="L65" s="39">
        <f t="shared" si="20"/>
        <v>17395.977473322848</v>
      </c>
      <c r="M65" s="39">
        <f t="shared" si="20"/>
        <v>18797.420235572485</v>
      </c>
      <c r="N65" s="40">
        <f t="shared" si="20"/>
        <v>19907.377761640477</v>
      </c>
      <c r="O65" s="38">
        <f t="shared" si="20"/>
        <v>25322.959175346121</v>
      </c>
      <c r="P65" s="39">
        <f t="shared" si="20"/>
        <v>29429.259198386615</v>
      </c>
      <c r="Q65" s="40">
        <f t="shared" si="20"/>
        <v>33110.694541967154</v>
      </c>
    </row>
    <row r="66" spans="1:17">
      <c r="A66" s="2" t="s">
        <v>82</v>
      </c>
      <c r="B66" s="38">
        <f t="shared" ref="B66:B67" si="21">B36</f>
        <v>9128.6069301015214</v>
      </c>
      <c r="C66" s="39">
        <f t="shared" ref="C66:Q66" si="22">C36</f>
        <v>9092.8179728635132</v>
      </c>
      <c r="D66" s="40">
        <f t="shared" si="22"/>
        <v>11036.376858495349</v>
      </c>
      <c r="E66" s="38">
        <f t="shared" si="22"/>
        <v>13277.382624866073</v>
      </c>
      <c r="F66" s="39">
        <f t="shared" si="22"/>
        <v>14494.87052903469</v>
      </c>
      <c r="G66" s="39">
        <f t="shared" si="22"/>
        <v>15652.15218653846</v>
      </c>
      <c r="H66" s="39">
        <f t="shared" si="22"/>
        <v>17014.592899814572</v>
      </c>
      <c r="I66" s="40">
        <f t="shared" si="22"/>
        <v>17843.131690910417</v>
      </c>
      <c r="J66" s="38">
        <f t="shared" si="22"/>
        <v>19432.565429085258</v>
      </c>
      <c r="K66" s="39">
        <f t="shared" si="22"/>
        <v>23342.034091913429</v>
      </c>
      <c r="L66" s="39">
        <f t="shared" si="22"/>
        <v>27218.928636852241</v>
      </c>
      <c r="M66" s="39">
        <f t="shared" si="22"/>
        <v>29039.757274750104</v>
      </c>
      <c r="N66" s="40">
        <f t="shared" si="22"/>
        <v>30415.615726595752</v>
      </c>
      <c r="O66" s="38">
        <f t="shared" si="22"/>
        <v>38325.473220416563</v>
      </c>
      <c r="P66" s="39">
        <f t="shared" si="22"/>
        <v>42828.669797851893</v>
      </c>
      <c r="Q66" s="40">
        <f t="shared" si="22"/>
        <v>44131.647797516038</v>
      </c>
    </row>
    <row r="67" spans="1:17">
      <c r="A67" s="2" t="s">
        <v>83</v>
      </c>
      <c r="B67" s="38">
        <f t="shared" si="21"/>
        <v>935.80071042536667</v>
      </c>
      <c r="C67" s="39">
        <f t="shared" ref="C67:Q67" si="23">C37</f>
        <v>902.91976759742204</v>
      </c>
      <c r="D67" s="40">
        <f t="shared" si="23"/>
        <v>1121.2277926370361</v>
      </c>
      <c r="E67" s="38">
        <f t="shared" si="23"/>
        <v>1353.5555442426646</v>
      </c>
      <c r="F67" s="39">
        <f t="shared" si="23"/>
        <v>1484.2625498000748</v>
      </c>
      <c r="G67" s="39">
        <f t="shared" si="23"/>
        <v>1607.0873453524314</v>
      </c>
      <c r="H67" s="39">
        <f t="shared" si="23"/>
        <v>1703.3796202588117</v>
      </c>
      <c r="I67" s="40">
        <f t="shared" si="23"/>
        <v>1703.8811492780646</v>
      </c>
      <c r="J67" s="38">
        <f t="shared" si="23"/>
        <v>1845.5380043238597</v>
      </c>
      <c r="K67" s="39">
        <f t="shared" si="23"/>
        <v>2191.5017087998513</v>
      </c>
      <c r="L67" s="39">
        <f t="shared" si="23"/>
        <v>2399.5845298647796</v>
      </c>
      <c r="M67" s="39">
        <f t="shared" si="23"/>
        <v>2588.213657339672</v>
      </c>
      <c r="N67" s="40">
        <f t="shared" si="23"/>
        <v>2602.606982377547</v>
      </c>
      <c r="O67" s="38">
        <f t="shared" si="23"/>
        <v>3174.5645895868765</v>
      </c>
      <c r="P67" s="39">
        <f t="shared" si="23"/>
        <v>3448.6620729459401</v>
      </c>
      <c r="Q67" s="40">
        <f t="shared" si="23"/>
        <v>3550.1440982393278</v>
      </c>
    </row>
    <row r="68" spans="1:17">
      <c r="A68" s="2" t="s">
        <v>84</v>
      </c>
      <c r="B68" s="38">
        <f>B38+B39</f>
        <v>596.20045261338282</v>
      </c>
      <c r="C68" s="39">
        <f t="shared" ref="C68:Q68" si="24">C38+C39</f>
        <v>642.17018000090638</v>
      </c>
      <c r="D68" s="40">
        <f t="shared" si="24"/>
        <v>807.12772134465422</v>
      </c>
      <c r="E68" s="38">
        <f t="shared" si="24"/>
        <v>986.29693858363021</v>
      </c>
      <c r="F68" s="39">
        <f t="shared" si="24"/>
        <v>1059.2462671602266</v>
      </c>
      <c r="G68" s="39">
        <f t="shared" si="24"/>
        <v>1108.2077000565901</v>
      </c>
      <c r="H68" s="39">
        <f t="shared" si="24"/>
        <v>1184.3724740785181</v>
      </c>
      <c r="I68" s="40">
        <f t="shared" si="24"/>
        <v>1269.3459980479156</v>
      </c>
      <c r="J68" s="38">
        <f t="shared" si="24"/>
        <v>1342.5224428301835</v>
      </c>
      <c r="K68" s="39">
        <f t="shared" si="24"/>
        <v>1467.781643392073</v>
      </c>
      <c r="L68" s="39">
        <f t="shared" si="24"/>
        <v>1570.900671101007</v>
      </c>
      <c r="M68" s="39">
        <f t="shared" si="24"/>
        <v>1655.673627900218</v>
      </c>
      <c r="N68" s="40">
        <f t="shared" si="24"/>
        <v>1605.3121382388024</v>
      </c>
      <c r="O68" s="38">
        <f t="shared" si="24"/>
        <v>2110.0844622934378</v>
      </c>
      <c r="P68" s="39">
        <f t="shared" si="24"/>
        <v>2556.5826131523427</v>
      </c>
      <c r="Q68" s="40">
        <f t="shared" si="24"/>
        <v>2799.661778930631</v>
      </c>
    </row>
    <row r="69" spans="1:17">
      <c r="A69" s="2" t="s">
        <v>85</v>
      </c>
      <c r="B69" s="38">
        <f>B40</f>
        <v>120.10009117555731</v>
      </c>
      <c r="C69" s="39">
        <f t="shared" ref="C69:Q69" si="25">C40</f>
        <v>124.96881193955414</v>
      </c>
      <c r="D69" s="40">
        <f t="shared" si="25"/>
        <v>154.405268904254</v>
      </c>
      <c r="E69" s="38">
        <f t="shared" si="25"/>
        <v>188.80344722508136</v>
      </c>
      <c r="F69" s="39">
        <f t="shared" si="25"/>
        <v>205.1966995536396</v>
      </c>
      <c r="G69" s="39">
        <f t="shared" si="25"/>
        <v>229.94126299297713</v>
      </c>
      <c r="H69" s="39">
        <f t="shared" si="25"/>
        <v>249.73370977544215</v>
      </c>
      <c r="I69" s="40">
        <f t="shared" si="25"/>
        <v>257.86553734734042</v>
      </c>
      <c r="J69" s="38">
        <f t="shared" si="25"/>
        <v>271.90004836037383</v>
      </c>
      <c r="K69" s="39">
        <f t="shared" si="25"/>
        <v>315.12141887486052</v>
      </c>
      <c r="L69" s="39">
        <f t="shared" si="25"/>
        <v>362.58667589721591</v>
      </c>
      <c r="M69" s="39">
        <f t="shared" si="25"/>
        <v>403.12279649782153</v>
      </c>
      <c r="N69" s="40">
        <f t="shared" si="25"/>
        <v>379.09823240746709</v>
      </c>
      <c r="O69" s="38">
        <f t="shared" si="25"/>
        <v>435.57382474173647</v>
      </c>
      <c r="P69" s="39">
        <f t="shared" si="25"/>
        <v>507.562372919393</v>
      </c>
      <c r="Q69" s="40">
        <f t="shared" si="25"/>
        <v>589.26461568181844</v>
      </c>
    </row>
    <row r="70" spans="1:17">
      <c r="A70" s="2" t="s">
        <v>86</v>
      </c>
      <c r="B70" s="38">
        <f t="shared" ref="B70:B72" si="26">B41</f>
        <v>7846.7059569296052</v>
      </c>
      <c r="C70" s="39">
        <f t="shared" ref="C70:Q70" si="27">C41</f>
        <v>7867.9005619927739</v>
      </c>
      <c r="D70" s="40">
        <f t="shared" si="27"/>
        <v>9067.6626591607474</v>
      </c>
      <c r="E70" s="38">
        <f t="shared" si="27"/>
        <v>10362.992571172948</v>
      </c>
      <c r="F70" s="39">
        <f t="shared" si="27"/>
        <v>10596.702528659802</v>
      </c>
      <c r="G70" s="39">
        <f t="shared" si="27"/>
        <v>10918.420513808534</v>
      </c>
      <c r="H70" s="39">
        <f t="shared" si="27"/>
        <v>10810.987274413699</v>
      </c>
      <c r="I70" s="40">
        <f t="shared" si="27"/>
        <v>10311.424311223325</v>
      </c>
      <c r="J70" s="38">
        <f t="shared" si="27"/>
        <v>10699.077012689037</v>
      </c>
      <c r="K70" s="39">
        <f t="shared" si="27"/>
        <v>12173.946049591737</v>
      </c>
      <c r="L70" s="39">
        <f t="shared" si="27"/>
        <v>13756.617118794198</v>
      </c>
      <c r="M70" s="39">
        <f t="shared" si="27"/>
        <v>14300.889496692394</v>
      </c>
      <c r="N70" s="40">
        <f t="shared" si="27"/>
        <v>14171.804811655176</v>
      </c>
      <c r="O70" s="38">
        <f t="shared" si="27"/>
        <v>17116.47234304051</v>
      </c>
      <c r="P70" s="39">
        <f t="shared" si="27"/>
        <v>18683.221705164229</v>
      </c>
      <c r="Q70" s="40">
        <f t="shared" si="27"/>
        <v>19419.189269537055</v>
      </c>
    </row>
    <row r="71" spans="1:17">
      <c r="A71" s="2" t="s">
        <v>87</v>
      </c>
      <c r="B71" s="38">
        <f t="shared" si="26"/>
        <v>468.20035544043242</v>
      </c>
      <c r="C71" s="39">
        <f t="shared" ref="C71:Q71" si="28">C42</f>
        <v>507.55367361754389</v>
      </c>
      <c r="D71" s="40">
        <f t="shared" si="28"/>
        <v>621.31135986434469</v>
      </c>
      <c r="E71" s="38">
        <f t="shared" si="28"/>
        <v>729.4145331283554</v>
      </c>
      <c r="F71" s="39">
        <f t="shared" si="28"/>
        <v>793.45781554895825</v>
      </c>
      <c r="G71" s="39">
        <f t="shared" si="28"/>
        <v>903.76703485373821</v>
      </c>
      <c r="H71" s="39">
        <f t="shared" si="28"/>
        <v>1020.0866529680699</v>
      </c>
      <c r="I71" s="40">
        <f t="shared" si="28"/>
        <v>1075.5692179555595</v>
      </c>
      <c r="J71" s="38">
        <f t="shared" si="28"/>
        <v>1217.1692376485112</v>
      </c>
      <c r="K71" s="39">
        <f t="shared" si="28"/>
        <v>1445.3392224683976</v>
      </c>
      <c r="L71" s="39">
        <f t="shared" si="28"/>
        <v>1753.9450142791297</v>
      </c>
      <c r="M71" s="39">
        <f t="shared" si="28"/>
        <v>1908.9415668830491</v>
      </c>
      <c r="N71" s="40">
        <f t="shared" si="28"/>
        <v>1856.4384809055559</v>
      </c>
      <c r="O71" s="38">
        <f t="shared" si="28"/>
        <v>2387.7453833454315</v>
      </c>
      <c r="P71" s="39">
        <f t="shared" si="28"/>
        <v>2636.0647109423239</v>
      </c>
      <c r="Q71" s="40">
        <f t="shared" si="28"/>
        <v>2784.5623791409848</v>
      </c>
    </row>
    <row r="72" spans="1:17">
      <c r="A72" s="3" t="s">
        <v>88</v>
      </c>
      <c r="B72" s="41">
        <f t="shared" si="26"/>
        <v>569.20043211596362</v>
      </c>
      <c r="C72" s="42">
        <f t="shared" ref="C72:Q72" si="29">C43</f>
        <v>565.89200205548332</v>
      </c>
      <c r="D72" s="43">
        <f t="shared" si="29"/>
        <v>620.45599866135126</v>
      </c>
      <c r="E72" s="41">
        <f t="shared" si="29"/>
        <v>691.0559692480598</v>
      </c>
      <c r="F72" s="42">
        <f t="shared" si="29"/>
        <v>703.27595673917983</v>
      </c>
      <c r="G72" s="42">
        <f t="shared" si="29"/>
        <v>728.03917140253634</v>
      </c>
      <c r="H72" s="42">
        <f t="shared" si="29"/>
        <v>757.5541325005787</v>
      </c>
      <c r="I72" s="43">
        <f t="shared" si="29"/>
        <v>759.21508784252694</v>
      </c>
      <c r="J72" s="41">
        <f t="shared" si="29"/>
        <v>804.29428092632736</v>
      </c>
      <c r="K72" s="42">
        <f t="shared" si="29"/>
        <v>922.80687840791347</v>
      </c>
      <c r="L72" s="42">
        <f t="shared" si="29"/>
        <v>1016.1359081234936</v>
      </c>
      <c r="M72" s="42">
        <f t="shared" si="29"/>
        <v>1070.2248640426317</v>
      </c>
      <c r="N72" s="43">
        <f t="shared" si="29"/>
        <v>1091.7883404123318</v>
      </c>
      <c r="O72" s="41">
        <f t="shared" si="29"/>
        <v>1301.9974257508991</v>
      </c>
      <c r="P72" s="42">
        <f t="shared" si="29"/>
        <v>1388.7221350779319</v>
      </c>
      <c r="Q72" s="43">
        <f t="shared" si="29"/>
        <v>1414.364256576966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zoomScale="91" workbookViewId="0">
      <selection activeCell="L22" sqref="L22"/>
    </sheetView>
  </sheetViews>
  <sheetFormatPr baseColWidth="10" defaultColWidth="8.83203125" defaultRowHeight="15"/>
  <cols>
    <col min="1" max="1" width="26.5" customWidth="1"/>
    <col min="2" max="14" width="11.1640625" customWidth="1"/>
    <col min="15" max="17" width="10.5" bestFit="1" customWidth="1"/>
  </cols>
  <sheetData>
    <row r="1" spans="1:17">
      <c r="B1" s="18">
        <v>2008</v>
      </c>
      <c r="C1" s="25">
        <v>2009</v>
      </c>
      <c r="D1" s="19">
        <v>2010</v>
      </c>
      <c r="E1" s="18">
        <v>2011</v>
      </c>
      <c r="F1" s="25">
        <v>2012</v>
      </c>
      <c r="G1" s="25">
        <v>2013</v>
      </c>
      <c r="H1" s="25">
        <v>2014</v>
      </c>
      <c r="I1" s="19">
        <v>2015</v>
      </c>
      <c r="J1" s="18">
        <v>2016</v>
      </c>
      <c r="K1" s="25">
        <v>2017</v>
      </c>
      <c r="L1" s="25">
        <v>2018</v>
      </c>
      <c r="M1" s="25">
        <v>2019</v>
      </c>
      <c r="N1" s="19">
        <v>2020</v>
      </c>
      <c r="O1" s="18">
        <v>2021</v>
      </c>
      <c r="P1" s="25">
        <v>2022</v>
      </c>
      <c r="Q1" s="19">
        <v>2023</v>
      </c>
    </row>
    <row r="2" spans="1:17">
      <c r="A2" s="5" t="s">
        <v>41</v>
      </c>
      <c r="B2" s="32">
        <f>SUM(B3:B43)</f>
        <v>131723.90000000002</v>
      </c>
      <c r="C2" s="33">
        <f t="shared" ref="C2:Q2" si="0">SUM(C3:C43)</f>
        <v>145983.73068333333</v>
      </c>
      <c r="D2" s="34">
        <f t="shared" si="0"/>
        <v>168123.48015071393</v>
      </c>
      <c r="E2" s="32">
        <f t="shared" si="0"/>
        <v>191408.98599456821</v>
      </c>
      <c r="F2" s="33">
        <f t="shared" si="0"/>
        <v>210408.42153988747</v>
      </c>
      <c r="G2" s="33">
        <f t="shared" si="0"/>
        <v>230813.67162872871</v>
      </c>
      <c r="H2" s="33">
        <f t="shared" si="0"/>
        <v>249876.99309952784</v>
      </c>
      <c r="I2" s="34">
        <f t="shared" si="0"/>
        <v>265292.95094676636</v>
      </c>
      <c r="J2" s="32">
        <f t="shared" si="0"/>
        <v>279856.13936929469</v>
      </c>
      <c r="K2" s="33">
        <f t="shared" si="0"/>
        <v>297237.57784089074</v>
      </c>
      <c r="L2" s="33">
        <f t="shared" si="0"/>
        <v>315506.45922792732</v>
      </c>
      <c r="M2" s="33">
        <f t="shared" si="0"/>
        <v>334787.3223299401</v>
      </c>
      <c r="N2" s="34">
        <f t="shared" si="0"/>
        <v>345408.32492793602</v>
      </c>
      <c r="O2" s="32">
        <f t="shared" si="0"/>
        <v>377641.50331996911</v>
      </c>
      <c r="P2" s="33">
        <f t="shared" si="0"/>
        <v>391987.73391312</v>
      </c>
      <c r="Q2" s="34">
        <f t="shared" si="0"/>
        <v>409869.09937303315</v>
      </c>
    </row>
    <row r="3" spans="1:17">
      <c r="A3" s="22" t="s">
        <v>0</v>
      </c>
      <c r="B3" s="35">
        <v>8602.7000000000007</v>
      </c>
      <c r="C3" s="36">
        <f>B3*(1+增速!B3/100)</f>
        <v>9316.7241000000013</v>
      </c>
      <c r="D3" s="37">
        <f>C3*(1+增速!C3/100)</f>
        <v>10919.200645200001</v>
      </c>
      <c r="E3" s="35">
        <f>D3*(1+增速!D3/100)</f>
        <v>12731.787952303201</v>
      </c>
      <c r="F3" s="36">
        <f>E3*(1+增速!E3/100)</f>
        <v>13979.503171628916</v>
      </c>
      <c r="G3" s="36">
        <f>F3*(1+增速!F3/100)</f>
        <v>14776.334852411763</v>
      </c>
      <c r="H3" s="36">
        <f>G3*(1+增速!G3/100)</f>
        <v>15145.743223722056</v>
      </c>
      <c r="I3" s="37">
        <f>H3*(1+增速!H3/100)</f>
        <v>15433.512344972774</v>
      </c>
      <c r="J3" s="35">
        <f>I3*(1+增速!I3/100)</f>
        <v>15202.009659798183</v>
      </c>
      <c r="K3" s="36">
        <f>J3*(1+增速!J3/100)</f>
        <v>14882.76745694242</v>
      </c>
      <c r="L3" s="36">
        <f>K3*(1+增速!K3/100)</f>
        <v>15210.188340995153</v>
      </c>
      <c r="M3" s="36">
        <f>L3*(1+增速!L3/100)</f>
        <v>16046.748699749885</v>
      </c>
      <c r="N3" s="37">
        <f>M3*(1+增速!M3/100)</f>
        <v>16319.543427645633</v>
      </c>
      <c r="O3" s="35">
        <f>N3*(1+增速!N3/100)</f>
        <v>17412.952837297889</v>
      </c>
      <c r="P3" s="36">
        <f>O3*(1+增速!O3/100)</f>
        <v>18788.576111444421</v>
      </c>
      <c r="Q3" s="37">
        <f>P3*(1+增速!P3/100)</f>
        <v>19239.501938119087</v>
      </c>
    </row>
    <row r="4" spans="1:17">
      <c r="A4" s="10" t="s">
        <v>1</v>
      </c>
      <c r="B4" s="38">
        <v>9050.2999999999993</v>
      </c>
      <c r="C4" s="39">
        <f>B4*(1+增速!B4/100)</f>
        <v>9484.7143999999989</v>
      </c>
      <c r="D4" s="40">
        <f>C4*(1+增速!C4/100)</f>
        <v>9465.7449711999998</v>
      </c>
      <c r="E4" s="38">
        <f>D4*(1+增速!D4/100)</f>
        <v>9948.4979647311993</v>
      </c>
      <c r="F4" s="39">
        <f>E4*(1+增速!E4/100)</f>
        <v>10266.849899602597</v>
      </c>
      <c r="G4" s="39">
        <f>F4*(1+增速!F4/100)</f>
        <v>10502.987447293455</v>
      </c>
      <c r="H4" s="39">
        <f>G4*(1+增速!G4/100)</f>
        <v>10870.592007948726</v>
      </c>
      <c r="I4" s="40">
        <f>H4*(1+增速!H4/100)</f>
        <v>11327.156872282572</v>
      </c>
      <c r="J4" s="38">
        <f>I4*(1+增速!I4/100)</f>
        <v>11315.829715410289</v>
      </c>
      <c r="K4" s="39">
        <f>J4*(1+增速!J4/100)</f>
        <v>11010.302313094211</v>
      </c>
      <c r="L4" s="39">
        <f>K4*(1+增速!K4/100)</f>
        <v>11230.508359356096</v>
      </c>
      <c r="M4" s="39">
        <f>L4*(1+增速!L4/100)</f>
        <v>11646.03716865227</v>
      </c>
      <c r="N4" s="40">
        <f>M4*(1+增速!M4/100)</f>
        <v>11704.267354495531</v>
      </c>
      <c r="O4" s="38">
        <f>N4*(1+增速!N4/100)</f>
        <v>12160.733781320856</v>
      </c>
      <c r="P4" s="39">
        <f>O4*(1+增速!O4/100)</f>
        <v>12841.734873074825</v>
      </c>
      <c r="Q4" s="40">
        <f>P4*(1+增速!P4/100)</f>
        <v>13316.879063378592</v>
      </c>
    </row>
    <row r="5" spans="1:17">
      <c r="A5" s="10" t="s">
        <v>2</v>
      </c>
      <c r="B5" s="38">
        <v>1505.3</v>
      </c>
      <c r="C5" s="39">
        <f>B5*(1+增速!B5/100)</f>
        <v>1886.1409000000001</v>
      </c>
      <c r="D5" s="40">
        <f>C5*(1+增速!C5/100)</f>
        <v>2274.6859254000001</v>
      </c>
      <c r="E5" s="38">
        <f>D5*(1+增速!D5/100)</f>
        <v>2729.6231104799999</v>
      </c>
      <c r="F5" s="39">
        <f>E5*(1+增速!E5/100)</f>
        <v>3291.9254712388797</v>
      </c>
      <c r="G5" s="39">
        <f>F5*(1+增速!F5/100)</f>
        <v>3785.7142919247112</v>
      </c>
      <c r="H5" s="39">
        <f>G5*(1+增速!G5/100)</f>
        <v>4187.0000068687314</v>
      </c>
      <c r="I5" s="40">
        <f>H5*(1+增速!H5/100)</f>
        <v>4291.6750070404496</v>
      </c>
      <c r="J5" s="38">
        <f>I5*(1+增速!I5/100)</f>
        <v>4180.091456857398</v>
      </c>
      <c r="K5" s="39">
        <f>J5*(1+增速!J5/100)</f>
        <v>4063.0488960653906</v>
      </c>
      <c r="L5" s="39">
        <f>K5*(1+增速!K5/100)</f>
        <v>3872.0855979503172</v>
      </c>
      <c r="M5" s="39">
        <f>L5*(1+增速!L5/100)</f>
        <v>4147.0036754047896</v>
      </c>
      <c r="N5" s="40">
        <f>M5*(1+增速!M5/100)</f>
        <v>4080.651616598313</v>
      </c>
      <c r="O5" s="38">
        <f>N5*(1+增速!N5/100)</f>
        <v>4219.3937715626562</v>
      </c>
      <c r="P5" s="39">
        <f>O5*(1+增速!O5/100)</f>
        <v>4767.9149618658012</v>
      </c>
      <c r="Q5" s="40">
        <f>P5*(1+增速!P5/100)</f>
        <v>5006.3107099590916</v>
      </c>
    </row>
    <row r="6" spans="1:17">
      <c r="A6" s="10" t="s">
        <v>3</v>
      </c>
      <c r="B6" s="38">
        <v>965.8</v>
      </c>
      <c r="C6" s="39">
        <f>B6*(1+增速!B6/100)</f>
        <v>1157.0283999999999</v>
      </c>
      <c r="D6" s="40">
        <f>C6*(1+增速!C6/100)</f>
        <v>1286.6155808000001</v>
      </c>
      <c r="E6" s="38">
        <f>D6*(1+增速!D6/100)</f>
        <v>1486.0409958240002</v>
      </c>
      <c r="F6" s="39">
        <f>E6*(1+增速!E6/100)</f>
        <v>1713.4052681850724</v>
      </c>
      <c r="G6" s="39">
        <f>F6*(1+增速!F6/100)</f>
        <v>1876.1787686626542</v>
      </c>
      <c r="H6" s="39">
        <f>G6*(1+增速!G6/100)</f>
        <v>2015.0159975436907</v>
      </c>
      <c r="I6" s="40">
        <f>H6*(1+增速!H6/100)</f>
        <v>2101.6616854380691</v>
      </c>
      <c r="J6" s="38">
        <f>I6*(1+增速!I6/100)</f>
        <v>2154.2032275740207</v>
      </c>
      <c r="K6" s="39">
        <f>J6*(1+增速!J6/100)</f>
        <v>2076.6519113813561</v>
      </c>
      <c r="L6" s="39">
        <f>K6*(1+增速!K6/100)</f>
        <v>2107.8016900520761</v>
      </c>
      <c r="M6" s="39">
        <f>L6*(1+增速!L6/100)</f>
        <v>2171.0357407536385</v>
      </c>
      <c r="N6" s="40">
        <f>M6*(1+增速!M6/100)</f>
        <v>2166.693669272131</v>
      </c>
      <c r="O6" s="38">
        <f>N6*(1+增速!N6/100)</f>
        <v>2129.8598768945049</v>
      </c>
      <c r="P6" s="39">
        <f>O6*(1+增速!O6/100)</f>
        <v>2240.6125904930191</v>
      </c>
      <c r="Q6" s="40">
        <f>P6*(1+增速!P6/100)</f>
        <v>2204.7627890451308</v>
      </c>
    </row>
    <row r="7" spans="1:17">
      <c r="A7" s="10" t="s">
        <v>4</v>
      </c>
      <c r="B7" s="38">
        <v>545.79999999999995</v>
      </c>
      <c r="C7" s="39">
        <f>B7*(1+增速!B7/100)</f>
        <v>656.05159999999989</v>
      </c>
      <c r="D7" s="40">
        <f>C7*(1+增速!C7/100)</f>
        <v>818.75239679999981</v>
      </c>
      <c r="E7" s="38">
        <f>D7*(1+增速!D7/100)</f>
        <v>1011.9779624447998</v>
      </c>
      <c r="F7" s="39">
        <f>E7*(1+增速!E7/100)</f>
        <v>1115.1997146141696</v>
      </c>
      <c r="G7" s="39">
        <f>F7*(1+增速!F7/100)</f>
        <v>1249.0236803678702</v>
      </c>
      <c r="H7" s="39">
        <f>G7*(1+增速!G7/100)</f>
        <v>1346.4475274365641</v>
      </c>
      <c r="I7" s="40">
        <f>H7*(1+增速!H7/100)</f>
        <v>1435.3130642473775</v>
      </c>
      <c r="J7" s="38">
        <f>I7*(1+增速!I7/100)</f>
        <v>1497.0315260100147</v>
      </c>
      <c r="K7" s="39">
        <f>J7*(1+增速!J7/100)</f>
        <v>1491.0433999059746</v>
      </c>
      <c r="L7" s="39">
        <f>K7*(1+增速!K7/100)</f>
        <v>1511.9180075046584</v>
      </c>
      <c r="M7" s="39">
        <f>L7*(1+增速!L7/100)</f>
        <v>1514.9418435196676</v>
      </c>
      <c r="N7" s="40">
        <f>M7*(1+增速!M7/100)</f>
        <v>1505.8521924585496</v>
      </c>
      <c r="O7" s="38">
        <f>N7*(1+增速!N7/100)</f>
        <v>1618.7911068929407</v>
      </c>
      <c r="P7" s="39">
        <f>O7*(1+增速!O7/100)</f>
        <v>1599.3656136102254</v>
      </c>
      <c r="Q7" s="40">
        <f>P7*(1+增速!P7/100)</f>
        <v>1508.2017736344426</v>
      </c>
    </row>
    <row r="8" spans="1:17">
      <c r="A8" s="10" t="s">
        <v>5</v>
      </c>
      <c r="B8" s="38">
        <v>458.5</v>
      </c>
      <c r="C8" s="39">
        <f>B8*(1+增速!B8/100)</f>
        <v>551.0405833333333</v>
      </c>
      <c r="D8" s="40">
        <f>C8*(1+增速!C8/100)</f>
        <v>637.64579501388891</v>
      </c>
      <c r="E8" s="38">
        <f>D8*(1+增速!D8/100)</f>
        <v>747.74596895295383</v>
      </c>
      <c r="F8" s="39">
        <f>E8*(1+增速!E8/100)</f>
        <v>853.9258965442732</v>
      </c>
      <c r="G8" s="39">
        <f>F8*(1+增速!F8/100)</f>
        <v>897.47611726803109</v>
      </c>
      <c r="H8" s="39">
        <f>G8*(1+增速!G8/100)</f>
        <v>867.85940539818603</v>
      </c>
      <c r="I8" s="40">
        <f>H8*(1+增速!H8/100)</f>
        <v>764.58413615580184</v>
      </c>
      <c r="J8" s="38">
        <f>I8*(1+增速!I8/100)</f>
        <v>653.71943641321059</v>
      </c>
      <c r="K8" s="39">
        <f>J8*(1+增速!J8/100)</f>
        <v>783.80960425943954</v>
      </c>
      <c r="L8" s="39">
        <f>K8*(1+增速!K8/100)</f>
        <v>971.14009967744551</v>
      </c>
      <c r="M8" s="39">
        <f>L8*(1+增速!L8/100)</f>
        <v>1181.8775013074512</v>
      </c>
      <c r="N8" s="40">
        <f>M8*(1+增速!M8/100)</f>
        <v>1032.9609361427124</v>
      </c>
      <c r="O8" s="38">
        <f>N8*(1+增速!N8/100)</f>
        <v>1090.8067485667043</v>
      </c>
      <c r="P8" s="39">
        <f>O8*(1+增速!O8/100)</f>
        <v>1194.4333896805413</v>
      </c>
      <c r="Q8" s="40">
        <f>P8*(1+增速!P8/100)</f>
        <v>1207.572156967027</v>
      </c>
    </row>
    <row r="9" spans="1:17">
      <c r="A9" s="10" t="s">
        <v>6</v>
      </c>
      <c r="B9" s="38">
        <v>3.1</v>
      </c>
      <c r="C9" s="39">
        <f>B9*(1+增速!B9/100)</f>
        <v>4.4237000000000002</v>
      </c>
      <c r="D9" s="40">
        <f>C9*(1+增速!C9/100)</f>
        <v>5.3394059000000009</v>
      </c>
      <c r="E9" s="38">
        <f>D9*(1+增速!D9/100)</f>
        <v>6.5567904452000008</v>
      </c>
      <c r="F9" s="39">
        <f>E9*(1+增速!E9/100)</f>
        <v>6.9174139196860001</v>
      </c>
      <c r="G9" s="39">
        <f>F9*(1+增速!F9/100)</f>
        <v>7.7890080735664355</v>
      </c>
      <c r="H9" s="39">
        <f>G9*(1+增速!G9/100)</f>
        <v>7.5553378313594424</v>
      </c>
      <c r="I9" s="40">
        <f>H9*(1+增速!H9/100)</f>
        <v>7.7366659393120694</v>
      </c>
      <c r="J9" s="38">
        <f>I9*(1+增速!I9/100)</f>
        <v>6.8624226881698061</v>
      </c>
      <c r="K9" s="39">
        <f>J9*(1+增速!J9/100)</f>
        <v>7.8437491325780888</v>
      </c>
      <c r="L9" s="39">
        <f>K9*(1+增速!K9/100)</f>
        <v>8.079061606555431</v>
      </c>
      <c r="M9" s="39">
        <f>L9*(1+增速!L9/100)</f>
        <v>8.3860659476045374</v>
      </c>
      <c r="N9" s="40">
        <f>M9*(1+增速!M9/100)</f>
        <v>8.4783126730281868</v>
      </c>
      <c r="O9" s="38">
        <f>N9*(1+增速!N9/100)</f>
        <v>7.5626549043411426</v>
      </c>
      <c r="P9" s="39">
        <f>O9*(1+增速!O9/100)</f>
        <v>9.6650729677479799</v>
      </c>
      <c r="Q9" s="40">
        <f>P9*(1+增速!P9/100)</f>
        <v>6.0213404589069919</v>
      </c>
    </row>
    <row r="10" spans="1:17">
      <c r="A10" s="10" t="s">
        <v>7</v>
      </c>
      <c r="B10" s="38">
        <v>4457.8</v>
      </c>
      <c r="C10" s="39">
        <f>B10*(1+增速!B10/100)</f>
        <v>5166.5902000000006</v>
      </c>
      <c r="D10" s="40">
        <f>C10*(1+增速!C10/100)</f>
        <v>5941.5787300000002</v>
      </c>
      <c r="E10" s="38">
        <f>D10*(1+增速!D10/100)</f>
        <v>6779.3413309300004</v>
      </c>
      <c r="F10" s="39">
        <f>E10*(1+增速!E10/100)</f>
        <v>7701.3317519364809</v>
      </c>
      <c r="G10" s="39">
        <f>F10*(1+增速!F10/100)</f>
        <v>8425.2569366185107</v>
      </c>
      <c r="H10" s="39">
        <f>G10*(1+增速!G10/100)</f>
        <v>9074.0017207381352</v>
      </c>
      <c r="I10" s="40">
        <f>H10*(1+增速!H10/100)</f>
        <v>9573.0718153787329</v>
      </c>
      <c r="J10" s="38">
        <f>I10*(1+增速!I10/100)</f>
        <v>10157.029196116835</v>
      </c>
      <c r="K10" s="39">
        <f>J10*(1+增速!J10/100)</f>
        <v>10847.707181452781</v>
      </c>
      <c r="L10" s="39">
        <f>K10*(1+增速!K10/100)</f>
        <v>11487.721905158494</v>
      </c>
      <c r="M10" s="39">
        <f>L10*(1+增速!L10/100)</f>
        <v>11705.988621356504</v>
      </c>
      <c r="N10" s="40">
        <f>M10*(1+增速!M10/100)</f>
        <v>11530.398792036156</v>
      </c>
      <c r="O10" s="38">
        <f>N10*(1+增速!N10/100)</f>
        <v>12418.23949902294</v>
      </c>
      <c r="P10" s="39">
        <f>O10*(1+增速!O10/100)</f>
        <v>12505.167175516101</v>
      </c>
      <c r="Q10" s="40">
        <f>P10*(1+增速!P10/100)</f>
        <v>12530.177509867133</v>
      </c>
    </row>
    <row r="11" spans="1:17">
      <c r="A11" s="10" t="s">
        <v>8</v>
      </c>
      <c r="B11" s="38">
        <v>2093</v>
      </c>
      <c r="C11" s="39">
        <f>B11*(1+增速!B11/100)</f>
        <v>2388.1129999999998</v>
      </c>
      <c r="D11" s="40">
        <f>C11*(1+增速!C11/100)</f>
        <v>2751.1061759999998</v>
      </c>
      <c r="E11" s="38">
        <f>D11*(1+增速!D11/100)</f>
        <v>3221.545332096</v>
      </c>
      <c r="F11" s="39">
        <f>E11*(1+增速!E11/100)</f>
        <v>3601.6876812833284</v>
      </c>
      <c r="G11" s="39">
        <f>F11*(1+增速!F11/100)</f>
        <v>3961.8564494116617</v>
      </c>
      <c r="H11" s="39">
        <f>G11*(1+增速!G11/100)</f>
        <v>4302.5761040610651</v>
      </c>
      <c r="I11" s="40">
        <f>H11*(1+增速!H11/100)</f>
        <v>4625.2693118656443</v>
      </c>
      <c r="J11" s="38">
        <f>I11*(1+增速!I11/100)</f>
        <v>5032.2930113098218</v>
      </c>
      <c r="K11" s="39">
        <f>J11*(1+增速!J11/100)</f>
        <v>5490.2316753390151</v>
      </c>
      <c r="L11" s="39">
        <f>K11*(1+增速!K11/100)</f>
        <v>5858.0771975867292</v>
      </c>
      <c r="M11" s="39">
        <f>L11*(1+增速!L11/100)</f>
        <v>6168.5552890588251</v>
      </c>
      <c r="N11" s="40">
        <f>M11*(1+增速!M11/100)</f>
        <v>6261.0836183947067</v>
      </c>
      <c r="O11" s="38">
        <f>N11*(1+增速!N11/100)</f>
        <v>6761.9703078662833</v>
      </c>
      <c r="P11" s="39">
        <f>O11*(1+增速!O11/100)</f>
        <v>6917.495624947207</v>
      </c>
      <c r="Q11" s="40">
        <f>P11*(1+增速!P11/100)</f>
        <v>7145.7729805704639</v>
      </c>
    </row>
    <row r="12" spans="1:17">
      <c r="A12" s="10" t="s">
        <v>9</v>
      </c>
      <c r="B12" s="38">
        <v>2225.4</v>
      </c>
      <c r="C12" s="39">
        <f>B12*(1+增速!B12/100)</f>
        <v>2550.3083999999999</v>
      </c>
      <c r="D12" s="40">
        <f>C12*(1+增速!C12/100)</f>
        <v>2922.6534263999997</v>
      </c>
      <c r="E12" s="38">
        <f>D12*(1+增速!D12/100)</f>
        <v>3475.0349239896</v>
      </c>
      <c r="F12" s="39">
        <f>E12*(1+增速!E12/100)</f>
        <v>3909.4142894882998</v>
      </c>
      <c r="G12" s="39">
        <f>F12*(1+增速!F12/100)</f>
        <v>4308.1745470161068</v>
      </c>
      <c r="H12" s="39">
        <f>G12*(1+增速!G12/100)</f>
        <v>4588.2058925721531</v>
      </c>
      <c r="I12" s="40">
        <f>H12*(1+增速!H12/100)</f>
        <v>4941.4977463002087</v>
      </c>
      <c r="J12" s="38">
        <f>I12*(1+增速!I12/100)</f>
        <v>5336.8175660042261</v>
      </c>
      <c r="K12" s="39">
        <f>J12*(1+增速!J12/100)</f>
        <v>5822.4679645106107</v>
      </c>
      <c r="L12" s="39">
        <f>K12*(1+增速!K12/100)</f>
        <v>6247.5081259198851</v>
      </c>
      <c r="M12" s="39">
        <f>L12*(1+增速!L12/100)</f>
        <v>6634.8536297269184</v>
      </c>
      <c r="N12" s="40">
        <f>M12*(1+增速!M12/100)</f>
        <v>6455.7125817242913</v>
      </c>
      <c r="O12" s="38">
        <f>N12*(1+增速!N12/100)</f>
        <v>7140.0181153870672</v>
      </c>
      <c r="P12" s="39">
        <f>O12*(1+增速!O12/100)</f>
        <v>7589.8392566564517</v>
      </c>
      <c r="Q12" s="40">
        <f>P12*(1+增速!P12/100)</f>
        <v>7650.5579707097031</v>
      </c>
    </row>
    <row r="13" spans="1:17">
      <c r="A13" s="10" t="s">
        <v>10</v>
      </c>
      <c r="B13" s="38">
        <v>4354.7</v>
      </c>
      <c r="C13" s="39">
        <f>B13*(1+增速!B13/100)</f>
        <v>4711.7853999999998</v>
      </c>
      <c r="D13" s="40">
        <f>C13*(1+增速!C13/100)</f>
        <v>5272.4878626</v>
      </c>
      <c r="E13" s="38">
        <f>D13*(1+增速!D13/100)</f>
        <v>5936.8213332875994</v>
      </c>
      <c r="F13" s="39">
        <f>E13*(1+增速!E13/100)</f>
        <v>6488.9457172833463</v>
      </c>
      <c r="G13" s="39">
        <f>F13*(1+增速!F13/100)</f>
        <v>6956.1498089277475</v>
      </c>
      <c r="H13" s="39">
        <f>G13*(1+增速!G13/100)</f>
        <v>7526.5540932598233</v>
      </c>
      <c r="I13" s="40">
        <f>H13*(1+增速!H13/100)</f>
        <v>7782.4569324306576</v>
      </c>
      <c r="J13" s="38">
        <f>I13*(1+增速!I13/100)</f>
        <v>7136.5130070389132</v>
      </c>
      <c r="K13" s="39">
        <f>J13*(1+增速!J13/100)</f>
        <v>7386.2909622852749</v>
      </c>
      <c r="L13" s="39">
        <f>K13*(1+增速!K13/100)</f>
        <v>7829.4684200223919</v>
      </c>
      <c r="M13" s="39">
        <f>L13*(1+增速!L13/100)</f>
        <v>8236.6007778635558</v>
      </c>
      <c r="N13" s="40">
        <f>M13*(1+增速!M13/100)</f>
        <v>8500.1720027551892</v>
      </c>
      <c r="O13" s="38">
        <f>N13*(1+增速!N13/100)</f>
        <v>8797.67802285162</v>
      </c>
      <c r="P13" s="39">
        <f>O13*(1+增速!O13/100)</f>
        <v>9413.5154844512344</v>
      </c>
      <c r="Q13" s="40">
        <f>P13*(1+增速!P13/100)</f>
        <v>9912.4318051271493</v>
      </c>
    </row>
    <row r="14" spans="1:17">
      <c r="A14" s="10" t="s">
        <v>11</v>
      </c>
      <c r="B14" s="38">
        <v>4161.3</v>
      </c>
      <c r="C14" s="39">
        <f>B14*(1+增速!B14/100)</f>
        <v>4515.0105000000003</v>
      </c>
      <c r="D14" s="40">
        <f>C14*(1+增速!C14/100)</f>
        <v>5038.7517180000004</v>
      </c>
      <c r="E14" s="38">
        <f>D14*(1+增速!D14/100)</f>
        <v>5456.9681105939999</v>
      </c>
      <c r="F14" s="39">
        <f>E14*(1+增速!E14/100)</f>
        <v>6122.7182200864672</v>
      </c>
      <c r="G14" s="39">
        <f>F14*(1+增速!F14/100)</f>
        <v>6655.39470523399</v>
      </c>
      <c r="H14" s="39">
        <f>G14*(1+增速!G14/100)</f>
        <v>7101.3061504846673</v>
      </c>
      <c r="I14" s="40">
        <f>H14*(1+增速!H14/100)</f>
        <v>7598.3975810185948</v>
      </c>
      <c r="J14" s="38">
        <f>I14*(1+增速!I14/100)</f>
        <v>8016.3094479746169</v>
      </c>
      <c r="K14" s="39">
        <f>J14*(1+增速!J14/100)</f>
        <v>8336.9618258936025</v>
      </c>
      <c r="L14" s="39">
        <f>K14*(1+增速!K14/100)</f>
        <v>8420.3314441525381</v>
      </c>
      <c r="M14" s="39">
        <f>L14*(1+增速!L14/100)</f>
        <v>8529.7957529265204</v>
      </c>
      <c r="N14" s="40">
        <f>M14*(1+增速!M14/100)</f>
        <v>8589.5043231970049</v>
      </c>
      <c r="O14" s="38">
        <f>N14*(1+增速!N14/100)</f>
        <v>8709.7573837217624</v>
      </c>
      <c r="P14" s="39">
        <f>O14*(1+增速!O14/100)</f>
        <v>8474.5939343612754</v>
      </c>
      <c r="Q14" s="40">
        <f>P14*(1+增速!P14/100)</f>
        <v>8423.7463707551069</v>
      </c>
    </row>
    <row r="15" spans="1:17">
      <c r="A15" s="10" t="s">
        <v>12</v>
      </c>
      <c r="B15" s="38">
        <v>2550</v>
      </c>
      <c r="C15" s="39">
        <f>B15*(1+增速!B15/100)</f>
        <v>2802.45</v>
      </c>
      <c r="D15" s="40">
        <f>C15*(1+增速!C15/100)</f>
        <v>3222.8174999999997</v>
      </c>
      <c r="E15" s="38">
        <f>D15*(1+增速!D15/100)</f>
        <v>3725.5770299999995</v>
      </c>
      <c r="F15" s="39">
        <f>E15*(1+增速!E15/100)</f>
        <v>3993.8185761599998</v>
      </c>
      <c r="G15" s="39">
        <f>F15*(1+增速!F15/100)</f>
        <v>4281.3735136435198</v>
      </c>
      <c r="H15" s="39">
        <f>G15*(1+增速!G15/100)</f>
        <v>4589.6324066258539</v>
      </c>
      <c r="I15" s="40">
        <f>H15*(1+增速!H15/100)</f>
        <v>4791.5762325173919</v>
      </c>
      <c r="J15" s="38">
        <f>I15*(1+增速!I15/100)</f>
        <v>4973.6561293530531</v>
      </c>
      <c r="K15" s="39">
        <f>J15*(1+增速!J15/100)</f>
        <v>5262.12818485553</v>
      </c>
      <c r="L15" s="39">
        <f>K15*(1+增速!K15/100)</f>
        <v>5493.6618249891735</v>
      </c>
      <c r="M15" s="39">
        <f>L15*(1+增速!L15/100)</f>
        <v>5543.1047814140757</v>
      </c>
      <c r="N15" s="40">
        <f>M15*(1+增速!M15/100)</f>
        <v>5044.2253510868086</v>
      </c>
      <c r="O15" s="38">
        <f>N15*(1+增速!N15/100)</f>
        <v>5472.9845059291874</v>
      </c>
      <c r="P15" s="39">
        <f>O15*(1+增速!O15/100)</f>
        <v>5368.9978003165324</v>
      </c>
      <c r="Q15" s="40">
        <f>P15*(1+增速!P15/100)</f>
        <v>4960.9539674924763</v>
      </c>
    </row>
    <row r="16" spans="1:17">
      <c r="A16" s="10" t="s">
        <v>13</v>
      </c>
      <c r="B16" s="38">
        <v>1697.8</v>
      </c>
      <c r="C16" s="39">
        <f>B16*(1+增速!B16/100)</f>
        <v>1855.6953999999998</v>
      </c>
      <c r="D16" s="40">
        <f>C16*(1+增速!C16/100)</f>
        <v>2161.8851409999997</v>
      </c>
      <c r="E16" s="38">
        <f>D16*(1+增速!D16/100)</f>
        <v>2445.0920944709997</v>
      </c>
      <c r="F16" s="39">
        <f>E16*(1+增速!E16/100)</f>
        <v>2633.3641857452667</v>
      </c>
      <c r="G16" s="39">
        <f>F16*(1+增速!F16/100)</f>
        <v>2846.6666847906331</v>
      </c>
      <c r="H16" s="39">
        <f>G16*(1+增速!G16/100)</f>
        <v>3023.1600192476526</v>
      </c>
      <c r="I16" s="40">
        <f>H16*(1+增速!H16/100)</f>
        <v>3171.2948601907874</v>
      </c>
      <c r="J16" s="38">
        <f>I16*(1+增速!I16/100)</f>
        <v>3279.1188854372745</v>
      </c>
      <c r="K16" s="39">
        <f>J16*(1+增速!J16/100)</f>
        <v>3429.9583541673892</v>
      </c>
      <c r="L16" s="39">
        <f>K16*(1+增速!K16/100)</f>
        <v>3591.1663968132561</v>
      </c>
      <c r="M16" s="39">
        <f>L16*(1+增速!L16/100)</f>
        <v>3666.5808911463341</v>
      </c>
      <c r="N16" s="40">
        <f>M16*(1+增速!M16/100)</f>
        <v>3237.5909268822129</v>
      </c>
      <c r="O16" s="38">
        <f>N16*(1+增速!N16/100)</f>
        <v>3516.0237465940836</v>
      </c>
      <c r="P16" s="39">
        <f>O16*(1+增速!O16/100)</f>
        <v>3501.9596516077072</v>
      </c>
      <c r="Q16" s="40">
        <f>P16*(1+增速!P16/100)</f>
        <v>3207.7950408726601</v>
      </c>
    </row>
    <row r="17" spans="1:17">
      <c r="A17" s="10" t="s">
        <v>14</v>
      </c>
      <c r="B17" s="38">
        <v>979.2</v>
      </c>
      <c r="C17" s="39">
        <f>B17*(1+增速!B17/100)</f>
        <v>1152.5184000000002</v>
      </c>
      <c r="D17" s="40">
        <f>C17*(1+增速!C17/100)</f>
        <v>1410.6825216000002</v>
      </c>
      <c r="E17" s="38">
        <f>D17*(1+增速!D17/100)</f>
        <v>1706.9258511360001</v>
      </c>
      <c r="F17" s="39">
        <f>E17*(1+增速!E17/100)</f>
        <v>1918.5846566768644</v>
      </c>
      <c r="G17" s="39">
        <f>F17*(1+增速!F17/100)</f>
        <v>2143.0590615080573</v>
      </c>
      <c r="H17" s="39">
        <f>G17*(1+增速!G17/100)</f>
        <v>2346.6496723513228</v>
      </c>
      <c r="I17" s="40">
        <f>H17*(1+增速!H17/100)</f>
        <v>2494.4886017094559</v>
      </c>
      <c r="J17" s="38">
        <f>I17*(1+增速!I17/100)</f>
        <v>2664.1138266256989</v>
      </c>
      <c r="K17" s="39">
        <f>J17*(1+增速!J17/100)</f>
        <v>2829.2888838764925</v>
      </c>
      <c r="L17" s="39">
        <f>K17*(1+增速!K17/100)</f>
        <v>2908.5089726250344</v>
      </c>
      <c r="M17" s="39">
        <f>L17*(1+增速!L17/100)</f>
        <v>2972.496170022785</v>
      </c>
      <c r="N17" s="40">
        <f>M17*(1+增速!M17/100)</f>
        <v>2916.018742792352</v>
      </c>
      <c r="O17" s="38">
        <f>N17*(1+增速!N17/100)</f>
        <v>3219.2846920427569</v>
      </c>
      <c r="P17" s="39">
        <f>O17*(1+增速!O17/100)</f>
        <v>3203.1882685825431</v>
      </c>
      <c r="Q17" s="40">
        <f>P17*(1+增速!P17/100)</f>
        <v>3113.4989970622319</v>
      </c>
    </row>
    <row r="18" spans="1:17">
      <c r="A18" s="10" t="s">
        <v>15</v>
      </c>
      <c r="B18" s="38">
        <v>694.4</v>
      </c>
      <c r="C18" s="39">
        <f>B18*(1+增速!B18/100)</f>
        <v>755.50720000000001</v>
      </c>
      <c r="D18" s="40">
        <f>C18*(1+增速!C18/100)</f>
        <v>904.34211840000012</v>
      </c>
      <c r="E18" s="38">
        <f>D18*(1+增速!D18/100)</f>
        <v>1041.8021203968001</v>
      </c>
      <c r="F18" s="39">
        <f>E18*(1+增速!E18/100)</f>
        <v>1158.4839578812418</v>
      </c>
      <c r="G18" s="39">
        <f>F18*(1+增速!F18/100)</f>
        <v>1276.6493215851285</v>
      </c>
      <c r="H18" s="39">
        <f>G18*(1+增速!G18/100)</f>
        <v>1387.7178125630346</v>
      </c>
      <c r="I18" s="40">
        <f>H18*(1+增速!H18/100)</f>
        <v>1483.4703416298839</v>
      </c>
      <c r="J18" s="38">
        <f>I18*(1+增速!I18/100)</f>
        <v>1581.3793841774564</v>
      </c>
      <c r="K18" s="39">
        <f>J18*(1+增速!J18/100)</f>
        <v>1736.3545638268472</v>
      </c>
      <c r="L18" s="39">
        <f>K18*(1+增速!K18/100)</f>
        <v>1833.5904194011507</v>
      </c>
      <c r="M18" s="39">
        <f>L18*(1+增速!L18/100)</f>
        <v>1879.4301798861793</v>
      </c>
      <c r="N18" s="40">
        <f>M18*(1+增速!M18/100)</f>
        <v>1796.7352519711874</v>
      </c>
      <c r="O18" s="38">
        <f>N18*(1+增速!N18/100)</f>
        <v>2015.9369527116721</v>
      </c>
      <c r="P18" s="39">
        <f>O18*(1+增速!O18/100)</f>
        <v>1880.8691768799902</v>
      </c>
      <c r="Q18" s="40">
        <f>P18*(1+增速!P18/100)</f>
        <v>1754.8509420290309</v>
      </c>
    </row>
    <row r="19" spans="1:17">
      <c r="A19" s="10" t="s">
        <v>16</v>
      </c>
      <c r="B19" s="38">
        <v>1767.9</v>
      </c>
      <c r="C19" s="39">
        <f>B19*(1+增速!B19/100)</f>
        <v>1957.0653</v>
      </c>
      <c r="D19" s="40">
        <f>C19*(1+增速!C19/100)</f>
        <v>2274.1098785999998</v>
      </c>
      <c r="E19" s="38">
        <f>D19*(1+增速!D19/100)</f>
        <v>2601.5817011183999</v>
      </c>
      <c r="F19" s="39">
        <f>E19*(1+增速!E19/100)</f>
        <v>2830.5208908168192</v>
      </c>
      <c r="G19" s="39">
        <f>F19*(1+增速!F19/100)</f>
        <v>3068.2846456454322</v>
      </c>
      <c r="H19" s="39">
        <f>G19*(1+增速!G19/100)</f>
        <v>3267.7231476123852</v>
      </c>
      <c r="I19" s="40">
        <f>H19*(1+增速!H19/100)</f>
        <v>3440.9124744358414</v>
      </c>
      <c r="J19" s="38">
        <f>I19*(1+增速!I19/100)</f>
        <v>3643.926310427556</v>
      </c>
      <c r="K19" s="39">
        <f>J19*(1+增速!J19/100)</f>
        <v>3796.9712154655135</v>
      </c>
      <c r="L19" s="39">
        <f>K19*(1+增速!K19/100)</f>
        <v>3834.9409276201686</v>
      </c>
      <c r="M19" s="39">
        <f>L19*(1+增速!L19/100)</f>
        <v>3996.0084465802161</v>
      </c>
      <c r="N19" s="40">
        <f>M19*(1+增速!M19/100)</f>
        <v>4043.9605479391785</v>
      </c>
      <c r="O19" s="38">
        <f>N19*(1+增速!N19/100)</f>
        <v>4298.7300624593463</v>
      </c>
      <c r="P19" s="39">
        <f>O19*(1+增速!O19/100)</f>
        <v>4272.9376820845901</v>
      </c>
      <c r="Q19" s="40">
        <f>P19*(1+增速!P19/100)</f>
        <v>4405.3987502292121</v>
      </c>
    </row>
    <row r="20" spans="1:17">
      <c r="A20" s="10" t="s">
        <v>17</v>
      </c>
      <c r="B20" s="38">
        <v>707.7</v>
      </c>
      <c r="C20" s="39">
        <f>B20*(1+增速!B20/100)</f>
        <v>769.97760000000005</v>
      </c>
      <c r="D20" s="40">
        <f>C20*(1+增速!C20/100)</f>
        <v>884.70426240000006</v>
      </c>
      <c r="E20" s="38">
        <f>D20*(1+增速!D20/100)</f>
        <v>1007.6781548736001</v>
      </c>
      <c r="F20" s="39">
        <f>E20*(1+增速!E20/100)</f>
        <v>1109.4536485158337</v>
      </c>
      <c r="G20" s="39">
        <f>F20*(1+增速!F20/100)</f>
        <v>1241.4786326892179</v>
      </c>
      <c r="H20" s="39">
        <f>G20*(1+增速!G20/100)</f>
        <v>1365.6264959581397</v>
      </c>
      <c r="I20" s="40">
        <f>H20*(1+增速!H20/100)</f>
        <v>1457.1234711873349</v>
      </c>
      <c r="J20" s="38">
        <f>I20*(1+增速!I20/100)</f>
        <v>1546.0080029297621</v>
      </c>
      <c r="K20" s="39">
        <f>J20*(1+增速!J20/100)</f>
        <v>1700.6088032227385</v>
      </c>
      <c r="L20" s="39">
        <f>K20*(1+增速!K20/100)</f>
        <v>1812.8489842354393</v>
      </c>
      <c r="M20" s="39">
        <f>L20*(1+增速!L20/100)</f>
        <v>1858.1702088413251</v>
      </c>
      <c r="N20" s="40">
        <f>M20*(1+增速!M20/100)</f>
        <v>1821.0068046644985</v>
      </c>
      <c r="O20" s="38">
        <f>N20*(1+增速!N20/100)</f>
        <v>2024.9595667869226</v>
      </c>
      <c r="P20" s="39">
        <f>O20*(1+增速!O20/100)</f>
        <v>2033.0594050540703</v>
      </c>
      <c r="Q20" s="40">
        <f>P20*(1+增速!P20/100)</f>
        <v>1970.0345634973942</v>
      </c>
    </row>
    <row r="21" spans="1:17">
      <c r="A21" s="10" t="s">
        <v>18</v>
      </c>
      <c r="B21" s="38">
        <v>911.6</v>
      </c>
      <c r="C21" s="39">
        <f>B21*(1+增速!B21/100)</f>
        <v>979.97</v>
      </c>
      <c r="D21" s="40">
        <f>C21*(1+增速!C21/100)</f>
        <v>1112.26595</v>
      </c>
      <c r="E21" s="38">
        <f>D21*(1+增速!D21/100)</f>
        <v>1247.9623958999998</v>
      </c>
      <c r="F21" s="39">
        <f>E21*(1+增速!E21/100)</f>
        <v>1383.9902970530998</v>
      </c>
      <c r="G21" s="39">
        <f>F21*(1+增速!F21/100)</f>
        <v>1570.8289871552684</v>
      </c>
      <c r="H21" s="39">
        <f>G21*(1+增速!G21/100)</f>
        <v>1784.4617294083851</v>
      </c>
      <c r="I21" s="40">
        <f>H21*(1+增速!H21/100)</f>
        <v>1887.9605097140716</v>
      </c>
      <c r="J21" s="38">
        <f>I21*(1+增速!I21/100)</f>
        <v>1948.375246024922</v>
      </c>
      <c r="K21" s="39">
        <f>J21*(1+增速!J21/100)</f>
        <v>2125.6773934131897</v>
      </c>
      <c r="L21" s="39">
        <f>K21*(1+增速!K21/100)</f>
        <v>2291.4802300994188</v>
      </c>
      <c r="M21" s="39">
        <f>L21*(1+增速!L21/100)</f>
        <v>2316.686512630512</v>
      </c>
      <c r="N21" s="40">
        <f>M21*(1+增速!M21/100)</f>
        <v>2177.685321872681</v>
      </c>
      <c r="O21" s="38">
        <f>N21*(1+增速!N21/100)</f>
        <v>2502.1604348317105</v>
      </c>
      <c r="P21" s="39">
        <f>O21*(1+增速!O21/100)</f>
        <v>2437.104263526086</v>
      </c>
      <c r="Q21" s="40">
        <f>P21*(1+增速!P21/100)</f>
        <v>2322.5603631403601</v>
      </c>
    </row>
    <row r="22" spans="1:17">
      <c r="A22" s="10" t="s">
        <v>19</v>
      </c>
      <c r="B22" s="38">
        <v>3408.2</v>
      </c>
      <c r="C22" s="39">
        <f>B22*(1+增速!B22/100)</f>
        <v>3585.4263999999998</v>
      </c>
      <c r="D22" s="40">
        <f>C22*(1+增速!C22/100)</f>
        <v>3929.6273344000001</v>
      </c>
      <c r="E22" s="38">
        <f>D22*(1+增速!D22/100)</f>
        <v>4228.2790118144003</v>
      </c>
      <c r="F22" s="39">
        <f>E22*(1+增速!E22/100)</f>
        <v>4494.6605895587072</v>
      </c>
      <c r="G22" s="39">
        <f>F22*(1+增速!F22/100)</f>
        <v>4768.8348855217882</v>
      </c>
      <c r="H22" s="39">
        <f>G22*(1+增速!G22/100)</f>
        <v>5026.3519693399649</v>
      </c>
      <c r="I22" s="40">
        <f>H22*(1+增速!H22/100)</f>
        <v>5398.3020150711227</v>
      </c>
      <c r="J22" s="38">
        <f>I22*(1+增速!I22/100)</f>
        <v>5759.9882500808881</v>
      </c>
      <c r="K22" s="39">
        <f>J22*(1+增速!J22/100)</f>
        <v>6036.4676860847712</v>
      </c>
      <c r="L22" s="39">
        <f>K22*(1+增速!K22/100)</f>
        <v>6422.8016179941969</v>
      </c>
      <c r="M22" s="39">
        <f>L22*(1+增速!L22/100)</f>
        <v>6743.9416988939074</v>
      </c>
      <c r="N22" s="40">
        <f>M22*(1+增速!M22/100)</f>
        <v>6791.1492907861639</v>
      </c>
      <c r="O22" s="38">
        <f>N22*(1+增速!N22/100)</f>
        <v>6845.4784851124532</v>
      </c>
      <c r="P22" s="39">
        <f>O22*(1+增速!O22/100)</f>
        <v>6496.3590823717177</v>
      </c>
      <c r="Q22" s="40">
        <f>P22*(1+增速!P22/100)</f>
        <v>7029.0605271261993</v>
      </c>
    </row>
    <row r="23" spans="1:17">
      <c r="A23" s="10" t="s">
        <v>20</v>
      </c>
      <c r="B23" s="38">
        <v>7594.7</v>
      </c>
      <c r="C23" s="39">
        <f>B23*(1+增速!B23/100)</f>
        <v>8703.5261999999984</v>
      </c>
      <c r="D23" s="40">
        <f>C23*(1+增速!C23/100)</f>
        <v>10052.572760999998</v>
      </c>
      <c r="E23" s="38">
        <f>D23*(1+增速!D23/100)</f>
        <v>11530.300956866997</v>
      </c>
      <c r="F23" s="39">
        <f>E23*(1+增速!E23/100)</f>
        <v>12879.346168820435</v>
      </c>
      <c r="G23" s="39">
        <f>F23*(1+增速!F23/100)</f>
        <v>14437.747055247708</v>
      </c>
      <c r="H23" s="39">
        <f>G23*(1+增速!G23/100)</f>
        <v>15924.835001938221</v>
      </c>
      <c r="I23" s="40">
        <f>H23*(1+增速!H23/100)</f>
        <v>17437.694327122354</v>
      </c>
      <c r="J23" s="38">
        <f>I23*(1+增速!I23/100)</f>
        <v>18780.396790310773</v>
      </c>
      <c r="K23" s="39">
        <f>J23*(1+增速!J23/100)</f>
        <v>19494.051868342583</v>
      </c>
      <c r="L23" s="39">
        <f>K23*(1+增速!K23/100)</f>
        <v>20195.837735602916</v>
      </c>
      <c r="M23" s="39">
        <f>L23*(1+增速!L23/100)</f>
        <v>21145.042109176251</v>
      </c>
      <c r="N23" s="40">
        <f>M23*(1+增速!M23/100)</f>
        <v>21863.973540888244</v>
      </c>
      <c r="O23" s="38">
        <f>N23*(1+增速!N23/100)</f>
        <v>23547.499503536637</v>
      </c>
      <c r="P23" s="39">
        <f>O23*(1+增速!O23/100)</f>
        <v>25101.634470770055</v>
      </c>
      <c r="Q23" s="40">
        <f>P23*(1+增速!P23/100)</f>
        <v>27511.391379963981</v>
      </c>
    </row>
    <row r="24" spans="1:17">
      <c r="A24" s="10" t="s">
        <v>21</v>
      </c>
      <c r="B24" s="38">
        <v>2587.4</v>
      </c>
      <c r="C24" s="39">
        <f>B24*(1+增速!B24/100)</f>
        <v>2970.3352000000004</v>
      </c>
      <c r="D24" s="40">
        <f>C24*(1+增速!C24/100)</f>
        <v>3421.8261504000002</v>
      </c>
      <c r="E24" s="38">
        <f>D24*(1+增速!D24/100)</f>
        <v>4034.3330313216002</v>
      </c>
      <c r="F24" s="39">
        <f>E24*(1+增速!E24/100)</f>
        <v>4619.3113208632321</v>
      </c>
      <c r="G24" s="39">
        <f>F24*(1+增速!F24/100)</f>
        <v>5242.9183491797685</v>
      </c>
      <c r="H24" s="39">
        <f>G24*(1+增速!G24/100)</f>
        <v>5887.7973061288803</v>
      </c>
      <c r="I24" s="40">
        <f>H24*(1+增速!H24/100)</f>
        <v>6470.6892394356391</v>
      </c>
      <c r="J24" s="38">
        <f>I24*(1+增速!I24/100)</f>
        <v>7169.5236772946892</v>
      </c>
      <c r="K24" s="39">
        <f>J24*(1+增速!J24/100)</f>
        <v>8058.5446132792313</v>
      </c>
      <c r="L24" s="39">
        <f>K24*(1+增速!K24/100)</f>
        <v>8840.2234407673168</v>
      </c>
      <c r="M24" s="39">
        <f>L24*(1+增速!L24/100)</f>
        <v>9423.6781878579604</v>
      </c>
      <c r="N24" s="40">
        <f>M24*(1+增速!M24/100)</f>
        <v>9979.6752009415795</v>
      </c>
      <c r="O24" s="38">
        <f>N24*(1+增速!N24/100)</f>
        <v>12454.634650775091</v>
      </c>
      <c r="P24" s="39">
        <f>O24*(1+增速!O24/100)</f>
        <v>12031.177072648738</v>
      </c>
      <c r="Q24" s="40">
        <f>P24*(1+增速!P24/100)</f>
        <v>11333.36880243511</v>
      </c>
    </row>
    <row r="25" spans="1:17">
      <c r="A25" s="10" t="s">
        <v>22</v>
      </c>
      <c r="B25" s="38">
        <v>633</v>
      </c>
      <c r="C25" s="39">
        <f>B25*(1+增速!B25/100)</f>
        <v>697.56600000000003</v>
      </c>
      <c r="D25" s="40">
        <f>C25*(1+增速!C25/100)</f>
        <v>774.99582600000008</v>
      </c>
      <c r="E25" s="38">
        <f>D25*(1+增速!D25/100)</f>
        <v>860.24536686000022</v>
      </c>
      <c r="F25" s="39">
        <f>E25*(1+增速!E25/100)</f>
        <v>972.93750991866023</v>
      </c>
      <c r="G25" s="39">
        <f>F25*(1+增速!F25/100)</f>
        <v>1073.1500734402823</v>
      </c>
      <c r="H25" s="39">
        <f>G25*(1+增速!G25/100)</f>
        <v>1164.3678296827063</v>
      </c>
      <c r="I25" s="40">
        <f>H25*(1+增速!H25/100)</f>
        <v>1294.7770266071695</v>
      </c>
      <c r="J25" s="38">
        <f>I25*(1+增速!I25/100)</f>
        <v>1373.7584252302067</v>
      </c>
      <c r="K25" s="39">
        <f>J25*(1+增速!J25/100)</f>
        <v>1453.4364138935589</v>
      </c>
      <c r="L25" s="39">
        <f>K25*(1+增速!K25/100)</f>
        <v>1563.8975813494694</v>
      </c>
      <c r="M25" s="39">
        <f>L25*(1+增速!L25/100)</f>
        <v>1750.0013935300562</v>
      </c>
      <c r="N25" s="40">
        <f>M25*(1+增速!M25/100)</f>
        <v>1788.5014241877175</v>
      </c>
      <c r="O25" s="38">
        <f>N25*(1+增速!N25/100)</f>
        <v>1917.2735267292333</v>
      </c>
      <c r="P25" s="39">
        <f>O25*(1+增速!O25/100)</f>
        <v>1938.3635355232545</v>
      </c>
      <c r="Q25" s="40">
        <f>P25*(1+增速!P25/100)</f>
        <v>2124.4464349334871</v>
      </c>
    </row>
    <row r="26" spans="1:17">
      <c r="A26" s="10" t="s">
        <v>23</v>
      </c>
      <c r="B26" s="38">
        <v>2883</v>
      </c>
      <c r="C26" s="39">
        <f>B26*(1+增速!B26/100)</f>
        <v>3230.4014999999999</v>
      </c>
      <c r="D26" s="40">
        <f>C26*(1+增速!C26/100)</f>
        <v>3795.7217625000003</v>
      </c>
      <c r="E26" s="38">
        <f>D26*(1+增速!D26/100)</f>
        <v>4283.4720089812508</v>
      </c>
      <c r="F26" s="39">
        <f>E26*(1+增速!E26/100)</f>
        <v>4716.1026818883574</v>
      </c>
      <c r="G26" s="39">
        <f>F26*(1+增速!F26/100)</f>
        <v>5220.7256688504112</v>
      </c>
      <c r="H26" s="39">
        <f>G26*(1+增速!G26/100)</f>
        <v>5669.7080763715467</v>
      </c>
      <c r="I26" s="40">
        <f>H26*(1+增速!H26/100)</f>
        <v>6117.6150144048988</v>
      </c>
      <c r="J26" s="38">
        <f>I26*(1+增速!I26/100)</f>
        <v>6582.5537554996718</v>
      </c>
      <c r="K26" s="39">
        <f>J26*(1+增速!J26/100)</f>
        <v>6997.2546420961507</v>
      </c>
      <c r="L26" s="39">
        <f>K26*(1+增速!K26/100)</f>
        <v>7221.1667906432276</v>
      </c>
      <c r="M26" s="39">
        <f>L26*(1+增速!L26/100)</f>
        <v>7567.7827965941033</v>
      </c>
      <c r="N26" s="40">
        <f>M26*(1+增速!M26/100)</f>
        <v>7704.0028869327971</v>
      </c>
      <c r="O26" s="38">
        <f>N26*(1+增速!N26/100)</f>
        <v>8189.3550688095629</v>
      </c>
      <c r="P26" s="39">
        <f>O26*(1+增速!O26/100)</f>
        <v>8041.9466775709907</v>
      </c>
      <c r="Q26" s="40">
        <f>P26*(1+增速!P26/100)</f>
        <v>8339.498704641117</v>
      </c>
    </row>
    <row r="27" spans="1:17">
      <c r="A27" s="10" t="s">
        <v>24</v>
      </c>
      <c r="B27" s="38">
        <v>5187.8</v>
      </c>
      <c r="C27" s="39">
        <f>B27*(1+增速!B27/100)</f>
        <v>5950.4066000000003</v>
      </c>
      <c r="D27" s="40">
        <f>C27*(1+增速!C27/100)</f>
        <v>7158.3391398000003</v>
      </c>
      <c r="E27" s="38">
        <f>D27*(1+增速!D27/100)</f>
        <v>8475.4735415232008</v>
      </c>
      <c r="F27" s="39">
        <f>E27*(1+增速!E27/100)</f>
        <v>9424.7265781738006</v>
      </c>
      <c r="G27" s="39">
        <f>F27*(1+增速!F27/100)</f>
        <v>10508.570134663787</v>
      </c>
      <c r="H27" s="39">
        <f>G27*(1+增速!G27/100)</f>
        <v>11485.867157187518</v>
      </c>
      <c r="I27" s="40">
        <f>H27*(1+增速!H27/100)</f>
        <v>12232.448522404706</v>
      </c>
      <c r="J27" s="38">
        <f>I27*(1+增速!I27/100)</f>
        <v>13027.557676361012</v>
      </c>
      <c r="K27" s="39">
        <f>J27*(1+增速!J27/100)</f>
        <v>13509.577310386368</v>
      </c>
      <c r="L27" s="39">
        <f>K27*(1+增速!K27/100)</f>
        <v>14131.017866664142</v>
      </c>
      <c r="M27" s="39">
        <f>L27*(1+增速!L27/100)</f>
        <v>15388.67845679725</v>
      </c>
      <c r="N27" s="40">
        <f>M27*(1+增速!M27/100)</f>
        <v>15819.561453587574</v>
      </c>
      <c r="O27" s="38">
        <f>N27*(1+增速!N27/100)</f>
        <v>17085.126369874582</v>
      </c>
      <c r="P27" s="39">
        <f>O27*(1+增速!O27/100)</f>
        <v>16828.849474326464</v>
      </c>
      <c r="Q27" s="40">
        <f>P27*(1+增速!P27/100)</f>
        <v>16744.705226954833</v>
      </c>
    </row>
    <row r="28" spans="1:17">
      <c r="A28" s="10" t="s">
        <v>25</v>
      </c>
      <c r="B28" s="38">
        <v>9773.7000000000007</v>
      </c>
      <c r="C28" s="39">
        <f>B28*(1+增速!B28/100)</f>
        <v>10741.2963</v>
      </c>
      <c r="D28" s="40">
        <f>C28*(1+增速!C28/100)</f>
        <v>11987.286670800002</v>
      </c>
      <c r="E28" s="38">
        <f>D28*(1+增速!D28/100)</f>
        <v>13150.053477867601</v>
      </c>
      <c r="F28" s="39">
        <f>E28*(1+增速!E28/100)</f>
        <v>14399.308558265022</v>
      </c>
      <c r="G28" s="39">
        <f>F28*(1+增速!F28/100)</f>
        <v>15824.840105533258</v>
      </c>
      <c r="H28" s="39">
        <f>G28*(1+增速!G28/100)</f>
        <v>16805.98019207632</v>
      </c>
      <c r="I28" s="40">
        <f>H28*(1+增速!H28/100)</f>
        <v>17713.503122448441</v>
      </c>
      <c r="J28" s="38">
        <f>I28*(1+增速!I28/100)</f>
        <v>17412.373569366817</v>
      </c>
      <c r="K28" s="39">
        <f>J28*(1+增速!J28/100)</f>
        <v>17464.610690074915</v>
      </c>
      <c r="L28" s="39">
        <f>K28*(1+增速!K28/100)</f>
        <v>18687.133438380159</v>
      </c>
      <c r="M28" s="39">
        <f>L28*(1+增速!L28/100)</f>
        <v>20537.159648779794</v>
      </c>
      <c r="N28" s="40">
        <f>M28*(1+增速!M28/100)</f>
        <v>21913.149345248039</v>
      </c>
      <c r="O28" s="38">
        <f>N28*(1+增速!N28/100)</f>
        <v>22176.107137391016</v>
      </c>
      <c r="P28" s="39">
        <f>O28*(1+增速!O28/100)</f>
        <v>22442.220423039707</v>
      </c>
      <c r="Q28" s="40">
        <f>P28*(1+增速!P28/100)</f>
        <v>24035.618073075526</v>
      </c>
    </row>
    <row r="29" spans="1:17">
      <c r="A29" s="10" t="s">
        <v>26</v>
      </c>
      <c r="B29" s="38">
        <v>4117.8999999999996</v>
      </c>
      <c r="C29" s="39">
        <f>B29*(1+增速!B29/100)</f>
        <v>4644.9912000000004</v>
      </c>
      <c r="D29" s="40">
        <f>C29*(1+增速!C29/100)</f>
        <v>5258.1300384000006</v>
      </c>
      <c r="E29" s="38">
        <f>D29*(1+增速!D29/100)</f>
        <v>5973.2357236224016</v>
      </c>
      <c r="F29" s="39">
        <f>E29*(1+增速!E29/100)</f>
        <v>6761.7028391405593</v>
      </c>
      <c r="G29" s="39">
        <f>F29*(1+增速!F29/100)</f>
        <v>7748.9114536550805</v>
      </c>
      <c r="H29" s="39">
        <f>G29*(1+增速!G29/100)</f>
        <v>8709.7764739083123</v>
      </c>
      <c r="I29" s="40">
        <f>H29*(1+增速!H29/100)</f>
        <v>9693.9812154599513</v>
      </c>
      <c r="J29" s="38">
        <f>I29*(1+增速!I29/100)</f>
        <v>10295.008050818469</v>
      </c>
      <c r="K29" s="39">
        <f>J29*(1+增速!J29/100)</f>
        <v>10449.433171580746</v>
      </c>
      <c r="L29" s="39">
        <f>K29*(1+增速!K29/100)</f>
        <v>11264.488958964044</v>
      </c>
      <c r="M29" s="39">
        <f>L29*(1+增速!L29/100)</f>
        <v>12300.821943188737</v>
      </c>
      <c r="N29" s="40">
        <f>M29*(1+增速!M29/100)</f>
        <v>12608.342491768455</v>
      </c>
      <c r="O29" s="38">
        <f>N29*(1+增速!N29/100)</f>
        <v>13100.067848947423</v>
      </c>
      <c r="P29" s="39">
        <f>O29*(1+增速!O29/100)</f>
        <v>13781.271377092689</v>
      </c>
      <c r="Q29" s="40">
        <f>P29*(1+增速!P29/100)</f>
        <v>14994.023258276848</v>
      </c>
    </row>
    <row r="30" spans="1:17">
      <c r="A30" s="10" t="s">
        <v>27</v>
      </c>
      <c r="B30" s="38">
        <v>4414.8</v>
      </c>
      <c r="C30" s="39">
        <f>B30*(1+增速!B30/100)</f>
        <v>4856.2800000000007</v>
      </c>
      <c r="D30" s="40">
        <f>C30*(1+增速!C30/100)</f>
        <v>5778.9732000000004</v>
      </c>
      <c r="E30" s="38">
        <f>D30*(1+增速!D30/100)</f>
        <v>6807.6304295999998</v>
      </c>
      <c r="F30" s="39">
        <f>E30*(1+增速!E30/100)</f>
        <v>7638.1613420111989</v>
      </c>
      <c r="G30" s="39">
        <f>F30*(1+增速!F30/100)</f>
        <v>8585.2933484205878</v>
      </c>
      <c r="H30" s="39">
        <f>G30*(1+增速!G30/100)</f>
        <v>9581.1873768373771</v>
      </c>
      <c r="I30" s="40">
        <f>H30*(1+增速!H30/100)</f>
        <v>10290.195242723343</v>
      </c>
      <c r="J30" s="38">
        <f>I30*(1+增速!I30/100)</f>
        <v>11133.991252626658</v>
      </c>
      <c r="K30" s="39">
        <f>J30*(1+增速!J30/100)</f>
        <v>11868.834675300019</v>
      </c>
      <c r="L30" s="39">
        <f>K30*(1+增速!K30/100)</f>
        <v>12319.85039296142</v>
      </c>
      <c r="M30" s="39">
        <f>L30*(1+增速!L30/100)</f>
        <v>13034.401715753183</v>
      </c>
      <c r="N30" s="40">
        <f>M30*(1+增速!M30/100)</f>
        <v>13712.190604972349</v>
      </c>
      <c r="O30" s="38">
        <f>N30*(1+增速!N30/100)</f>
        <v>15906.141101767924</v>
      </c>
      <c r="P30" s="39">
        <f>O30*(1+增速!O30/100)</f>
        <v>15842.516537360852</v>
      </c>
      <c r="Q30" s="40">
        <f>P30*(1+增速!P30/100)</f>
        <v>16349.477066556401</v>
      </c>
    </row>
    <row r="31" spans="1:17">
      <c r="A31" s="10" t="s">
        <v>28</v>
      </c>
      <c r="B31" s="38">
        <v>5121.6000000000004</v>
      </c>
      <c r="C31" s="39">
        <f>B31*(1+增速!B31/100)</f>
        <v>5684.9760000000006</v>
      </c>
      <c r="D31" s="40">
        <f>C31*(1+增速!C31/100)</f>
        <v>6918.6157920000014</v>
      </c>
      <c r="E31" s="38">
        <f>D31*(1+增速!D31/100)</f>
        <v>8122.4549398080017</v>
      </c>
      <c r="F31" s="39">
        <f>E31*(1+增速!E31/100)</f>
        <v>8804.741154751875</v>
      </c>
      <c r="G31" s="39">
        <f>F31*(1+增速!F31/100)</f>
        <v>9614.7773409890488</v>
      </c>
      <c r="H31" s="39">
        <f>G31*(1+增速!G31/100)</f>
        <v>10489.722079019051</v>
      </c>
      <c r="I31" s="40">
        <f>H31*(1+增速!H31/100)</f>
        <v>10793.924019310603</v>
      </c>
      <c r="J31" s="38">
        <f>I31*(1+增速!I31/100)</f>
        <v>11430.765536449928</v>
      </c>
      <c r="K31" s="39">
        <f>J31*(1+增速!J31/100)</f>
        <v>12630.995917777171</v>
      </c>
      <c r="L31" s="39">
        <f>K31*(1+增速!K31/100)</f>
        <v>13540.427623857127</v>
      </c>
      <c r="M31" s="39">
        <f>L31*(1+增速!L31/100)</f>
        <v>14122.666011682983</v>
      </c>
      <c r="N31" s="40">
        <f>M31*(1+增速!M31/100)</f>
        <v>14842.921978278813</v>
      </c>
      <c r="O31" s="38">
        <f>N31*(1+增速!N31/100)</f>
        <v>16683.444303585387</v>
      </c>
      <c r="P31" s="39">
        <f>O31*(1+增速!O31/100)</f>
        <v>16483.242971942364</v>
      </c>
      <c r="Q31" s="40">
        <f>P31*(1+增速!P31/100)</f>
        <v>16812.90783138121</v>
      </c>
    </row>
    <row r="32" spans="1:17">
      <c r="A32" s="10" t="s">
        <v>29</v>
      </c>
      <c r="B32" s="38">
        <v>3406.5</v>
      </c>
      <c r="C32" s="39">
        <f>B32*(1+增速!B32/100)</f>
        <v>3849.3449999999998</v>
      </c>
      <c r="D32" s="40">
        <f>C32*(1+增速!C32/100)</f>
        <v>4642.3100699999995</v>
      </c>
      <c r="E32" s="38">
        <f>D32*(1+增速!D32/100)</f>
        <v>5561.4874638599995</v>
      </c>
      <c r="F32" s="39">
        <f>E32*(1+增速!E32/100)</f>
        <v>6056.4598481435396</v>
      </c>
      <c r="G32" s="39">
        <f>F32*(1+增速!F32/100)</f>
        <v>6571.25893523574</v>
      </c>
      <c r="H32" s="39">
        <f>G32*(1+增速!G32/100)</f>
        <v>7024.6758017670054</v>
      </c>
      <c r="I32" s="40">
        <f>H32*(1+增速!H32/100)</f>
        <v>7263.5147790270839</v>
      </c>
      <c r="J32" s="38">
        <f>I32*(1+增速!I32/100)</f>
        <v>7750.1702692218978</v>
      </c>
      <c r="K32" s="39">
        <f>J32*(1+增速!J32/100)</f>
        <v>8664.6903609900819</v>
      </c>
      <c r="L32" s="39">
        <f>K32*(1+增速!K32/100)</f>
        <v>9609.1416103380016</v>
      </c>
      <c r="M32" s="39">
        <f>L32*(1+增速!L32/100)</f>
        <v>10272.172381451323</v>
      </c>
      <c r="N32" s="40">
        <f>M32*(1+增速!M32/100)</f>
        <v>10919.319241482755</v>
      </c>
      <c r="O32" s="38">
        <f>N32*(1+增速!N32/100)</f>
        <v>12295.153465909581</v>
      </c>
      <c r="P32" s="39">
        <f>O32*(1+增速!O32/100)</f>
        <v>12737.778990682327</v>
      </c>
      <c r="Q32" s="40">
        <f>P32*(1+增速!P32/100)</f>
        <v>13196.339034346891</v>
      </c>
    </row>
    <row r="33" spans="1:17">
      <c r="A33" s="10" t="s">
        <v>30</v>
      </c>
      <c r="B33" s="38">
        <v>6336.6</v>
      </c>
      <c r="C33" s="39">
        <f>B33*(1+增速!B33/100)</f>
        <v>7502.5344000000005</v>
      </c>
      <c r="D33" s="40">
        <f>C33*(1+增速!C33/100)</f>
        <v>9183.1021056000009</v>
      </c>
      <c r="E33" s="38">
        <f>D33*(1+增速!D33/100)</f>
        <v>10285.074358272002</v>
      </c>
      <c r="F33" s="39">
        <f>E33*(1+增速!E33/100)</f>
        <v>11149.020604366851</v>
      </c>
      <c r="G33" s="39">
        <f>F33*(1+增速!F33/100)</f>
        <v>12810.224674417512</v>
      </c>
      <c r="H33" s="39">
        <f>G33*(1+增速!G33/100)</f>
        <v>14321.831185998779</v>
      </c>
      <c r="I33" s="40">
        <f>H33*(1+增速!H33/100)</f>
        <v>15281.393875460697</v>
      </c>
      <c r="J33" s="38">
        <f>I33*(1+增速!I33/100)</f>
        <v>17650.009926157105</v>
      </c>
      <c r="K33" s="39">
        <f>J33*(1+增速!J33/100)</f>
        <v>19803.31113714827</v>
      </c>
      <c r="L33" s="39">
        <f>K33*(1+增速!K33/100)</f>
        <v>20773.673382868536</v>
      </c>
      <c r="M33" s="39">
        <f>L33*(1+增速!L33/100)</f>
        <v>21147.599503760168</v>
      </c>
      <c r="N33" s="40">
        <f>M33*(1+增速!M33/100)</f>
        <v>22543.341071008341</v>
      </c>
      <c r="O33" s="38">
        <f>N33*(1+增速!N33/100)</f>
        <v>23783.224829913797</v>
      </c>
      <c r="P33" s="39">
        <f>O33*(1+增速!O33/100)</f>
        <v>25281.567994198365</v>
      </c>
      <c r="Q33" s="40">
        <f>P33*(1+增速!P33/100)</f>
        <v>28568.17183344415</v>
      </c>
    </row>
    <row r="34" spans="1:17">
      <c r="A34" s="10" t="s">
        <v>31</v>
      </c>
      <c r="B34" s="38">
        <v>2349.1</v>
      </c>
      <c r="C34" s="39">
        <f>B34*(1+增速!B34/100)</f>
        <v>2781.3343999999997</v>
      </c>
      <c r="D34" s="40">
        <f>C34*(1+增速!C34/100)</f>
        <v>3404.3533055999997</v>
      </c>
      <c r="E34" s="38">
        <f>D34*(1+增速!D34/100)</f>
        <v>3812.8757022720001</v>
      </c>
      <c r="F34" s="39">
        <f>E34*(1+增速!E34/100)</f>
        <v>3988.2679845765124</v>
      </c>
      <c r="G34" s="39">
        <f>F34*(1+增速!F34/100)</f>
        <v>4179.7048478361849</v>
      </c>
      <c r="H34" s="39">
        <f>G34*(1+增速!G34/100)</f>
        <v>4710.5273635113799</v>
      </c>
      <c r="I34" s="40">
        <f>H34*(1+增速!H34/100)</f>
        <v>5030.8432242301542</v>
      </c>
      <c r="J34" s="38">
        <f>I34*(1+增速!I34/100)</f>
        <v>5191.8302074055191</v>
      </c>
      <c r="K34" s="39">
        <f>J34*(1+增速!J34/100)</f>
        <v>5513.7236802646612</v>
      </c>
      <c r="L34" s="39">
        <f>K34*(1+增速!K34/100)</f>
        <v>5805.9510353186879</v>
      </c>
      <c r="M34" s="39">
        <f>L34*(1+增速!L34/100)</f>
        <v>6235.5914119322715</v>
      </c>
      <c r="N34" s="40">
        <f>M34*(1+增速!M34/100)</f>
        <v>6216.8846376964748</v>
      </c>
      <c r="O34" s="38">
        <f>N34*(1+增速!N34/100)</f>
        <v>6739.1029472629789</v>
      </c>
      <c r="P34" s="39">
        <f>O34*(1+增速!O34/100)</f>
        <v>6900.8414179972906</v>
      </c>
      <c r="Q34" s="40">
        <f>P34*(1+增速!P34/100)</f>
        <v>7370.0986344211069</v>
      </c>
    </row>
    <row r="35" spans="1:17">
      <c r="A35" s="10" t="s">
        <v>32</v>
      </c>
      <c r="B35" s="38">
        <v>6512.5</v>
      </c>
      <c r="C35" s="39">
        <f>B35*(1+增速!B35/100)</f>
        <v>7294.0000000000009</v>
      </c>
      <c r="D35" s="40">
        <f>C35*(1+增速!C35/100)</f>
        <v>8657.978000000001</v>
      </c>
      <c r="E35" s="38">
        <f>D35*(1+增速!D35/100)</f>
        <v>9913.3848100000014</v>
      </c>
      <c r="F35" s="39">
        <f>E35*(1+增速!E35/100)</f>
        <v>10874.983136570001</v>
      </c>
      <c r="G35" s="39">
        <f>F35*(1+增速!F35/100)</f>
        <v>12060.35629845613</v>
      </c>
      <c r="H35" s="39">
        <f>G35*(1+增速!G35/100)</f>
        <v>13194.029790511007</v>
      </c>
      <c r="I35" s="40">
        <f>H35*(1+增速!H35/100)</f>
        <v>14157.19396521831</v>
      </c>
      <c r="J35" s="38">
        <f>I35*(1+增速!I35/100)</f>
        <v>15360.555452261866</v>
      </c>
      <c r="K35" s="39">
        <f>J35*(1+增速!J35/100)</f>
        <v>16988.774330201624</v>
      </c>
      <c r="L35" s="39">
        <f>K35*(1+增速!K35/100)</f>
        <v>18228.954856306344</v>
      </c>
      <c r="M35" s="39">
        <f>L35*(1+增速!L35/100)</f>
        <v>20179.453025931121</v>
      </c>
      <c r="N35" s="40">
        <f>M35*(1+增速!M35/100)</f>
        <v>21975.424345238989</v>
      </c>
      <c r="O35" s="38">
        <f>N35*(1+增速!N35/100)</f>
        <v>25667.295635239137</v>
      </c>
      <c r="P35" s="39">
        <f>O35*(1+增速!O35/100)</f>
        <v>28721.703815832596</v>
      </c>
      <c r="Q35" s="40">
        <f>P35*(1+增速!P35/100)</f>
        <v>32426.803608075003</v>
      </c>
    </row>
    <row r="36" spans="1:17">
      <c r="A36" s="10" t="s">
        <v>33</v>
      </c>
      <c r="B36" s="38">
        <v>9128.6</v>
      </c>
      <c r="C36" s="39">
        <f>B36*(1+增速!B36/100)</f>
        <v>9612.4158000000007</v>
      </c>
      <c r="D36" s="40">
        <f>C36*(1+增速!C36/100)</f>
        <v>11236.9140702</v>
      </c>
      <c r="E36" s="38">
        <f>D36*(1+增速!D36/100)</f>
        <v>13023.583407361801</v>
      </c>
      <c r="F36" s="39">
        <f>E36*(1+增速!E36/100)</f>
        <v>14599.436999652578</v>
      </c>
      <c r="G36" s="39">
        <f>F36*(1+增速!F36/100)</f>
        <v>16249.17338061332</v>
      </c>
      <c r="H36" s="39">
        <f>G36*(1+增速!G36/100)</f>
        <v>18231.572533048144</v>
      </c>
      <c r="I36" s="40">
        <f>H36*(1+增速!H36/100)</f>
        <v>20145.887649018197</v>
      </c>
      <c r="J36" s="38">
        <f>I36*(1+增速!I36/100)</f>
        <v>22160.47641392002</v>
      </c>
      <c r="K36" s="39">
        <f>J36*(1+增速!J36/100)</f>
        <v>25218.62215904098</v>
      </c>
      <c r="L36" s="39">
        <f>K36*(1+增速!K36/100)</f>
        <v>28522.261661875349</v>
      </c>
      <c r="M36" s="39">
        <f>L36*(1+增速!L36/100)</f>
        <v>31174.831996429755</v>
      </c>
      <c r="N36" s="40">
        <f>M36*(1+增速!M36/100)</f>
        <v>33575.294060154847</v>
      </c>
      <c r="O36" s="38">
        <f>N36*(1+增速!N36/100)</f>
        <v>38846.615227599163</v>
      </c>
      <c r="P36" s="39">
        <f>O36*(1+增速!O36/100)</f>
        <v>41798.957984896704</v>
      </c>
      <c r="Q36" s="40">
        <f>P36*(1+增速!P36/100)</f>
        <v>43220.12255638319</v>
      </c>
    </row>
    <row r="37" spans="1:17">
      <c r="A37" s="10" t="s">
        <v>34</v>
      </c>
      <c r="B37" s="38">
        <v>935.8</v>
      </c>
      <c r="C37" s="39">
        <f>B37*(1+增速!B37/100)</f>
        <v>954.51599999999996</v>
      </c>
      <c r="D37" s="40">
        <f>C37*(1+增速!C37/100)</f>
        <v>1141.601136</v>
      </c>
      <c r="E37" s="38">
        <f>D37*(1+增速!D37/100)</f>
        <v>1327.6821211680001</v>
      </c>
      <c r="F37" s="39">
        <f>E37*(1+增速!E37/100)</f>
        <v>1494.9700684351681</v>
      </c>
      <c r="G37" s="39">
        <f>F37*(1+增速!F37/100)</f>
        <v>1668.3865963736478</v>
      </c>
      <c r="H37" s="39">
        <f>G37*(1+增速!G37/100)</f>
        <v>1825.2149364327709</v>
      </c>
      <c r="I37" s="40">
        <f>H37*(1+增速!H37/100)</f>
        <v>1923.7765430001405</v>
      </c>
      <c r="J37" s="38">
        <f>I37*(1+增速!I37/100)</f>
        <v>2104.6115380421538</v>
      </c>
      <c r="K37" s="39">
        <f>J37*(1+增速!J37/100)</f>
        <v>2367.6879802974231</v>
      </c>
      <c r="L37" s="39">
        <f>K37*(1+增速!K37/100)</f>
        <v>2514.4846350758635</v>
      </c>
      <c r="M37" s="39">
        <f>L37*(1+增速!L37/100)</f>
        <v>2778.5055217588292</v>
      </c>
      <c r="N37" s="40">
        <f>M37*(1+增速!M37/100)</f>
        <v>2872.9747094986296</v>
      </c>
      <c r="O37" s="38">
        <f>N37*(1+增速!N37/100)</f>
        <v>3217.7316746384654</v>
      </c>
      <c r="P37" s="39">
        <f>O37*(1+增速!O37/100)</f>
        <v>3365.7473316718351</v>
      </c>
      <c r="Q37" s="40">
        <f>P37*(1+增速!P37/100)</f>
        <v>3476.8169936170052</v>
      </c>
    </row>
    <row r="38" spans="1:17">
      <c r="A38" s="10" t="s">
        <v>35</v>
      </c>
      <c r="B38" s="38">
        <v>391.5</v>
      </c>
      <c r="C38" s="39">
        <f>B38*(1+增速!B38/100)</f>
        <v>414.5985</v>
      </c>
      <c r="D38" s="40">
        <f>C38*(1+增速!C38/100)</f>
        <v>485.90944199999996</v>
      </c>
      <c r="E38" s="38">
        <f>D38*(1+增速!D38/100)</f>
        <v>575.80268876999992</v>
      </c>
      <c r="F38" s="39">
        <f>E38*(1+增速!E38/100)</f>
        <v>616.1088769838999</v>
      </c>
      <c r="G38" s="39">
        <f>F38*(1+增速!F38/100)</f>
        <v>630.27938115452957</v>
      </c>
      <c r="H38" s="39">
        <f>G38*(1+增速!G38/100)</f>
        <v>663.05390897456516</v>
      </c>
      <c r="I38" s="40">
        <f>H38*(1+增速!H38/100)</f>
        <v>703.50019742201357</v>
      </c>
      <c r="J38" s="38">
        <f>I38*(1+增速!I38/100)</f>
        <v>741.48920808280229</v>
      </c>
      <c r="K38" s="39">
        <f>J38*(1+增速!J38/100)</f>
        <v>785.23707135968755</v>
      </c>
      <c r="L38" s="39">
        <f>K38*(1+增速!K38/100)</f>
        <v>811.14989471455715</v>
      </c>
      <c r="M38" s="39">
        <f>L38*(1+增速!L38/100)</f>
        <v>833.05094187185011</v>
      </c>
      <c r="N38" s="40">
        <f>M38*(1+增速!M38/100)</f>
        <v>802.22805702259166</v>
      </c>
      <c r="O38" s="38">
        <f>N38*(1+增速!N38/100)</f>
        <v>876.03303826867011</v>
      </c>
      <c r="P38" s="39">
        <f>O38*(1+增速!O38/100)</f>
        <v>946.99171436843233</v>
      </c>
      <c r="Q38" s="40">
        <f>P38*(1+增速!P38/100)</f>
        <v>911.95302093680027</v>
      </c>
    </row>
    <row r="39" spans="1:17">
      <c r="A39" s="10" t="s">
        <v>36</v>
      </c>
      <c r="B39" s="38">
        <v>204.7</v>
      </c>
      <c r="C39" s="39">
        <f>B39*(1+增速!B39/100)</f>
        <v>264.26769999999999</v>
      </c>
      <c r="D39" s="40">
        <f>C39*(1+增速!C39/100)</f>
        <v>335.88424669999995</v>
      </c>
      <c r="E39" s="38">
        <f>D39*(1+增速!D39/100)</f>
        <v>391.6410316521999</v>
      </c>
      <c r="F39" s="39">
        <f>E39*(1+增速!E39/100)</f>
        <v>450.77882743168209</v>
      </c>
      <c r="G39" s="39">
        <f>F39*(1+增速!F39/100)</f>
        <v>520.19876685616111</v>
      </c>
      <c r="H39" s="39">
        <f>G39*(1+增速!G39/100)</f>
        <v>606.0315633874277</v>
      </c>
      <c r="I39" s="40">
        <f>H39*(1+增速!H39/100)</f>
        <v>729.6620023184629</v>
      </c>
      <c r="J39" s="38">
        <f>I39*(1+增速!I39/100)</f>
        <v>789.49428650857692</v>
      </c>
      <c r="K39" s="39">
        <f>J39*(1+增速!J39/100)</f>
        <v>800.54720651969706</v>
      </c>
      <c r="L39" s="39">
        <f>K39*(1+增速!K39/100)</f>
        <v>834.97073640004396</v>
      </c>
      <c r="M39" s="39">
        <f>L39*(1+增速!L39/100)</f>
        <v>944.35190286844977</v>
      </c>
      <c r="N39" s="40">
        <f>M39*(1+增速!M39/100)</f>
        <v>969.84940424589786</v>
      </c>
      <c r="O39" s="38">
        <f>N39*(1+增速!N39/100)</f>
        <v>1262.743924328159</v>
      </c>
      <c r="P39" s="39">
        <f>O39*(1+增速!O39/100)</f>
        <v>1548.124051226323</v>
      </c>
      <c r="Q39" s="40">
        <f>P39*(1+增速!P39/100)</f>
        <v>1829.8826285495136</v>
      </c>
    </row>
    <row r="40" spans="1:17">
      <c r="A40" s="10" t="s">
        <v>37</v>
      </c>
      <c r="B40" s="38">
        <v>120.1</v>
      </c>
      <c r="C40" s="39">
        <f>B40*(1+增速!B40/100)</f>
        <v>132.11000000000001</v>
      </c>
      <c r="D40" s="40">
        <f>C40*(1+增速!C40/100)</f>
        <v>157.21090000000001</v>
      </c>
      <c r="E40" s="38">
        <f>D40*(1+增速!D40/100)</f>
        <v>185.1944402</v>
      </c>
      <c r="F40" s="39">
        <f>E40*(1+增速!E40/100)</f>
        <v>206.67699526320001</v>
      </c>
      <c r="G40" s="39">
        <f>F40*(1+增速!F40/100)</f>
        <v>238.71192952899602</v>
      </c>
      <c r="H40" s="39">
        <f>G40*(1+增速!G40/100)</f>
        <v>267.59607300200452</v>
      </c>
      <c r="I40" s="40">
        <f>H40*(1+增速!H40/100)</f>
        <v>291.14452742618096</v>
      </c>
      <c r="J40" s="38">
        <f>I40*(1+增速!I40/100)</f>
        <v>310.06892170888273</v>
      </c>
      <c r="K40" s="39">
        <f>J40*(1+增速!J40/100)</f>
        <v>340.45567603635328</v>
      </c>
      <c r="L40" s="39">
        <f>K40*(1+增速!K40/100)</f>
        <v>379.94853445657031</v>
      </c>
      <c r="M40" s="39">
        <f>L40*(1+增速!L40/100)</f>
        <v>432.76138074603358</v>
      </c>
      <c r="N40" s="40">
        <f>M40*(1+增速!M40/100)</f>
        <v>418.48025518141446</v>
      </c>
      <c r="O40" s="38">
        <f>N40*(1+增速!N40/100)</f>
        <v>441.49666921639221</v>
      </c>
      <c r="P40" s="39">
        <f>O40*(1+增速!O40/100)</f>
        <v>495.359262860792</v>
      </c>
      <c r="Q40" s="40">
        <f>P40*(1+增速!P40/100)</f>
        <v>577.09354123282264</v>
      </c>
    </row>
    <row r="41" spans="1:17">
      <c r="A41" s="10" t="s">
        <v>38</v>
      </c>
      <c r="B41" s="38">
        <v>7846.7</v>
      </c>
      <c r="C41" s="39">
        <f>B41*(1+增速!B41/100)</f>
        <v>8317.5020000000004</v>
      </c>
      <c r="D41" s="40">
        <f>C41*(1+增速!C41/100)</f>
        <v>9232.4272200000014</v>
      </c>
      <c r="E41" s="38">
        <f>D41*(1+增速!D41/100)</f>
        <v>10164.902369220001</v>
      </c>
      <c r="F41" s="39">
        <f>E41*(1+增速!E41/100)</f>
        <v>10673.147487681001</v>
      </c>
      <c r="G41" s="39">
        <f>F41*(1+增速!F41/100)</f>
        <v>11334.882631917224</v>
      </c>
      <c r="H41" s="39">
        <f>G41*(1+增速!G41/100)</f>
        <v>11584.250049819404</v>
      </c>
      <c r="I41" s="40">
        <f>H41*(1+增速!H41/100)</f>
        <v>11642.171300068499</v>
      </c>
      <c r="J41" s="38">
        <f>I41*(1+增速!I41/100)</f>
        <v>12200.995522471789</v>
      </c>
      <c r="K41" s="39">
        <f>J41*(1+增速!J41/100)</f>
        <v>13152.67317322459</v>
      </c>
      <c r="L41" s="39">
        <f>K41*(1+增速!K41/100)</f>
        <v>14415.329797854152</v>
      </c>
      <c r="M41" s="39">
        <f>L41*(1+增速!L41/100)</f>
        <v>15352.326234714672</v>
      </c>
      <c r="N41" s="40">
        <f>M41*(1+增速!M41/100)</f>
        <v>15644.02043317425</v>
      </c>
      <c r="O41" s="38">
        <f>N41*(1+增速!N41/100)</f>
        <v>17349.218660390241</v>
      </c>
      <c r="P41" s="39">
        <f>O41*(1+增速!O41/100)</f>
        <v>18234.028812070141</v>
      </c>
      <c r="Q41" s="40">
        <f>P41*(1+增速!P41/100)</f>
        <v>19018.092050989155</v>
      </c>
    </row>
    <row r="42" spans="1:17">
      <c r="A42" s="10" t="s">
        <v>39</v>
      </c>
      <c r="B42" s="38">
        <v>468.2</v>
      </c>
      <c r="C42" s="39">
        <f>B42*(1+增速!B42/100)</f>
        <v>536.55719999999997</v>
      </c>
      <c r="D42" s="40">
        <f>C42*(1+增速!C42/100)</f>
        <v>632.60093879999999</v>
      </c>
      <c r="E42" s="38">
        <f>D42*(1+增速!D42/100)</f>
        <v>715.47166178279997</v>
      </c>
      <c r="F42" s="39">
        <f>E42*(1+增速!E42/100)</f>
        <v>799.18184621138755</v>
      </c>
      <c r="G42" s="39">
        <f>F42*(1+增速!F42/100)</f>
        <v>938.23948745216899</v>
      </c>
      <c r="H42" s="39">
        <f>G42*(1+增速!G42/100)</f>
        <v>1093.0490028817769</v>
      </c>
      <c r="I42" s="40">
        <f>H42*(1+增速!H42/100)</f>
        <v>1214.377442201654</v>
      </c>
      <c r="J42" s="38">
        <f>I42*(1+增速!I42/100)</f>
        <v>1388.0334164364906</v>
      </c>
      <c r="K42" s="39">
        <f>J42*(1+增速!J42/100)</f>
        <v>1561.5375934910519</v>
      </c>
      <c r="L42" s="39">
        <f>K42*(1+增速!K42/100)</f>
        <v>1837.9297475389681</v>
      </c>
      <c r="M42" s="39">
        <f>L42*(1+增速!L42/100)</f>
        <v>2049.2916685059495</v>
      </c>
      <c r="N42" s="40">
        <f>M42*(1+增速!M42/100)</f>
        <v>2049.2916685059495</v>
      </c>
      <c r="O42" s="38">
        <f>N42*(1+增速!N42/100)</f>
        <v>2420.2134605055267</v>
      </c>
      <c r="P42" s="39">
        <f>O42*(1+增速!O42/100)</f>
        <v>2572.6869085173748</v>
      </c>
      <c r="Q42" s="40">
        <f>P42*(1+增速!P42/100)</f>
        <v>2727.0481230284176</v>
      </c>
    </row>
    <row r="43" spans="1:17">
      <c r="A43" s="11" t="s">
        <v>40</v>
      </c>
      <c r="B43" s="41">
        <v>569.20000000000005</v>
      </c>
      <c r="C43" s="42">
        <f>B43*(1+增速!B43/100)</f>
        <v>598.22919999999999</v>
      </c>
      <c r="D43" s="43">
        <f>C43*(1+增速!C43/100)</f>
        <v>631.73003519999997</v>
      </c>
      <c r="E43" s="41">
        <f>D43*(1+增速!D43/100)</f>
        <v>677.84632776959995</v>
      </c>
      <c r="F43" s="42">
        <f>E43*(1+增速!E43/100)</f>
        <v>708.34941251923192</v>
      </c>
      <c r="G43" s="42">
        <f>F43*(1+增速!F43/100)</f>
        <v>755.80882315802046</v>
      </c>
      <c r="H43" s="42">
        <f>G43*(1+增速!G43/100)</f>
        <v>811.73867607171405</v>
      </c>
      <c r="I43" s="43">
        <f>H43*(1+增速!H43/100)</f>
        <v>857.19604193173006</v>
      </c>
      <c r="J43" s="41">
        <f>I43*(1+增速!I43/100)</f>
        <v>917.19976486695123</v>
      </c>
      <c r="K43" s="42">
        <f>J43*(1+增速!J43/100)</f>
        <v>996.9961444103759</v>
      </c>
      <c r="L43" s="42">
        <f>K43*(1+增速!K43/100)</f>
        <v>1064.7918822302815</v>
      </c>
      <c r="M43" s="42">
        <f>L43*(1+增速!L43/100)</f>
        <v>1148.9104409264737</v>
      </c>
      <c r="N43" s="43">
        <f>M43*(1+增速!M43/100)</f>
        <v>1205.2070525318709</v>
      </c>
      <c r="O43" s="41">
        <f>N43*(1+增速!N43/100)</f>
        <v>1319.7017225223985</v>
      </c>
      <c r="P43" s="42">
        <f>O43*(1+增速!O43/100)</f>
        <v>1355.3336690305032</v>
      </c>
      <c r="Q43" s="43">
        <f>P43*(1+增速!P43/100)</f>
        <v>1385.1510097491744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E25F-26C5-47CD-86B7-E03096E9ECAF}">
  <dimension ref="A1:D45"/>
  <sheetViews>
    <sheetView zoomScale="109" workbookViewId="0">
      <selection activeCell="D1" sqref="D1"/>
    </sheetView>
  </sheetViews>
  <sheetFormatPr baseColWidth="10" defaultColWidth="8.83203125" defaultRowHeight="15"/>
  <cols>
    <col min="1" max="1" width="29.1640625" customWidth="1"/>
    <col min="2" max="4" width="13.5" customWidth="1"/>
  </cols>
  <sheetData>
    <row r="1" spans="1:4">
      <c r="B1" s="18">
        <v>2008</v>
      </c>
      <c r="C1" s="25">
        <v>2013</v>
      </c>
      <c r="D1" s="19">
        <v>2018</v>
      </c>
    </row>
    <row r="2" spans="1:4">
      <c r="A2" s="5" t="s">
        <v>41</v>
      </c>
      <c r="B2" s="6">
        <f>SUM(B3:B43)</f>
        <v>131723.90000000002</v>
      </c>
      <c r="C2" s="7">
        <f t="shared" ref="C2:D2" si="0">SUM(C3:C43)</f>
        <v>222333.00000000003</v>
      </c>
      <c r="D2" s="8">
        <f t="shared" si="0"/>
        <v>301089.49999999994</v>
      </c>
    </row>
    <row r="3" spans="1:4">
      <c r="A3" s="22" t="s">
        <v>0</v>
      </c>
      <c r="B3" s="1">
        <v>8602.7000000000007</v>
      </c>
      <c r="C3" s="23">
        <v>11543.5</v>
      </c>
      <c r="D3" s="24">
        <v>11347.2</v>
      </c>
    </row>
    <row r="4" spans="1:4">
      <c r="A4" s="10" t="s">
        <v>1</v>
      </c>
      <c r="B4" s="2">
        <v>9050.2999999999993</v>
      </c>
      <c r="C4">
        <v>7782.6</v>
      </c>
      <c r="D4" s="14">
        <v>6370.2</v>
      </c>
    </row>
    <row r="5" spans="1:4">
      <c r="A5" s="10" t="s">
        <v>2</v>
      </c>
      <c r="B5" s="2">
        <v>1505.3</v>
      </c>
      <c r="C5">
        <v>2427</v>
      </c>
      <c r="D5" s="14">
        <v>924.2</v>
      </c>
    </row>
    <row r="6" spans="1:4">
      <c r="A6" s="10" t="s">
        <v>3</v>
      </c>
      <c r="B6" s="2">
        <v>965.8</v>
      </c>
      <c r="C6">
        <v>1358</v>
      </c>
      <c r="D6" s="14">
        <v>1447</v>
      </c>
    </row>
    <row r="7" spans="1:4">
      <c r="A7" s="10" t="s">
        <v>4</v>
      </c>
      <c r="B7" s="2">
        <v>545.79999999999995</v>
      </c>
      <c r="C7">
        <v>1472.9</v>
      </c>
      <c r="D7" s="14">
        <v>1620.1</v>
      </c>
    </row>
    <row r="8" spans="1:4">
      <c r="A8" s="10" t="s">
        <v>5</v>
      </c>
      <c r="B8" s="2">
        <v>458.5</v>
      </c>
      <c r="C8">
        <v>864.3</v>
      </c>
      <c r="D8" s="14">
        <v>856.8</v>
      </c>
    </row>
    <row r="9" spans="1:4">
      <c r="A9" s="10" t="s">
        <v>6</v>
      </c>
      <c r="B9" s="2">
        <v>3.1</v>
      </c>
      <c r="C9">
        <v>19.399999999999999</v>
      </c>
      <c r="D9" s="14">
        <v>26.9</v>
      </c>
    </row>
    <row r="10" spans="1:4">
      <c r="A10" s="10" t="s">
        <v>7</v>
      </c>
      <c r="B10" s="2">
        <v>4457.8</v>
      </c>
      <c r="C10">
        <v>8931.2999999999993</v>
      </c>
      <c r="D10" s="14">
        <v>9303.6</v>
      </c>
    </row>
    <row r="11" spans="1:4">
      <c r="A11" s="10" t="s">
        <v>8</v>
      </c>
      <c r="B11" s="2">
        <v>2093</v>
      </c>
      <c r="C11">
        <v>3982.1</v>
      </c>
      <c r="D11" s="14">
        <v>5686.7</v>
      </c>
    </row>
    <row r="12" spans="1:4">
      <c r="A12" s="10" t="s">
        <v>9</v>
      </c>
      <c r="B12" s="2">
        <v>2225.4</v>
      </c>
      <c r="C12">
        <v>4117.8</v>
      </c>
      <c r="D12" s="14">
        <v>6327.3</v>
      </c>
    </row>
    <row r="13" spans="1:4">
      <c r="A13" s="10" t="s">
        <v>10</v>
      </c>
      <c r="B13" s="2">
        <v>4354.7</v>
      </c>
      <c r="C13">
        <v>6928.9</v>
      </c>
      <c r="D13" s="14">
        <v>7927.3</v>
      </c>
    </row>
    <row r="14" spans="1:4">
      <c r="A14" s="10" t="s">
        <v>11</v>
      </c>
      <c r="B14" s="2">
        <v>4161.3</v>
      </c>
      <c r="C14">
        <v>7063</v>
      </c>
      <c r="D14" s="14">
        <v>8007.1</v>
      </c>
    </row>
    <row r="15" spans="1:4">
      <c r="A15" s="10" t="s">
        <v>12</v>
      </c>
      <c r="B15" s="2">
        <v>2550</v>
      </c>
      <c r="C15">
        <v>6055.9</v>
      </c>
      <c r="D15" s="14">
        <v>8430.1</v>
      </c>
    </row>
    <row r="16" spans="1:4">
      <c r="A16" s="10" t="s">
        <v>13</v>
      </c>
      <c r="B16" s="2">
        <v>1697.8</v>
      </c>
      <c r="C16">
        <v>3615.7</v>
      </c>
      <c r="D16" s="14">
        <v>4680.3999999999996</v>
      </c>
    </row>
    <row r="17" spans="1:4">
      <c r="A17" s="10" t="s">
        <v>14</v>
      </c>
      <c r="B17" s="2">
        <v>979.2</v>
      </c>
      <c r="C17">
        <v>2920</v>
      </c>
      <c r="D17" s="14">
        <v>3655.3</v>
      </c>
    </row>
    <row r="18" spans="1:4">
      <c r="A18" s="10" t="s">
        <v>15</v>
      </c>
      <c r="B18" s="2">
        <v>694.4</v>
      </c>
      <c r="C18">
        <v>1871.5</v>
      </c>
      <c r="D18" s="14">
        <v>2983.9</v>
      </c>
    </row>
    <row r="19" spans="1:4">
      <c r="A19" s="10" t="s">
        <v>16</v>
      </c>
      <c r="B19" s="2">
        <v>1767.9</v>
      </c>
      <c r="C19">
        <v>2717.6</v>
      </c>
      <c r="D19" s="14">
        <v>3772.8</v>
      </c>
    </row>
    <row r="20" spans="1:4">
      <c r="A20" s="10" t="s">
        <v>17</v>
      </c>
      <c r="B20" s="2">
        <v>707.7</v>
      </c>
      <c r="C20">
        <v>1861.1</v>
      </c>
      <c r="D20" s="14">
        <v>2544</v>
      </c>
    </row>
    <row r="21" spans="1:4">
      <c r="A21" s="10" t="s">
        <v>18</v>
      </c>
      <c r="B21" s="2">
        <v>911.6</v>
      </c>
      <c r="C21">
        <v>3104.1</v>
      </c>
      <c r="D21" s="14">
        <v>4659.8999999999996</v>
      </c>
    </row>
    <row r="22" spans="1:4">
      <c r="A22" s="10" t="s">
        <v>19</v>
      </c>
      <c r="B22" s="2">
        <v>3408.2</v>
      </c>
      <c r="C22">
        <v>7439.6</v>
      </c>
      <c r="D22" s="14">
        <v>11333.7</v>
      </c>
    </row>
    <row r="23" spans="1:4">
      <c r="A23" s="10" t="s">
        <v>20</v>
      </c>
      <c r="B23" s="2">
        <v>7594.7</v>
      </c>
      <c r="C23">
        <v>12836</v>
      </c>
      <c r="D23" s="14">
        <v>16678.900000000001</v>
      </c>
    </row>
    <row r="24" spans="1:4">
      <c r="A24" s="10" t="s">
        <v>21</v>
      </c>
      <c r="B24" s="2">
        <v>2587.4</v>
      </c>
      <c r="C24">
        <v>4709.3</v>
      </c>
      <c r="D24" s="14">
        <v>8407.1</v>
      </c>
    </row>
    <row r="25" spans="1:4">
      <c r="A25" s="10" t="s">
        <v>22</v>
      </c>
      <c r="B25" s="2">
        <v>633</v>
      </c>
      <c r="C25">
        <v>952.9</v>
      </c>
      <c r="D25" s="14">
        <v>1489.3</v>
      </c>
    </row>
    <row r="26" spans="1:4">
      <c r="A26" s="10" t="s">
        <v>23</v>
      </c>
      <c r="B26" s="2">
        <v>2883</v>
      </c>
      <c r="C26">
        <v>6016.6</v>
      </c>
      <c r="D26" s="14">
        <v>7785.9</v>
      </c>
    </row>
    <row r="27" spans="1:4">
      <c r="A27" s="10" t="s">
        <v>24</v>
      </c>
      <c r="B27" s="2">
        <v>5187.8</v>
      </c>
      <c r="C27">
        <v>11568.2</v>
      </c>
      <c r="D27" s="14">
        <v>17101</v>
      </c>
    </row>
    <row r="28" spans="1:4">
      <c r="A28" s="10" t="s">
        <v>25</v>
      </c>
      <c r="B28" s="2">
        <v>9773.7000000000007</v>
      </c>
      <c r="C28">
        <v>9513.9</v>
      </c>
      <c r="D28" s="14">
        <v>12941.5</v>
      </c>
    </row>
    <row r="29" spans="1:4">
      <c r="A29" s="10" t="s">
        <v>26</v>
      </c>
      <c r="B29" s="2">
        <v>4117.8999999999996</v>
      </c>
      <c r="C29">
        <v>5421.8</v>
      </c>
      <c r="D29" s="14">
        <v>7513.4</v>
      </c>
    </row>
    <row r="30" spans="1:4">
      <c r="A30" s="10" t="s">
        <v>27</v>
      </c>
      <c r="B30" s="2">
        <v>4414.8</v>
      </c>
      <c r="C30">
        <v>8748.2999999999993</v>
      </c>
      <c r="D30" s="14">
        <v>11611.8</v>
      </c>
    </row>
    <row r="31" spans="1:4">
      <c r="A31" s="10" t="s">
        <v>28</v>
      </c>
      <c r="B31" s="2">
        <v>5121.6000000000004</v>
      </c>
      <c r="C31">
        <v>9843</v>
      </c>
      <c r="D31" s="14">
        <v>13328.1</v>
      </c>
    </row>
    <row r="32" spans="1:4">
      <c r="A32" s="10" t="s">
        <v>29</v>
      </c>
      <c r="B32" s="2">
        <v>3406.5</v>
      </c>
      <c r="C32">
        <v>7405.2</v>
      </c>
      <c r="D32" s="14">
        <v>10552.6</v>
      </c>
    </row>
    <row r="33" spans="1:4">
      <c r="A33" s="10" t="s">
        <v>30</v>
      </c>
      <c r="B33" s="2">
        <v>6336.6</v>
      </c>
      <c r="C33">
        <v>12121.2</v>
      </c>
      <c r="D33" s="14">
        <v>19378.900000000001</v>
      </c>
    </row>
    <row r="34" spans="1:4">
      <c r="A34" s="10" t="s">
        <v>31</v>
      </c>
      <c r="B34" s="2">
        <v>2349.1</v>
      </c>
      <c r="C34">
        <v>3593.2</v>
      </c>
      <c r="D34" s="14">
        <v>4434.8999999999996</v>
      </c>
    </row>
    <row r="35" spans="1:4">
      <c r="A35" s="10" t="s">
        <v>32</v>
      </c>
      <c r="B35" s="2">
        <v>6512.5</v>
      </c>
      <c r="C35">
        <v>11288.4</v>
      </c>
      <c r="D35" s="14">
        <v>15585.3</v>
      </c>
    </row>
    <row r="36" spans="1:4">
      <c r="A36" s="10" t="s">
        <v>33</v>
      </c>
      <c r="B36" s="2">
        <v>9128.6</v>
      </c>
      <c r="C36">
        <v>13822.8</v>
      </c>
      <c r="D36" s="14">
        <v>24312</v>
      </c>
    </row>
    <row r="37" spans="1:4">
      <c r="A37" s="10" t="s">
        <v>34</v>
      </c>
      <c r="B37" s="2">
        <v>935.8</v>
      </c>
      <c r="C37">
        <v>1816.8</v>
      </c>
      <c r="D37" s="14">
        <v>2679</v>
      </c>
    </row>
    <row r="38" spans="1:4">
      <c r="A38" s="10" t="s">
        <v>35</v>
      </c>
      <c r="B38" s="2">
        <v>391.5</v>
      </c>
      <c r="C38">
        <v>657.5</v>
      </c>
      <c r="D38" s="14">
        <v>1022</v>
      </c>
    </row>
    <row r="39" spans="1:4">
      <c r="A39" s="10" t="s">
        <v>36</v>
      </c>
      <c r="B39" s="2">
        <v>204.7</v>
      </c>
      <c r="C39">
        <v>533.1</v>
      </c>
      <c r="D39" s="14">
        <v>913.1</v>
      </c>
    </row>
    <row r="40" spans="1:4">
      <c r="A40" s="10" t="s">
        <v>37</v>
      </c>
      <c r="B40" s="2">
        <v>120.1</v>
      </c>
      <c r="C40">
        <v>414</v>
      </c>
      <c r="D40" s="14">
        <v>890.4</v>
      </c>
    </row>
    <row r="41" spans="1:4">
      <c r="A41" s="10" t="s">
        <v>38</v>
      </c>
      <c r="B41" s="2">
        <v>7846.7</v>
      </c>
      <c r="C41">
        <v>13303.2</v>
      </c>
      <c r="D41" s="14">
        <v>19112.2</v>
      </c>
    </row>
    <row r="42" spans="1:4">
      <c r="A42" s="10" t="s">
        <v>39</v>
      </c>
      <c r="B42" s="2">
        <v>468.2</v>
      </c>
      <c r="C42">
        <v>805.4</v>
      </c>
      <c r="D42" s="14">
        <v>1597.8</v>
      </c>
    </row>
    <row r="43" spans="1:4">
      <c r="A43" s="11" t="s">
        <v>40</v>
      </c>
      <c r="B43" s="3">
        <v>569.20000000000005</v>
      </c>
      <c r="C43" s="17">
        <v>885.9</v>
      </c>
      <c r="D43" s="15">
        <v>1849.8</v>
      </c>
    </row>
    <row r="45" spans="1:4">
      <c r="A45" t="s">
        <v>63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B56B-488A-4420-B98B-C329C8D58EAE}">
  <dimension ref="A1:U90"/>
  <sheetViews>
    <sheetView zoomScale="88" workbookViewId="0">
      <selection activeCell="L40" sqref="L40"/>
    </sheetView>
  </sheetViews>
  <sheetFormatPr baseColWidth="10" defaultColWidth="8.83203125" defaultRowHeight="15"/>
  <cols>
    <col min="1" max="1" width="26.5" customWidth="1"/>
    <col min="2" max="3" width="11" customWidth="1"/>
    <col min="4" max="4" width="8.83203125" customWidth="1"/>
    <col min="18" max="18" width="26.5" customWidth="1"/>
    <col min="19" max="21" width="11" customWidth="1"/>
  </cols>
  <sheetData>
    <row r="1" spans="1:21">
      <c r="B1" s="12">
        <v>2009</v>
      </c>
      <c r="C1" s="13">
        <v>2010</v>
      </c>
      <c r="D1" s="16">
        <v>2011</v>
      </c>
      <c r="E1" s="16">
        <v>2012</v>
      </c>
      <c r="F1" s="16">
        <v>2013</v>
      </c>
      <c r="G1" s="16">
        <v>2014</v>
      </c>
      <c r="H1" s="13">
        <v>2015</v>
      </c>
      <c r="I1" s="12">
        <v>2016</v>
      </c>
      <c r="J1" s="16">
        <v>2017</v>
      </c>
      <c r="K1" s="16">
        <v>2018</v>
      </c>
      <c r="L1" s="16">
        <v>2019</v>
      </c>
      <c r="M1" s="13">
        <v>2020</v>
      </c>
      <c r="N1" s="12">
        <v>2021</v>
      </c>
      <c r="O1" s="16">
        <v>2022</v>
      </c>
      <c r="P1" s="13">
        <v>2023</v>
      </c>
      <c r="S1" s="9">
        <v>2009</v>
      </c>
      <c r="T1" s="9">
        <v>2010</v>
      </c>
      <c r="U1" s="9">
        <v>2011</v>
      </c>
    </row>
    <row r="2" spans="1:21">
      <c r="A2" s="6" t="s">
        <v>41</v>
      </c>
      <c r="B2" s="6"/>
      <c r="C2" s="8"/>
      <c r="D2" s="7"/>
      <c r="E2" s="7"/>
      <c r="F2" s="7"/>
      <c r="G2" s="7"/>
      <c r="H2" s="8"/>
      <c r="I2" s="6"/>
      <c r="J2" s="7"/>
      <c r="K2" s="7"/>
      <c r="L2" s="7"/>
      <c r="M2" s="8"/>
      <c r="N2" s="6"/>
      <c r="O2" s="7"/>
      <c r="P2" s="8"/>
      <c r="R2" s="5" t="s">
        <v>41</v>
      </c>
      <c r="S2" s="7"/>
      <c r="T2" s="7"/>
      <c r="U2" s="8"/>
    </row>
    <row r="3" spans="1:21">
      <c r="A3" s="2" t="s">
        <v>0</v>
      </c>
      <c r="B3" s="2">
        <v>8.3000000000000007</v>
      </c>
      <c r="C3" s="14">
        <v>17.2</v>
      </c>
      <c r="D3">
        <v>16.600000000000001</v>
      </c>
      <c r="E3">
        <v>9.8000000000000007</v>
      </c>
      <c r="F3">
        <v>5.7</v>
      </c>
      <c r="G3">
        <v>2.5</v>
      </c>
      <c r="H3" s="14">
        <v>1.9</v>
      </c>
      <c r="I3" s="2">
        <v>-1.5</v>
      </c>
      <c r="J3">
        <v>-2.1</v>
      </c>
      <c r="K3">
        <v>2.2000000000000002</v>
      </c>
      <c r="L3">
        <v>5.5</v>
      </c>
      <c r="M3" s="14">
        <v>1.7</v>
      </c>
      <c r="N3" s="2">
        <v>6.7</v>
      </c>
      <c r="O3">
        <v>7.9</v>
      </c>
      <c r="P3" s="14">
        <v>2.4</v>
      </c>
      <c r="R3" s="22" t="s">
        <v>0</v>
      </c>
      <c r="S3" s="23">
        <v>8.3000000000000007</v>
      </c>
      <c r="T3" s="23">
        <v>17.2</v>
      </c>
      <c r="U3" s="24">
        <v>16.600000000000001</v>
      </c>
    </row>
    <row r="4" spans="1:21">
      <c r="A4" s="2" t="s">
        <v>1</v>
      </c>
      <c r="B4" s="2">
        <v>4.8</v>
      </c>
      <c r="C4" s="14">
        <v>-0.2</v>
      </c>
      <c r="D4">
        <v>5.0999999999999996</v>
      </c>
      <c r="E4">
        <v>3.2</v>
      </c>
      <c r="F4">
        <v>2.2999999999999998</v>
      </c>
      <c r="G4">
        <v>3.5</v>
      </c>
      <c r="H4" s="14">
        <v>4.2</v>
      </c>
      <c r="I4" s="2">
        <v>-0.1</v>
      </c>
      <c r="J4">
        <v>-2.7</v>
      </c>
      <c r="K4">
        <v>2</v>
      </c>
      <c r="L4">
        <v>3.7</v>
      </c>
      <c r="M4" s="14">
        <v>0.5</v>
      </c>
      <c r="N4" s="2">
        <v>3.9</v>
      </c>
      <c r="O4">
        <v>5.6</v>
      </c>
      <c r="P4" s="14">
        <v>3.7</v>
      </c>
      <c r="R4" s="10" t="s">
        <v>1</v>
      </c>
      <c r="S4">
        <v>4.8</v>
      </c>
      <c r="T4">
        <v>-0.2</v>
      </c>
      <c r="U4" s="14">
        <v>5.0999999999999996</v>
      </c>
    </row>
    <row r="5" spans="1:21">
      <c r="A5" s="2" t="s">
        <v>2</v>
      </c>
      <c r="B5" s="2">
        <v>25.3</v>
      </c>
      <c r="C5" s="14">
        <v>20.6</v>
      </c>
      <c r="D5">
        <v>20</v>
      </c>
      <c r="E5">
        <v>20.6</v>
      </c>
      <c r="F5">
        <v>15</v>
      </c>
      <c r="G5">
        <v>10.6</v>
      </c>
      <c r="H5" s="14">
        <v>2.5</v>
      </c>
      <c r="I5" s="2">
        <v>-2.6</v>
      </c>
      <c r="J5">
        <v>-2.8</v>
      </c>
      <c r="K5">
        <v>-4.7</v>
      </c>
      <c r="L5">
        <v>7.1</v>
      </c>
      <c r="M5" s="14">
        <v>-1.6</v>
      </c>
      <c r="N5" s="2">
        <v>3.4</v>
      </c>
      <c r="O5">
        <v>13</v>
      </c>
      <c r="P5" s="14">
        <v>5</v>
      </c>
      <c r="R5" s="10" t="s">
        <v>2</v>
      </c>
      <c r="S5">
        <v>25.3</v>
      </c>
      <c r="T5">
        <v>20.6</v>
      </c>
      <c r="U5" s="14">
        <v>20</v>
      </c>
    </row>
    <row r="6" spans="1:21">
      <c r="A6" s="2" t="s">
        <v>3</v>
      </c>
      <c r="B6" s="2">
        <v>19.8</v>
      </c>
      <c r="C6" s="14">
        <v>11.2</v>
      </c>
      <c r="D6">
        <v>15.5</v>
      </c>
      <c r="E6">
        <v>15.3</v>
      </c>
      <c r="F6">
        <v>9.5</v>
      </c>
      <c r="G6">
        <v>7.4</v>
      </c>
      <c r="H6" s="14">
        <v>4.3</v>
      </c>
      <c r="I6" s="2">
        <v>2.5</v>
      </c>
      <c r="J6">
        <v>-3.6</v>
      </c>
      <c r="K6">
        <v>1.5</v>
      </c>
      <c r="L6">
        <v>3</v>
      </c>
      <c r="M6" s="14">
        <v>-0.2</v>
      </c>
      <c r="N6" s="2">
        <v>-1.7</v>
      </c>
      <c r="O6">
        <v>5.2</v>
      </c>
      <c r="P6" s="14">
        <v>-1.6</v>
      </c>
      <c r="R6" s="10" t="s">
        <v>3</v>
      </c>
      <c r="S6">
        <v>19.8</v>
      </c>
      <c r="T6">
        <v>11.2</v>
      </c>
      <c r="U6" s="14">
        <v>15.5</v>
      </c>
    </row>
    <row r="7" spans="1:21">
      <c r="A7" s="2" t="s">
        <v>4</v>
      </c>
      <c r="B7" s="2">
        <v>20.2</v>
      </c>
      <c r="C7" s="14">
        <v>24.8</v>
      </c>
      <c r="D7">
        <v>23.6</v>
      </c>
      <c r="E7">
        <v>10.199999999999999</v>
      </c>
      <c r="F7">
        <v>12</v>
      </c>
      <c r="G7">
        <v>7.8</v>
      </c>
      <c r="H7" s="14">
        <v>6.6</v>
      </c>
      <c r="I7" s="2">
        <v>4.3</v>
      </c>
      <c r="J7">
        <v>-0.4</v>
      </c>
      <c r="K7">
        <v>1.4</v>
      </c>
      <c r="L7">
        <v>0.2</v>
      </c>
      <c r="M7" s="14">
        <v>-0.6</v>
      </c>
      <c r="N7" s="2">
        <v>7.5</v>
      </c>
      <c r="O7">
        <v>-1.2</v>
      </c>
      <c r="P7" s="14">
        <v>-5.7</v>
      </c>
      <c r="R7" s="10" t="s">
        <v>4</v>
      </c>
      <c r="S7">
        <v>20.2</v>
      </c>
      <c r="T7">
        <v>24.8</v>
      </c>
      <c r="U7" s="14">
        <v>23.6</v>
      </c>
    </row>
    <row r="8" spans="1:21">
      <c r="A8" s="2" t="s">
        <v>5</v>
      </c>
      <c r="B8" s="29">
        <f>AVERAGE(B3:B7,B9)</f>
        <v>20.183333333333334</v>
      </c>
      <c r="C8" s="30">
        <f t="shared" ref="C8:D8" si="0">AVERAGE(C3:C7,C9)</f>
        <v>15.716666666666667</v>
      </c>
      <c r="D8" s="31">
        <f t="shared" si="0"/>
        <v>17.266666666666669</v>
      </c>
      <c r="E8">
        <v>14.2</v>
      </c>
      <c r="F8">
        <v>5.0999999999999996</v>
      </c>
      <c r="G8">
        <v>-3.3</v>
      </c>
      <c r="H8" s="14">
        <v>-11.9</v>
      </c>
      <c r="I8" s="2">
        <v>-14.5</v>
      </c>
      <c r="J8">
        <v>19.899999999999999</v>
      </c>
      <c r="K8">
        <v>23.9</v>
      </c>
      <c r="L8">
        <v>21.7</v>
      </c>
      <c r="M8" s="14">
        <v>-12.6</v>
      </c>
      <c r="N8" s="2">
        <v>5.6</v>
      </c>
      <c r="O8">
        <v>9.5</v>
      </c>
      <c r="P8" s="14">
        <v>1.1000000000000001</v>
      </c>
      <c r="R8" s="10" t="s">
        <v>6</v>
      </c>
      <c r="S8">
        <v>42.7</v>
      </c>
      <c r="T8">
        <v>20.7</v>
      </c>
      <c r="U8" s="14">
        <v>22.8</v>
      </c>
    </row>
    <row r="9" spans="1:21">
      <c r="A9" s="2" t="s">
        <v>6</v>
      </c>
      <c r="B9" s="2">
        <v>42.7</v>
      </c>
      <c r="C9" s="14">
        <v>20.7</v>
      </c>
      <c r="D9">
        <v>22.8</v>
      </c>
      <c r="E9">
        <v>5.5</v>
      </c>
      <c r="F9">
        <v>12.6</v>
      </c>
      <c r="G9">
        <v>-3</v>
      </c>
      <c r="H9" s="14">
        <v>2.4</v>
      </c>
      <c r="I9" s="2">
        <v>-11.3</v>
      </c>
      <c r="J9">
        <v>14.3</v>
      </c>
      <c r="K9">
        <v>3</v>
      </c>
      <c r="L9">
        <v>3.8</v>
      </c>
      <c r="M9" s="14">
        <v>1.1000000000000001</v>
      </c>
      <c r="N9" s="2">
        <v>-10.8</v>
      </c>
      <c r="O9">
        <v>27.8</v>
      </c>
      <c r="P9" s="14">
        <v>-37.700000000000003</v>
      </c>
      <c r="R9" s="10" t="s">
        <v>7</v>
      </c>
      <c r="S9">
        <v>15.9</v>
      </c>
      <c r="T9">
        <v>15</v>
      </c>
      <c r="U9" s="14">
        <v>14.1</v>
      </c>
    </row>
    <row r="10" spans="1:21">
      <c r="A10" s="2" t="s">
        <v>7</v>
      </c>
      <c r="B10" s="2">
        <v>15.9</v>
      </c>
      <c r="C10" s="14">
        <v>15</v>
      </c>
      <c r="D10">
        <v>14.1</v>
      </c>
      <c r="E10">
        <v>13.6</v>
      </c>
      <c r="F10">
        <v>9.4</v>
      </c>
      <c r="G10">
        <v>7.7</v>
      </c>
      <c r="H10" s="14">
        <v>5.5</v>
      </c>
      <c r="I10" s="2">
        <v>6.1</v>
      </c>
      <c r="J10">
        <v>6.8</v>
      </c>
      <c r="K10">
        <v>5.9</v>
      </c>
      <c r="L10">
        <v>1.9</v>
      </c>
      <c r="M10" s="14">
        <v>-1.5</v>
      </c>
      <c r="N10" s="2">
        <v>7.7</v>
      </c>
      <c r="O10">
        <v>0.7</v>
      </c>
      <c r="P10" s="14">
        <v>0.2</v>
      </c>
      <c r="R10" s="10" t="s">
        <v>8</v>
      </c>
      <c r="S10">
        <v>14.1</v>
      </c>
      <c r="T10">
        <v>15.2</v>
      </c>
      <c r="U10" s="14">
        <v>17.100000000000001</v>
      </c>
    </row>
    <row r="11" spans="1:21">
      <c r="A11" s="2" t="s">
        <v>8</v>
      </c>
      <c r="B11" s="2">
        <v>14.1</v>
      </c>
      <c r="C11" s="14">
        <v>15.2</v>
      </c>
      <c r="D11">
        <v>17.100000000000001</v>
      </c>
      <c r="E11">
        <v>11.8</v>
      </c>
      <c r="F11">
        <v>10</v>
      </c>
      <c r="G11">
        <v>8.6</v>
      </c>
      <c r="H11" s="14">
        <v>7.5</v>
      </c>
      <c r="I11" s="2">
        <v>8.8000000000000007</v>
      </c>
      <c r="J11">
        <v>9.1</v>
      </c>
      <c r="K11">
        <v>6.7</v>
      </c>
      <c r="L11">
        <v>5.3</v>
      </c>
      <c r="M11" s="14">
        <v>1.5</v>
      </c>
      <c r="N11" s="2">
        <v>8</v>
      </c>
      <c r="O11">
        <v>2.2999999999999998</v>
      </c>
      <c r="P11" s="14">
        <v>3.3</v>
      </c>
      <c r="R11" s="10" t="s">
        <v>43</v>
      </c>
      <c r="S11">
        <v>14.6</v>
      </c>
      <c r="T11">
        <v>14.6</v>
      </c>
      <c r="U11" s="14">
        <v>18.899999999999999</v>
      </c>
    </row>
    <row r="12" spans="1:21">
      <c r="A12" s="2" t="s">
        <v>9</v>
      </c>
      <c r="B12" s="2">
        <v>14.6</v>
      </c>
      <c r="C12" s="14">
        <v>14.6</v>
      </c>
      <c r="D12">
        <v>18.899999999999999</v>
      </c>
      <c r="E12">
        <v>12.5</v>
      </c>
      <c r="F12">
        <v>10.199999999999999</v>
      </c>
      <c r="G12">
        <v>6.5</v>
      </c>
      <c r="H12" s="14">
        <v>7.7</v>
      </c>
      <c r="I12" s="2">
        <v>8</v>
      </c>
      <c r="J12">
        <v>9.1</v>
      </c>
      <c r="K12">
        <v>7.3</v>
      </c>
      <c r="L12">
        <v>6.2</v>
      </c>
      <c r="M12" s="14">
        <v>-2.7</v>
      </c>
      <c r="N12" s="2">
        <v>10.6</v>
      </c>
      <c r="O12">
        <v>6.3</v>
      </c>
      <c r="P12" s="14">
        <v>0.8</v>
      </c>
      <c r="R12" s="10" t="s">
        <v>10</v>
      </c>
      <c r="S12">
        <v>8.1999999999999993</v>
      </c>
      <c r="T12">
        <v>11.9</v>
      </c>
      <c r="U12" s="14">
        <v>12.6</v>
      </c>
    </row>
    <row r="13" spans="1:21">
      <c r="A13" s="2" t="s">
        <v>10</v>
      </c>
      <c r="B13" s="2">
        <v>8.1999999999999993</v>
      </c>
      <c r="C13" s="14">
        <v>11.9</v>
      </c>
      <c r="D13">
        <v>12.6</v>
      </c>
      <c r="E13">
        <v>9.3000000000000007</v>
      </c>
      <c r="F13">
        <v>7.2</v>
      </c>
      <c r="G13">
        <v>8.1999999999999993</v>
      </c>
      <c r="H13" s="14">
        <v>3.4</v>
      </c>
      <c r="I13" s="2">
        <v>-8.3000000000000007</v>
      </c>
      <c r="J13">
        <v>3.5</v>
      </c>
      <c r="K13">
        <v>6</v>
      </c>
      <c r="L13">
        <v>5.2</v>
      </c>
      <c r="M13" s="14">
        <v>3.2</v>
      </c>
      <c r="N13" s="2">
        <v>3.5</v>
      </c>
      <c r="O13">
        <v>7</v>
      </c>
      <c r="P13" s="14">
        <v>5.3</v>
      </c>
      <c r="R13" s="10" t="s">
        <v>11</v>
      </c>
      <c r="S13">
        <v>8.5</v>
      </c>
      <c r="T13">
        <v>11.6</v>
      </c>
      <c r="U13" s="14">
        <v>8.3000000000000007</v>
      </c>
    </row>
    <row r="14" spans="1:21">
      <c r="A14" s="2" t="s">
        <v>11</v>
      </c>
      <c r="B14" s="2">
        <v>8.5</v>
      </c>
      <c r="C14" s="14">
        <v>11.6</v>
      </c>
      <c r="D14">
        <v>8.3000000000000007</v>
      </c>
      <c r="E14">
        <v>12.2</v>
      </c>
      <c r="F14">
        <v>8.6999999999999993</v>
      </c>
      <c r="G14">
        <v>6.7</v>
      </c>
      <c r="H14" s="14">
        <v>7</v>
      </c>
      <c r="I14" s="2">
        <v>5.5</v>
      </c>
      <c r="J14">
        <v>4</v>
      </c>
      <c r="K14">
        <v>1</v>
      </c>
      <c r="L14">
        <v>1.3</v>
      </c>
      <c r="M14" s="14">
        <v>0.7</v>
      </c>
      <c r="N14" s="2">
        <v>1.4</v>
      </c>
      <c r="O14">
        <v>-2.7</v>
      </c>
      <c r="P14" s="14">
        <v>-0.6</v>
      </c>
      <c r="R14" s="10" t="s">
        <v>44</v>
      </c>
      <c r="S14">
        <v>9.9</v>
      </c>
      <c r="T14">
        <v>15</v>
      </c>
      <c r="U14" s="14">
        <v>15.6</v>
      </c>
    </row>
    <row r="15" spans="1:21">
      <c r="A15" s="2" t="s">
        <v>12</v>
      </c>
      <c r="B15" s="2">
        <v>9.9</v>
      </c>
      <c r="C15" s="14">
        <v>15</v>
      </c>
      <c r="D15">
        <v>15.6</v>
      </c>
      <c r="E15">
        <v>7.2</v>
      </c>
      <c r="F15">
        <v>7.2</v>
      </c>
      <c r="G15">
        <v>7.2</v>
      </c>
      <c r="H15" s="14">
        <v>4.4000000000000004</v>
      </c>
      <c r="I15" s="2">
        <v>3.8</v>
      </c>
      <c r="J15">
        <v>5.8</v>
      </c>
      <c r="K15">
        <v>4.4000000000000004</v>
      </c>
      <c r="L15">
        <v>0.9</v>
      </c>
      <c r="M15" s="14">
        <v>-9</v>
      </c>
      <c r="N15" s="2">
        <v>8.5</v>
      </c>
      <c r="O15">
        <v>-1.9</v>
      </c>
      <c r="P15" s="14">
        <v>-7.6</v>
      </c>
      <c r="R15" s="10" t="s">
        <v>45</v>
      </c>
      <c r="S15">
        <v>9.3000000000000007</v>
      </c>
      <c r="T15">
        <v>16.5</v>
      </c>
      <c r="U15" s="14">
        <v>13.1</v>
      </c>
    </row>
    <row r="16" spans="1:21">
      <c r="A16" s="2" t="s">
        <v>13</v>
      </c>
      <c r="B16" s="2">
        <v>9.3000000000000007</v>
      </c>
      <c r="C16" s="14">
        <v>16.5</v>
      </c>
      <c r="D16">
        <v>13.1</v>
      </c>
      <c r="E16">
        <v>7.7</v>
      </c>
      <c r="F16">
        <v>8.1</v>
      </c>
      <c r="G16">
        <v>6.2</v>
      </c>
      <c r="H16" s="14">
        <v>4.9000000000000004</v>
      </c>
      <c r="I16" s="2">
        <v>3.4</v>
      </c>
      <c r="J16">
        <v>4.5999999999999996</v>
      </c>
      <c r="K16">
        <v>4.7</v>
      </c>
      <c r="L16">
        <v>2.1</v>
      </c>
      <c r="M16" s="14">
        <v>-11.7</v>
      </c>
      <c r="N16" s="2">
        <v>8.6</v>
      </c>
      <c r="O16">
        <v>-0.4</v>
      </c>
      <c r="P16" s="14">
        <v>-8.4</v>
      </c>
      <c r="R16" s="10" t="s">
        <v>46</v>
      </c>
      <c r="S16">
        <v>17.7</v>
      </c>
      <c r="T16">
        <v>22.4</v>
      </c>
      <c r="U16" s="14">
        <v>21</v>
      </c>
    </row>
    <row r="17" spans="1:21">
      <c r="A17" s="2" t="s">
        <v>14</v>
      </c>
      <c r="B17" s="2">
        <v>17.7</v>
      </c>
      <c r="C17" s="14">
        <v>22.4</v>
      </c>
      <c r="D17">
        <v>21</v>
      </c>
      <c r="E17">
        <v>12.4</v>
      </c>
      <c r="F17">
        <v>11.7</v>
      </c>
      <c r="G17">
        <v>9.5</v>
      </c>
      <c r="H17" s="14">
        <v>6.3</v>
      </c>
      <c r="I17" s="2">
        <v>6.8</v>
      </c>
      <c r="J17">
        <v>6.2</v>
      </c>
      <c r="K17">
        <v>2.8</v>
      </c>
      <c r="L17">
        <v>2.2000000000000002</v>
      </c>
      <c r="M17" s="14">
        <v>-1.9</v>
      </c>
      <c r="N17" s="2">
        <v>10.4</v>
      </c>
      <c r="O17">
        <v>-0.5</v>
      </c>
      <c r="P17" s="14">
        <v>-2.8</v>
      </c>
      <c r="R17" s="10" t="s">
        <v>15</v>
      </c>
      <c r="S17">
        <v>8.8000000000000007</v>
      </c>
      <c r="T17">
        <v>19.7</v>
      </c>
      <c r="U17" s="14">
        <v>15.2</v>
      </c>
    </row>
    <row r="18" spans="1:21">
      <c r="A18" s="2" t="s">
        <v>15</v>
      </c>
      <c r="B18" s="2">
        <v>8.8000000000000007</v>
      </c>
      <c r="C18" s="14">
        <v>19.7</v>
      </c>
      <c r="D18">
        <v>15.2</v>
      </c>
      <c r="E18">
        <v>11.2</v>
      </c>
      <c r="F18">
        <v>10.199999999999999</v>
      </c>
      <c r="G18">
        <v>8.6999999999999993</v>
      </c>
      <c r="H18" s="14">
        <v>6.9</v>
      </c>
      <c r="I18" s="2">
        <v>6.6</v>
      </c>
      <c r="J18">
        <v>9.8000000000000007</v>
      </c>
      <c r="K18">
        <v>5.6</v>
      </c>
      <c r="L18">
        <v>2.5</v>
      </c>
      <c r="M18" s="14">
        <v>-4.4000000000000004</v>
      </c>
      <c r="N18" s="2">
        <v>12.2</v>
      </c>
      <c r="O18">
        <v>-6.7</v>
      </c>
      <c r="P18" s="14">
        <v>-6.7</v>
      </c>
      <c r="R18" s="10" t="s">
        <v>47</v>
      </c>
      <c r="S18">
        <v>10.7</v>
      </c>
      <c r="T18">
        <v>16.2</v>
      </c>
      <c r="U18" s="14">
        <v>14.4</v>
      </c>
    </row>
    <row r="19" spans="1:21">
      <c r="A19" s="2" t="s">
        <v>16</v>
      </c>
      <c r="B19" s="2">
        <v>10.7</v>
      </c>
      <c r="C19" s="14">
        <v>16.2</v>
      </c>
      <c r="D19">
        <v>14.4</v>
      </c>
      <c r="E19">
        <v>8.8000000000000007</v>
      </c>
      <c r="F19">
        <v>8.4</v>
      </c>
      <c r="G19">
        <v>6.5</v>
      </c>
      <c r="H19" s="14">
        <v>5.3</v>
      </c>
      <c r="I19" s="2">
        <v>5.9</v>
      </c>
      <c r="J19">
        <v>4.2</v>
      </c>
      <c r="K19">
        <v>1</v>
      </c>
      <c r="L19">
        <v>4.2</v>
      </c>
      <c r="M19" s="14">
        <v>1.2</v>
      </c>
      <c r="N19" s="2">
        <v>6.3</v>
      </c>
      <c r="O19">
        <v>-0.6</v>
      </c>
      <c r="P19" s="14">
        <v>3.1</v>
      </c>
      <c r="R19" s="10" t="s">
        <v>48</v>
      </c>
      <c r="S19">
        <v>8.8000000000000007</v>
      </c>
      <c r="T19">
        <v>14.9</v>
      </c>
      <c r="U19" s="14">
        <v>13.9</v>
      </c>
    </row>
    <row r="20" spans="1:21">
      <c r="A20" s="2" t="s">
        <v>17</v>
      </c>
      <c r="B20" s="2">
        <v>8.8000000000000007</v>
      </c>
      <c r="C20" s="14">
        <v>14.9</v>
      </c>
      <c r="D20">
        <v>13.9</v>
      </c>
      <c r="E20">
        <v>10.1</v>
      </c>
      <c r="F20">
        <v>11.9</v>
      </c>
      <c r="G20">
        <v>10</v>
      </c>
      <c r="H20" s="14">
        <v>6.7</v>
      </c>
      <c r="I20" s="2">
        <v>6.1</v>
      </c>
      <c r="J20">
        <v>10</v>
      </c>
      <c r="K20">
        <v>6.6</v>
      </c>
      <c r="L20">
        <v>2.5</v>
      </c>
      <c r="M20" s="14">
        <v>-2</v>
      </c>
      <c r="N20" s="2">
        <v>11.2</v>
      </c>
      <c r="O20">
        <v>0.4</v>
      </c>
      <c r="P20" s="14">
        <v>-3.1</v>
      </c>
      <c r="R20" s="10" t="s">
        <v>49</v>
      </c>
      <c r="S20">
        <v>7.5</v>
      </c>
      <c r="T20">
        <v>13.5</v>
      </c>
      <c r="U20" s="14">
        <v>12.2</v>
      </c>
    </row>
    <row r="21" spans="1:21">
      <c r="A21" s="2" t="s">
        <v>18</v>
      </c>
      <c r="B21" s="2">
        <v>7.5</v>
      </c>
      <c r="C21" s="14">
        <v>13.5</v>
      </c>
      <c r="D21">
        <v>12.2</v>
      </c>
      <c r="E21">
        <v>10.9</v>
      </c>
      <c r="F21">
        <v>13.5</v>
      </c>
      <c r="G21">
        <v>13.6</v>
      </c>
      <c r="H21" s="14">
        <v>5.8</v>
      </c>
      <c r="I21" s="2">
        <v>3.2</v>
      </c>
      <c r="J21">
        <v>9.1</v>
      </c>
      <c r="K21">
        <v>7.8</v>
      </c>
      <c r="L21">
        <v>1.1000000000000001</v>
      </c>
      <c r="M21" s="14">
        <v>-6</v>
      </c>
      <c r="N21" s="2">
        <v>14.9</v>
      </c>
      <c r="O21">
        <v>-2.6</v>
      </c>
      <c r="P21" s="14">
        <v>-4.7</v>
      </c>
      <c r="R21" s="10" t="s">
        <v>50</v>
      </c>
      <c r="S21">
        <v>5.2</v>
      </c>
      <c r="T21">
        <v>9.6</v>
      </c>
      <c r="U21" s="14">
        <v>7.6</v>
      </c>
    </row>
    <row r="22" spans="1:21">
      <c r="A22" s="2" t="s">
        <v>19</v>
      </c>
      <c r="B22" s="2">
        <v>5.2</v>
      </c>
      <c r="C22" s="14">
        <v>9.6</v>
      </c>
      <c r="D22">
        <v>7.6</v>
      </c>
      <c r="E22">
        <v>6.3</v>
      </c>
      <c r="F22">
        <v>6.1</v>
      </c>
      <c r="G22">
        <v>5.4</v>
      </c>
      <c r="H22" s="14">
        <v>7.4</v>
      </c>
      <c r="I22" s="2">
        <v>6.7</v>
      </c>
      <c r="J22">
        <v>4.8</v>
      </c>
      <c r="K22">
        <v>6.4</v>
      </c>
      <c r="L22">
        <v>5</v>
      </c>
      <c r="M22" s="14">
        <v>0.7</v>
      </c>
      <c r="N22" s="2">
        <v>0.8</v>
      </c>
      <c r="O22">
        <v>-5.0999999999999996</v>
      </c>
      <c r="P22" s="14">
        <v>8.1999999999999993</v>
      </c>
      <c r="R22" s="10" t="s">
        <v>51</v>
      </c>
      <c r="S22">
        <v>14.6</v>
      </c>
      <c r="T22">
        <v>15.5</v>
      </c>
      <c r="U22" s="14">
        <v>14.7</v>
      </c>
    </row>
    <row r="23" spans="1:21">
      <c r="A23" s="2" t="s">
        <v>20</v>
      </c>
      <c r="B23" s="2">
        <v>14.6</v>
      </c>
      <c r="C23" s="14">
        <v>15.5</v>
      </c>
      <c r="D23">
        <v>14.7</v>
      </c>
      <c r="E23">
        <v>11.7</v>
      </c>
      <c r="F23">
        <v>12.1</v>
      </c>
      <c r="G23">
        <v>10.3</v>
      </c>
      <c r="H23" s="14">
        <v>9.5</v>
      </c>
      <c r="I23" s="2">
        <v>7.7</v>
      </c>
      <c r="J23">
        <v>3.8</v>
      </c>
      <c r="K23">
        <v>3.6</v>
      </c>
      <c r="L23">
        <v>4.7</v>
      </c>
      <c r="M23" s="14">
        <v>3.4</v>
      </c>
      <c r="N23" s="2">
        <v>7.7</v>
      </c>
      <c r="O23">
        <v>6.6</v>
      </c>
      <c r="P23" s="14">
        <v>9.6</v>
      </c>
      <c r="R23" s="10" t="s">
        <v>21</v>
      </c>
      <c r="S23">
        <v>14.8</v>
      </c>
      <c r="T23">
        <v>15.2</v>
      </c>
      <c r="U23" s="14">
        <v>17.899999999999999</v>
      </c>
    </row>
    <row r="24" spans="1:21">
      <c r="A24" s="2" t="s">
        <v>21</v>
      </c>
      <c r="B24" s="2">
        <v>14.8</v>
      </c>
      <c r="C24" s="14">
        <v>15.2</v>
      </c>
      <c r="D24">
        <v>17.899999999999999</v>
      </c>
      <c r="E24">
        <v>14.5</v>
      </c>
      <c r="F24">
        <v>13.5</v>
      </c>
      <c r="G24">
        <v>12.3</v>
      </c>
      <c r="H24" s="14">
        <v>9.9</v>
      </c>
      <c r="I24" s="2">
        <v>10.8</v>
      </c>
      <c r="J24">
        <v>12.4</v>
      </c>
      <c r="K24">
        <v>9.6999999999999993</v>
      </c>
      <c r="L24">
        <v>6.6</v>
      </c>
      <c r="M24" s="14">
        <v>5.9</v>
      </c>
      <c r="N24" s="2">
        <v>24.8</v>
      </c>
      <c r="O24">
        <v>-3.4</v>
      </c>
      <c r="P24" s="14">
        <v>-5.8</v>
      </c>
      <c r="R24" s="10" t="s">
        <v>22</v>
      </c>
      <c r="S24">
        <v>10.199999999999999</v>
      </c>
      <c r="T24">
        <v>11.1</v>
      </c>
      <c r="U24" s="14">
        <v>11</v>
      </c>
    </row>
    <row r="25" spans="1:21">
      <c r="A25" s="2" t="s">
        <v>22</v>
      </c>
      <c r="B25" s="2">
        <v>10.199999999999999</v>
      </c>
      <c r="C25" s="14">
        <v>11.1</v>
      </c>
      <c r="D25">
        <v>11</v>
      </c>
      <c r="E25">
        <v>13.1</v>
      </c>
      <c r="F25">
        <v>10.3</v>
      </c>
      <c r="G25">
        <v>8.5</v>
      </c>
      <c r="H25" s="14">
        <v>11.2</v>
      </c>
      <c r="I25" s="2">
        <v>6.1</v>
      </c>
      <c r="J25">
        <v>5.8</v>
      </c>
      <c r="K25">
        <v>7.6</v>
      </c>
      <c r="L25">
        <v>11.9</v>
      </c>
      <c r="M25" s="14">
        <v>2.2000000000000002</v>
      </c>
      <c r="N25" s="2">
        <v>7.2</v>
      </c>
      <c r="O25">
        <v>1.1000000000000001</v>
      </c>
      <c r="P25" s="14">
        <v>9.6</v>
      </c>
      <c r="R25" s="10" t="s">
        <v>52</v>
      </c>
      <c r="S25">
        <v>11.8</v>
      </c>
      <c r="T25">
        <v>16.600000000000001</v>
      </c>
      <c r="U25" s="14">
        <v>11.6</v>
      </c>
    </row>
    <row r="26" spans="1:21">
      <c r="A26" s="2" t="s">
        <v>23</v>
      </c>
      <c r="B26" s="26">
        <f>AVERAGE(S25:S26)</f>
        <v>12.05</v>
      </c>
      <c r="C26" s="27">
        <f t="shared" ref="C26:D26" si="1">AVERAGE(T25:T26)</f>
        <v>17.5</v>
      </c>
      <c r="D26" s="28">
        <f t="shared" si="1"/>
        <v>12.85</v>
      </c>
      <c r="E26">
        <v>10.1</v>
      </c>
      <c r="F26">
        <v>10.7</v>
      </c>
      <c r="G26">
        <v>8.6</v>
      </c>
      <c r="H26" s="14">
        <v>7.9</v>
      </c>
      <c r="I26" s="2">
        <v>7.6</v>
      </c>
      <c r="J26">
        <v>6.3</v>
      </c>
      <c r="K26">
        <v>3.2</v>
      </c>
      <c r="L26">
        <v>4.8</v>
      </c>
      <c r="M26" s="14">
        <v>1.8</v>
      </c>
      <c r="N26" s="2">
        <v>6.3</v>
      </c>
      <c r="O26">
        <v>-1.8</v>
      </c>
      <c r="P26" s="14">
        <v>3.7</v>
      </c>
      <c r="R26" s="10" t="s">
        <v>53</v>
      </c>
      <c r="S26">
        <v>12.3</v>
      </c>
      <c r="T26">
        <v>18.399999999999999</v>
      </c>
      <c r="U26" s="14">
        <v>14.1</v>
      </c>
    </row>
    <row r="27" spans="1:21">
      <c r="A27" s="2" t="s">
        <v>24</v>
      </c>
      <c r="B27" s="2">
        <v>14.7</v>
      </c>
      <c r="C27" s="14">
        <v>20.3</v>
      </c>
      <c r="D27">
        <v>18.399999999999999</v>
      </c>
      <c r="E27">
        <v>11.2</v>
      </c>
      <c r="F27">
        <v>11.5</v>
      </c>
      <c r="G27">
        <v>9.3000000000000007</v>
      </c>
      <c r="H27" s="14">
        <v>6.5</v>
      </c>
      <c r="I27" s="2">
        <v>6.5</v>
      </c>
      <c r="J27">
        <v>3.7</v>
      </c>
      <c r="K27">
        <v>4.5999999999999996</v>
      </c>
      <c r="L27">
        <v>8.9</v>
      </c>
      <c r="M27" s="14">
        <v>2.8</v>
      </c>
      <c r="N27" s="2">
        <v>8</v>
      </c>
      <c r="O27">
        <v>-1.5</v>
      </c>
      <c r="P27" s="14">
        <v>-0.5</v>
      </c>
      <c r="R27" s="10" t="s">
        <v>24</v>
      </c>
      <c r="S27">
        <v>14.7</v>
      </c>
      <c r="T27">
        <v>20.3</v>
      </c>
      <c r="U27" s="14">
        <v>18.399999999999999</v>
      </c>
    </row>
    <row r="28" spans="1:21">
      <c r="A28" s="2" t="s">
        <v>25</v>
      </c>
      <c r="B28" s="2">
        <v>9.9</v>
      </c>
      <c r="C28" s="14">
        <v>11.6</v>
      </c>
      <c r="D28">
        <v>9.6999999999999993</v>
      </c>
      <c r="E28">
        <v>9.5</v>
      </c>
      <c r="F28">
        <v>9.9</v>
      </c>
      <c r="G28">
        <v>6.2</v>
      </c>
      <c r="H28" s="14">
        <v>5.4</v>
      </c>
      <c r="I28" s="2">
        <v>-1.7</v>
      </c>
      <c r="J28">
        <v>0.3</v>
      </c>
      <c r="K28">
        <v>7</v>
      </c>
      <c r="L28">
        <v>9.9</v>
      </c>
      <c r="M28" s="14">
        <v>6.7</v>
      </c>
      <c r="N28" s="2">
        <v>1.2</v>
      </c>
      <c r="O28">
        <v>1.2</v>
      </c>
      <c r="P28" s="14">
        <v>7.1</v>
      </c>
      <c r="R28" s="10" t="s">
        <v>54</v>
      </c>
      <c r="S28">
        <v>9.9</v>
      </c>
      <c r="T28">
        <v>11.6</v>
      </c>
      <c r="U28" s="14">
        <v>9.6999999999999993</v>
      </c>
    </row>
    <row r="29" spans="1:21">
      <c r="A29" s="2" t="s">
        <v>26</v>
      </c>
      <c r="B29" s="2">
        <v>12.8</v>
      </c>
      <c r="C29" s="14">
        <v>13.2</v>
      </c>
      <c r="D29">
        <v>13.6</v>
      </c>
      <c r="E29">
        <v>13.2</v>
      </c>
      <c r="F29">
        <v>14.6</v>
      </c>
      <c r="G29">
        <v>12.4</v>
      </c>
      <c r="H29" s="14">
        <v>11.3</v>
      </c>
      <c r="I29" s="2">
        <v>6.2</v>
      </c>
      <c r="J29">
        <v>1.5</v>
      </c>
      <c r="K29">
        <v>7.8</v>
      </c>
      <c r="L29">
        <v>9.1999999999999993</v>
      </c>
      <c r="M29" s="14">
        <v>2.5</v>
      </c>
      <c r="N29" s="2">
        <v>3.9</v>
      </c>
      <c r="O29">
        <v>5.2</v>
      </c>
      <c r="P29" s="14">
        <v>8.8000000000000007</v>
      </c>
      <c r="R29" s="10" t="s">
        <v>55</v>
      </c>
      <c r="S29">
        <v>12.8</v>
      </c>
      <c r="T29">
        <v>13.2</v>
      </c>
      <c r="U29" s="14">
        <v>13.6</v>
      </c>
    </row>
    <row r="30" spans="1:21">
      <c r="A30" s="2" t="s">
        <v>27</v>
      </c>
      <c r="B30" s="2">
        <v>10</v>
      </c>
      <c r="C30" s="14">
        <v>19</v>
      </c>
      <c r="D30">
        <v>17.8</v>
      </c>
      <c r="E30">
        <v>12.2</v>
      </c>
      <c r="F30">
        <v>12.4</v>
      </c>
      <c r="G30">
        <v>11.6</v>
      </c>
      <c r="H30" s="14">
        <v>7.4</v>
      </c>
      <c r="I30" s="2">
        <v>8.1999999999999993</v>
      </c>
      <c r="J30">
        <v>6.6</v>
      </c>
      <c r="K30">
        <v>3.8</v>
      </c>
      <c r="L30">
        <v>5.8</v>
      </c>
      <c r="M30" s="14">
        <v>5.2</v>
      </c>
      <c r="N30" s="2">
        <v>16</v>
      </c>
      <c r="O30">
        <v>-0.4</v>
      </c>
      <c r="P30" s="14">
        <v>3.2</v>
      </c>
      <c r="R30" s="10" t="s">
        <v>27</v>
      </c>
      <c r="S30">
        <v>10</v>
      </c>
      <c r="T30">
        <v>19</v>
      </c>
      <c r="U30" s="14">
        <v>17.8</v>
      </c>
    </row>
    <row r="31" spans="1:21">
      <c r="A31" s="2" t="s">
        <v>28</v>
      </c>
      <c r="B31" s="2">
        <v>11</v>
      </c>
      <c r="C31" s="14">
        <v>21.7</v>
      </c>
      <c r="D31">
        <v>17.399999999999999</v>
      </c>
      <c r="E31">
        <v>8.4</v>
      </c>
      <c r="F31">
        <v>9.1999999999999993</v>
      </c>
      <c r="G31">
        <v>9.1</v>
      </c>
      <c r="H31" s="14">
        <v>2.9</v>
      </c>
      <c r="I31" s="2">
        <v>5.9</v>
      </c>
      <c r="J31">
        <v>10.5</v>
      </c>
      <c r="K31">
        <v>7.2</v>
      </c>
      <c r="L31">
        <v>4.3</v>
      </c>
      <c r="M31" s="14">
        <v>5.0999999999999996</v>
      </c>
      <c r="N31" s="2">
        <v>12.4</v>
      </c>
      <c r="O31">
        <v>-1.2</v>
      </c>
      <c r="P31" s="14">
        <v>2</v>
      </c>
      <c r="R31" s="10" t="s">
        <v>28</v>
      </c>
      <c r="S31">
        <v>11</v>
      </c>
      <c r="T31">
        <v>21.7</v>
      </c>
      <c r="U31" s="14">
        <v>17.399999999999999</v>
      </c>
    </row>
    <row r="32" spans="1:21">
      <c r="A32" s="2" t="s">
        <v>29</v>
      </c>
      <c r="B32" s="2">
        <v>13</v>
      </c>
      <c r="C32" s="14">
        <v>20.6</v>
      </c>
      <c r="D32">
        <v>19.8</v>
      </c>
      <c r="E32">
        <v>8.9</v>
      </c>
      <c r="F32">
        <v>8.5</v>
      </c>
      <c r="G32">
        <v>6.9</v>
      </c>
      <c r="H32" s="14">
        <v>3.4</v>
      </c>
      <c r="I32" s="2">
        <v>6.7</v>
      </c>
      <c r="J32">
        <v>11.8</v>
      </c>
      <c r="K32">
        <v>10.9</v>
      </c>
      <c r="L32">
        <v>6.9</v>
      </c>
      <c r="M32" s="14">
        <v>6.3</v>
      </c>
      <c r="N32" s="2">
        <v>12.6</v>
      </c>
      <c r="O32">
        <v>3.6</v>
      </c>
      <c r="P32" s="14">
        <v>3.6</v>
      </c>
      <c r="R32" s="10" t="s">
        <v>29</v>
      </c>
      <c r="S32">
        <v>13</v>
      </c>
      <c r="T32">
        <v>20.6</v>
      </c>
      <c r="U32" s="14">
        <v>19.8</v>
      </c>
    </row>
    <row r="33" spans="1:21">
      <c r="A33" s="2" t="s">
        <v>30</v>
      </c>
      <c r="B33" s="26">
        <v>18.399999999999999</v>
      </c>
      <c r="C33" s="27">
        <v>22.4</v>
      </c>
      <c r="D33" s="28">
        <v>12</v>
      </c>
      <c r="E33">
        <v>8.4</v>
      </c>
      <c r="F33">
        <v>14.9</v>
      </c>
      <c r="G33">
        <v>11.8</v>
      </c>
      <c r="H33" s="14">
        <v>6.7</v>
      </c>
      <c r="I33" s="2">
        <v>15.5</v>
      </c>
      <c r="J33">
        <v>12.2</v>
      </c>
      <c r="K33">
        <v>4.9000000000000004</v>
      </c>
      <c r="L33">
        <v>1.8</v>
      </c>
      <c r="M33" s="14">
        <v>6.6</v>
      </c>
      <c r="N33" s="2">
        <v>5.5</v>
      </c>
      <c r="O33">
        <v>6.3</v>
      </c>
      <c r="P33" s="14">
        <v>13</v>
      </c>
      <c r="R33" s="10" t="s">
        <v>56</v>
      </c>
      <c r="S33">
        <v>18.399999999999999</v>
      </c>
      <c r="T33">
        <v>22.4</v>
      </c>
      <c r="U33" s="14">
        <v>12</v>
      </c>
    </row>
    <row r="34" spans="1:21">
      <c r="A34" s="2" t="s">
        <v>31</v>
      </c>
      <c r="B34" s="26">
        <v>18.399999999999999</v>
      </c>
      <c r="C34" s="27">
        <v>22.4</v>
      </c>
      <c r="D34" s="28">
        <v>12</v>
      </c>
      <c r="E34">
        <v>4.5999999999999996</v>
      </c>
      <c r="F34">
        <v>4.8</v>
      </c>
      <c r="G34">
        <v>12.7</v>
      </c>
      <c r="H34" s="14">
        <v>6.8</v>
      </c>
      <c r="I34" s="2">
        <v>3.2</v>
      </c>
      <c r="J34">
        <v>6.2</v>
      </c>
      <c r="K34">
        <v>5.3</v>
      </c>
      <c r="L34">
        <v>7.4</v>
      </c>
      <c r="M34" s="14">
        <v>-0.3</v>
      </c>
      <c r="N34" s="2">
        <v>8.4</v>
      </c>
      <c r="O34">
        <v>2.4</v>
      </c>
      <c r="P34" s="14">
        <v>6.8</v>
      </c>
      <c r="R34" s="10" t="s">
        <v>57</v>
      </c>
      <c r="S34">
        <v>12</v>
      </c>
      <c r="T34">
        <v>18.7</v>
      </c>
      <c r="U34" s="14">
        <v>14.5</v>
      </c>
    </row>
    <row r="35" spans="1:21">
      <c r="A35" s="2" t="s">
        <v>32</v>
      </c>
      <c r="B35" s="2">
        <v>12</v>
      </c>
      <c r="C35" s="14">
        <v>18.7</v>
      </c>
      <c r="D35">
        <v>14.5</v>
      </c>
      <c r="E35">
        <v>9.6999999999999993</v>
      </c>
      <c r="F35">
        <v>10.9</v>
      </c>
      <c r="G35">
        <v>9.4</v>
      </c>
      <c r="H35" s="14">
        <v>7.3</v>
      </c>
      <c r="I35" s="2">
        <v>8.5</v>
      </c>
      <c r="J35">
        <v>10.6</v>
      </c>
      <c r="K35">
        <v>7.3</v>
      </c>
      <c r="L35">
        <v>10.7</v>
      </c>
      <c r="M35" s="14">
        <v>8.9</v>
      </c>
      <c r="N35" s="2">
        <v>16.8</v>
      </c>
      <c r="O35">
        <v>11.9</v>
      </c>
      <c r="P35" s="14">
        <v>12.9</v>
      </c>
      <c r="R35" s="10" t="s">
        <v>58</v>
      </c>
      <c r="S35">
        <v>5.3</v>
      </c>
      <c r="T35">
        <v>16.899999999999999</v>
      </c>
      <c r="U35" s="14">
        <v>15.9</v>
      </c>
    </row>
    <row r="36" spans="1:21">
      <c r="A36" s="2" t="s">
        <v>33</v>
      </c>
      <c r="B36" s="2">
        <v>5.3</v>
      </c>
      <c r="C36" s="14">
        <v>16.899999999999999</v>
      </c>
      <c r="D36">
        <v>15.9</v>
      </c>
      <c r="E36">
        <v>12.1</v>
      </c>
      <c r="F36">
        <v>11.3</v>
      </c>
      <c r="G36">
        <v>12.2</v>
      </c>
      <c r="H36" s="14">
        <v>10.5</v>
      </c>
      <c r="I36" s="2">
        <v>10</v>
      </c>
      <c r="J36">
        <v>13.8</v>
      </c>
      <c r="K36">
        <v>13.1</v>
      </c>
      <c r="L36">
        <v>9.3000000000000007</v>
      </c>
      <c r="M36" s="14">
        <v>7.7</v>
      </c>
      <c r="N36" s="2">
        <v>15.7</v>
      </c>
      <c r="O36">
        <v>7.6</v>
      </c>
      <c r="P36" s="14">
        <v>3.4</v>
      </c>
      <c r="R36" s="10" t="s">
        <v>59</v>
      </c>
      <c r="S36">
        <v>2</v>
      </c>
      <c r="T36">
        <v>19.600000000000001</v>
      </c>
      <c r="U36" s="14">
        <v>16.3</v>
      </c>
    </row>
    <row r="37" spans="1:21">
      <c r="A37" s="2" t="s">
        <v>34</v>
      </c>
      <c r="B37" s="2">
        <v>2</v>
      </c>
      <c r="C37" s="14">
        <v>19.600000000000001</v>
      </c>
      <c r="D37">
        <v>16.3</v>
      </c>
      <c r="E37">
        <v>12.6</v>
      </c>
      <c r="F37">
        <v>11.6</v>
      </c>
      <c r="G37">
        <v>9.4</v>
      </c>
      <c r="H37" s="14">
        <v>5.4</v>
      </c>
      <c r="I37" s="2">
        <v>9.4</v>
      </c>
      <c r="J37">
        <v>12.5</v>
      </c>
      <c r="K37">
        <v>6.2</v>
      </c>
      <c r="L37">
        <v>10.5</v>
      </c>
      <c r="M37" s="14">
        <v>3.4</v>
      </c>
      <c r="N37" s="2">
        <v>12</v>
      </c>
      <c r="O37">
        <v>4.5999999999999996</v>
      </c>
      <c r="P37" s="14">
        <v>3.3</v>
      </c>
      <c r="R37" s="10" t="s">
        <v>60</v>
      </c>
      <c r="S37">
        <v>5.9</v>
      </c>
      <c r="T37">
        <v>17.2</v>
      </c>
      <c r="U37" s="14">
        <v>18.5</v>
      </c>
    </row>
    <row r="38" spans="1:21">
      <c r="A38" s="2" t="s">
        <v>35</v>
      </c>
      <c r="B38" s="2">
        <v>5.9</v>
      </c>
      <c r="C38" s="14">
        <v>17.2</v>
      </c>
      <c r="D38">
        <v>18.5</v>
      </c>
      <c r="E38">
        <v>7</v>
      </c>
      <c r="F38">
        <v>2.2999999999999998</v>
      </c>
      <c r="G38">
        <v>5.2</v>
      </c>
      <c r="H38" s="14">
        <v>6.1</v>
      </c>
      <c r="I38" s="2">
        <v>5.4</v>
      </c>
      <c r="J38">
        <v>5.9</v>
      </c>
      <c r="K38">
        <v>3.3</v>
      </c>
      <c r="L38">
        <v>2.7</v>
      </c>
      <c r="M38" s="14">
        <v>-3.7</v>
      </c>
      <c r="N38" s="2">
        <v>9.1999999999999993</v>
      </c>
      <c r="O38">
        <v>8.1</v>
      </c>
      <c r="P38" s="14">
        <v>-3.7</v>
      </c>
      <c r="R38" s="10" t="s">
        <v>61</v>
      </c>
      <c r="S38">
        <v>29.1</v>
      </c>
      <c r="T38">
        <v>27.1</v>
      </c>
      <c r="U38" s="14">
        <v>16.600000000000001</v>
      </c>
    </row>
    <row r="39" spans="1:21">
      <c r="A39" s="2" t="s">
        <v>36</v>
      </c>
      <c r="B39" s="2">
        <v>29.1</v>
      </c>
      <c r="C39" s="14">
        <v>27.1</v>
      </c>
      <c r="D39">
        <v>16.600000000000001</v>
      </c>
      <c r="E39">
        <v>15.1</v>
      </c>
      <c r="F39">
        <v>15.4</v>
      </c>
      <c r="G39">
        <v>16.5</v>
      </c>
      <c r="H39" s="14">
        <v>20.399999999999999</v>
      </c>
      <c r="I39" s="2">
        <v>8.1999999999999993</v>
      </c>
      <c r="J39">
        <v>1.4</v>
      </c>
      <c r="K39">
        <v>4.3</v>
      </c>
      <c r="L39">
        <v>13.1</v>
      </c>
      <c r="M39" s="14">
        <v>2.7</v>
      </c>
      <c r="N39" s="2">
        <v>30.2</v>
      </c>
      <c r="O39">
        <v>22.6</v>
      </c>
      <c r="P39" s="14">
        <v>18.2</v>
      </c>
      <c r="R39" s="10" t="s">
        <v>62</v>
      </c>
      <c r="S39">
        <v>6</v>
      </c>
      <c r="T39">
        <v>11</v>
      </c>
      <c r="U39" s="14">
        <v>10.1</v>
      </c>
    </row>
    <row r="40" spans="1:21">
      <c r="A40" s="2" t="s">
        <v>37</v>
      </c>
      <c r="B40" s="2">
        <v>10</v>
      </c>
      <c r="C40" s="14">
        <v>19</v>
      </c>
      <c r="D40">
        <v>17.8</v>
      </c>
      <c r="E40">
        <v>11.6</v>
      </c>
      <c r="F40">
        <v>15.5</v>
      </c>
      <c r="G40">
        <v>12.1</v>
      </c>
      <c r="H40" s="14">
        <v>8.8000000000000007</v>
      </c>
      <c r="I40" s="2">
        <v>6.5</v>
      </c>
      <c r="J40">
        <v>9.8000000000000007</v>
      </c>
      <c r="K40">
        <v>11.6</v>
      </c>
      <c r="L40">
        <v>13.9</v>
      </c>
      <c r="M40" s="14">
        <v>-3.3</v>
      </c>
      <c r="N40" s="2">
        <v>5.5</v>
      </c>
      <c r="O40">
        <v>12.2</v>
      </c>
      <c r="P40" s="14">
        <v>16.5</v>
      </c>
      <c r="R40" s="10" t="s">
        <v>39</v>
      </c>
      <c r="S40">
        <v>14.6</v>
      </c>
      <c r="T40">
        <v>17.899999999999999</v>
      </c>
      <c r="U40" s="14">
        <v>13.1</v>
      </c>
    </row>
    <row r="41" spans="1:21">
      <c r="A41" s="2" t="s">
        <v>38</v>
      </c>
      <c r="B41" s="2">
        <v>6</v>
      </c>
      <c r="C41" s="14">
        <v>11</v>
      </c>
      <c r="D41">
        <v>10.1</v>
      </c>
      <c r="E41">
        <v>5</v>
      </c>
      <c r="F41">
        <v>6.2</v>
      </c>
      <c r="G41">
        <v>2.2000000000000002</v>
      </c>
      <c r="H41" s="14">
        <v>0.5</v>
      </c>
      <c r="I41" s="2">
        <v>4.8</v>
      </c>
      <c r="J41">
        <v>7.8</v>
      </c>
      <c r="K41">
        <v>9.6</v>
      </c>
      <c r="L41">
        <v>6.5</v>
      </c>
      <c r="M41" s="14">
        <v>1.9</v>
      </c>
      <c r="N41" s="2">
        <v>10.9</v>
      </c>
      <c r="O41">
        <v>5.0999999999999996</v>
      </c>
      <c r="P41" s="14">
        <v>4.3</v>
      </c>
      <c r="R41" s="11" t="s">
        <v>40</v>
      </c>
      <c r="S41" s="17">
        <v>5.0999999999999996</v>
      </c>
      <c r="T41" s="17">
        <v>5.6</v>
      </c>
      <c r="U41" s="15">
        <v>7.3</v>
      </c>
    </row>
    <row r="42" spans="1:21">
      <c r="A42" s="2" t="s">
        <v>39</v>
      </c>
      <c r="B42" s="2">
        <v>14.6</v>
      </c>
      <c r="C42" s="14">
        <v>17.899999999999999</v>
      </c>
      <c r="D42">
        <v>13.1</v>
      </c>
      <c r="E42">
        <v>11.7</v>
      </c>
      <c r="F42">
        <v>17.399999999999999</v>
      </c>
      <c r="G42">
        <v>16.5</v>
      </c>
      <c r="H42" s="14">
        <v>11.1</v>
      </c>
      <c r="I42" s="2">
        <v>14.3</v>
      </c>
      <c r="J42">
        <v>12.5</v>
      </c>
      <c r="K42">
        <v>17.7</v>
      </c>
      <c r="L42">
        <v>11.5</v>
      </c>
      <c r="M42" s="14">
        <v>0</v>
      </c>
      <c r="N42" s="2">
        <v>18.100000000000001</v>
      </c>
      <c r="O42">
        <v>6.3</v>
      </c>
      <c r="P42" s="14">
        <v>6</v>
      </c>
    </row>
    <row r="43" spans="1:21">
      <c r="A43" s="3" t="s">
        <v>40</v>
      </c>
      <c r="B43" s="3">
        <v>5.0999999999999996</v>
      </c>
      <c r="C43" s="15">
        <v>5.6</v>
      </c>
      <c r="D43" s="17">
        <v>7.3</v>
      </c>
      <c r="E43" s="17">
        <v>4.5</v>
      </c>
      <c r="F43" s="17">
        <v>6.7</v>
      </c>
      <c r="G43" s="17">
        <v>7.4</v>
      </c>
      <c r="H43" s="15">
        <v>5.6</v>
      </c>
      <c r="I43" s="3">
        <v>7</v>
      </c>
      <c r="J43" s="17">
        <v>8.6999999999999993</v>
      </c>
      <c r="K43" s="17">
        <v>6.8</v>
      </c>
      <c r="L43" s="17">
        <v>7.9</v>
      </c>
      <c r="M43" s="15">
        <v>4.9000000000000004</v>
      </c>
      <c r="N43" s="3">
        <v>9.5</v>
      </c>
      <c r="O43" s="17">
        <v>2.7</v>
      </c>
      <c r="P43" s="15">
        <v>2.2000000000000002</v>
      </c>
    </row>
    <row r="45" spans="1:21">
      <c r="A45" t="s">
        <v>42</v>
      </c>
    </row>
    <row r="47" spans="1:21">
      <c r="I47" s="4"/>
      <c r="J47" s="4"/>
    </row>
    <row r="51" spans="1:4">
      <c r="D51" s="21"/>
    </row>
    <row r="52" spans="1:4">
      <c r="A52" s="20"/>
      <c r="B52" s="20"/>
      <c r="C52" s="20"/>
      <c r="D52" s="4"/>
    </row>
    <row r="53" spans="1:4">
      <c r="A53" s="20"/>
      <c r="B53" s="20"/>
      <c r="C53" s="20"/>
      <c r="D53" s="4"/>
    </row>
    <row r="54" spans="1:4">
      <c r="A54" s="20"/>
      <c r="B54" s="20"/>
      <c r="C54" s="20"/>
      <c r="D54" s="4"/>
    </row>
    <row r="55" spans="1:4">
      <c r="A55" s="20"/>
      <c r="B55" s="20"/>
      <c r="C55" s="20"/>
      <c r="D55" s="4"/>
    </row>
    <row r="56" spans="1:4">
      <c r="A56" s="20"/>
      <c r="B56" s="20"/>
      <c r="C56" s="20"/>
      <c r="D56" s="4"/>
    </row>
    <row r="57" spans="1:4">
      <c r="A57" s="20"/>
      <c r="B57" s="20"/>
      <c r="C57" s="20"/>
      <c r="D57" s="4"/>
    </row>
    <row r="58" spans="1:4">
      <c r="A58" s="20"/>
      <c r="B58" s="20"/>
      <c r="C58" s="20"/>
      <c r="D58" s="4"/>
    </row>
    <row r="59" spans="1:4">
      <c r="A59" s="20"/>
      <c r="B59" s="20"/>
      <c r="C59" s="20"/>
      <c r="D59" s="4"/>
    </row>
    <row r="60" spans="1:4">
      <c r="A60" s="20"/>
      <c r="B60" s="20"/>
      <c r="C60" s="20"/>
      <c r="D60" s="4"/>
    </row>
    <row r="61" spans="1:4">
      <c r="A61" s="20"/>
      <c r="B61" s="20"/>
      <c r="C61" s="20"/>
      <c r="D61" s="4"/>
    </row>
    <row r="62" spans="1:4">
      <c r="A62" s="20"/>
      <c r="B62" s="20"/>
      <c r="C62" s="20"/>
      <c r="D62" s="4"/>
    </row>
    <row r="63" spans="1:4">
      <c r="A63" s="20"/>
      <c r="B63" s="20"/>
      <c r="C63" s="20"/>
      <c r="D63" s="4"/>
    </row>
    <row r="64" spans="1:4">
      <c r="A64" s="20"/>
      <c r="B64" s="20"/>
      <c r="C64" s="20"/>
      <c r="D64" s="4"/>
    </row>
    <row r="65" spans="1:4">
      <c r="A65" s="20"/>
      <c r="B65" s="20"/>
      <c r="C65" s="20"/>
      <c r="D65" s="4"/>
    </row>
    <row r="66" spans="1:4">
      <c r="A66" s="20"/>
      <c r="B66" s="20"/>
      <c r="C66" s="20"/>
      <c r="D66" s="4"/>
    </row>
    <row r="67" spans="1:4">
      <c r="A67" s="20"/>
      <c r="B67" s="20"/>
      <c r="C67" s="20"/>
      <c r="D67" s="4"/>
    </row>
    <row r="68" spans="1:4">
      <c r="A68" s="20"/>
      <c r="B68" s="20"/>
      <c r="C68" s="20"/>
      <c r="D68" s="4"/>
    </row>
    <row r="69" spans="1:4">
      <c r="A69" s="20"/>
      <c r="B69" s="20"/>
      <c r="C69" s="20"/>
      <c r="D69" s="4"/>
    </row>
    <row r="70" spans="1:4">
      <c r="A70" s="20"/>
      <c r="B70" s="20"/>
      <c r="C70" s="20"/>
      <c r="D70" s="4"/>
    </row>
    <row r="71" spans="1:4">
      <c r="A71" s="20"/>
      <c r="B71" s="20"/>
      <c r="C71" s="20"/>
      <c r="D71" s="4"/>
    </row>
    <row r="72" spans="1:4">
      <c r="A72" s="20"/>
      <c r="B72" s="20"/>
      <c r="C72" s="20"/>
      <c r="D72" s="4"/>
    </row>
    <row r="73" spans="1:4">
      <c r="A73" s="20"/>
      <c r="B73" s="20"/>
      <c r="C73" s="20"/>
      <c r="D73" s="4"/>
    </row>
    <row r="74" spans="1:4">
      <c r="A74" s="20"/>
      <c r="B74" s="20"/>
      <c r="C74" s="20"/>
      <c r="D74" s="4"/>
    </row>
    <row r="75" spans="1:4">
      <c r="A75" s="20"/>
      <c r="B75" s="20"/>
      <c r="C75" s="20"/>
      <c r="D75" s="4"/>
    </row>
    <row r="76" spans="1:4">
      <c r="A76" s="20"/>
      <c r="B76" s="20"/>
      <c r="C76" s="20"/>
      <c r="D76" s="4"/>
    </row>
    <row r="77" spans="1:4">
      <c r="A77" s="20"/>
      <c r="B77" s="20"/>
      <c r="C77" s="20"/>
      <c r="D77" s="4"/>
    </row>
    <row r="78" spans="1:4">
      <c r="A78" s="20"/>
      <c r="B78" s="20"/>
      <c r="C78" s="20"/>
      <c r="D78" s="4"/>
    </row>
    <row r="79" spans="1:4">
      <c r="A79" s="20"/>
      <c r="B79" s="20"/>
      <c r="C79" s="20"/>
      <c r="D79" s="4"/>
    </row>
    <row r="80" spans="1:4">
      <c r="A80" s="20"/>
      <c r="B80" s="20"/>
      <c r="C80" s="20"/>
      <c r="D80" s="4"/>
    </row>
    <row r="81" spans="1:4">
      <c r="A81" s="20"/>
      <c r="B81" s="20"/>
      <c r="C81" s="20"/>
      <c r="D81" s="4"/>
    </row>
    <row r="82" spans="1:4">
      <c r="A82" s="20"/>
      <c r="B82" s="20"/>
      <c r="C82" s="20"/>
      <c r="D82" s="4"/>
    </row>
    <row r="83" spans="1:4">
      <c r="A83" s="20"/>
      <c r="B83" s="20"/>
      <c r="C83" s="20"/>
      <c r="D83" s="4"/>
    </row>
    <row r="84" spans="1:4">
      <c r="A84" s="20"/>
      <c r="B84" s="20"/>
      <c r="C84" s="20"/>
      <c r="D84" s="4"/>
    </row>
    <row r="85" spans="1:4">
      <c r="A85" s="20"/>
      <c r="B85" s="20"/>
      <c r="C85" s="20"/>
      <c r="D85" s="4"/>
    </row>
    <row r="86" spans="1:4">
      <c r="A86" s="20"/>
      <c r="B86" s="20"/>
      <c r="C86" s="20"/>
      <c r="D86" s="4"/>
    </row>
    <row r="87" spans="1:4">
      <c r="A87" s="20"/>
      <c r="B87" s="20"/>
      <c r="C87" s="20"/>
      <c r="D87" s="4"/>
    </row>
    <row r="88" spans="1:4">
      <c r="A88" s="20"/>
      <c r="B88" s="20"/>
      <c r="C88" s="20"/>
      <c r="D88" s="4"/>
    </row>
    <row r="89" spans="1:4">
      <c r="A89" s="20"/>
      <c r="B89" s="20"/>
      <c r="C89" s="20"/>
      <c r="D89" s="4"/>
    </row>
    <row r="90" spans="1:4">
      <c r="A90" s="20"/>
      <c r="B90" s="20"/>
      <c r="C90" s="20"/>
      <c r="D90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8E436-CEEE-1E42-A22F-56DF04DD76AC}">
  <dimension ref="A1:P48"/>
  <sheetViews>
    <sheetView tabSelected="1" topLeftCell="A2" workbookViewId="0">
      <selection activeCell="A12" sqref="A12"/>
    </sheetView>
  </sheetViews>
  <sheetFormatPr baseColWidth="10" defaultColWidth="8.83203125" defaultRowHeight="15"/>
  <cols>
    <col min="1" max="1" width="26.5" customWidth="1"/>
    <col min="2" max="4" width="11.1640625" customWidth="1"/>
    <col min="5" max="7" width="10.83203125" bestFit="1" customWidth="1"/>
    <col min="10" max="10" width="26.5" customWidth="1"/>
    <col min="11" max="13" width="11.1640625" customWidth="1"/>
    <col min="14" max="16" width="10.83203125" bestFit="1" customWidth="1"/>
  </cols>
  <sheetData>
    <row r="1" spans="1:16">
      <c r="A1" s="52" t="s">
        <v>92</v>
      </c>
      <c r="B1" s="25">
        <v>2018</v>
      </c>
      <c r="C1" s="25">
        <v>2019</v>
      </c>
      <c r="D1" s="19">
        <v>2020</v>
      </c>
      <c r="E1" s="18">
        <v>2021</v>
      </c>
      <c r="F1" s="25">
        <v>2022</v>
      </c>
      <c r="G1" s="19">
        <v>2023</v>
      </c>
      <c r="J1" s="52" t="s">
        <v>93</v>
      </c>
      <c r="K1" s="25">
        <v>2018</v>
      </c>
      <c r="L1" s="25">
        <v>2019</v>
      </c>
      <c r="M1" s="19">
        <v>2020</v>
      </c>
      <c r="N1" s="18">
        <v>2021</v>
      </c>
      <c r="O1" s="25">
        <v>2022</v>
      </c>
      <c r="P1" s="19">
        <v>2023</v>
      </c>
    </row>
    <row r="2" spans="1:16">
      <c r="A2" s="49" t="s">
        <v>41</v>
      </c>
      <c r="B2" s="51">
        <f>SUM(B3,B11,B43)</f>
        <v>301089.49999999994</v>
      </c>
      <c r="C2" s="51">
        <f t="shared" ref="C2:G2" si="0">SUM(C3,C11,C43)</f>
        <v>318893.42249999999</v>
      </c>
      <c r="D2" s="51">
        <f t="shared" si="0"/>
        <v>327779.75135620002</v>
      </c>
      <c r="E2" s="51">
        <f t="shared" si="0"/>
        <v>359040.31943337736</v>
      </c>
      <c r="F2" s="51">
        <f t="shared" si="0"/>
        <v>370635.71153619315</v>
      </c>
      <c r="G2" s="51">
        <f t="shared" si="0"/>
        <v>385901.34837339347</v>
      </c>
      <c r="J2" s="49" t="s">
        <v>41</v>
      </c>
      <c r="K2" s="51">
        <v>301089.49999999994</v>
      </c>
      <c r="L2" s="51">
        <v>311858.7</v>
      </c>
      <c r="M2" s="51">
        <v>312902.90000000002</v>
      </c>
      <c r="N2" s="51">
        <v>374545.6</v>
      </c>
      <c r="O2" s="51">
        <v>395043.7</v>
      </c>
      <c r="P2" s="51">
        <v>399103.1</v>
      </c>
    </row>
    <row r="3" spans="1:16">
      <c r="A3" s="49" t="s">
        <v>89</v>
      </c>
      <c r="B3" s="51">
        <f>SUM(B4:B10)</f>
        <v>22592.400000000001</v>
      </c>
      <c r="C3" s="51">
        <f t="shared" ref="C3:G3" si="1">SUM(C4:C10)</f>
        <v>23751.409600000003</v>
      </c>
      <c r="D3" s="51">
        <f t="shared" si="1"/>
        <v>23828.316885199994</v>
      </c>
      <c r="E3" s="51">
        <f t="shared" si="1"/>
        <v>25079.782638078992</v>
      </c>
      <c r="F3" s="51">
        <f t="shared" si="1"/>
        <v>26776.87762886798</v>
      </c>
      <c r="G3" s="51">
        <f t="shared" si="1"/>
        <v>27316.855715108697</v>
      </c>
      <c r="J3" s="49" t="s">
        <v>89</v>
      </c>
      <c r="K3" s="51">
        <v>22592.400000000001</v>
      </c>
      <c r="L3" s="51">
        <v>23695.5</v>
      </c>
      <c r="M3" s="51">
        <v>22011.5</v>
      </c>
      <c r="N3" s="51">
        <v>34566.1</v>
      </c>
      <c r="O3" s="51"/>
      <c r="P3" s="51"/>
    </row>
    <row r="4" spans="1:16">
      <c r="A4" s="22" t="s">
        <v>0</v>
      </c>
      <c r="B4" s="50">
        <v>11347.2</v>
      </c>
      <c r="C4" s="50">
        <f>B4*(1+增速!L3/100)</f>
        <v>11971.296</v>
      </c>
      <c r="D4" s="50">
        <f>C4*(1+增速!M3/100)</f>
        <v>12174.808031999999</v>
      </c>
      <c r="E4" s="50">
        <f>D4*(1+增速!N3/100)</f>
        <v>12990.520170143998</v>
      </c>
      <c r="F4" s="50">
        <f>E4*(1+增速!O3/100)</f>
        <v>14016.771263585373</v>
      </c>
      <c r="G4" s="50">
        <f>F4*(1+增速!P3/100)</f>
        <v>14353.173773911423</v>
      </c>
      <c r="J4" s="22" t="s">
        <v>0</v>
      </c>
      <c r="K4" s="53">
        <v>11347.2</v>
      </c>
      <c r="L4" s="53">
        <f>L$3/C$3*C4</f>
        <v>11943.116183218026</v>
      </c>
      <c r="M4" s="53">
        <f>M$3/D$3*D4</f>
        <v>11246.526067597189</v>
      </c>
      <c r="N4" s="53">
        <f t="shared" ref="M4:N10" si="2">N$3/E$3*E4</f>
        <v>17904.127230012087</v>
      </c>
      <c r="O4" s="53">
        <f>O$2/F$2*F4</f>
        <v>14939.837176158677</v>
      </c>
      <c r="P4" s="53">
        <f>P$2/G$2*G4</f>
        <v>14844.19832206448</v>
      </c>
    </row>
    <row r="5" spans="1:16">
      <c r="A5" s="10" t="s">
        <v>1</v>
      </c>
      <c r="B5" s="50">
        <v>6370.2</v>
      </c>
      <c r="C5" s="50">
        <f>B5*(1+增速!L4/100)</f>
        <v>6605.8973999999989</v>
      </c>
      <c r="D5" s="50">
        <f>C5*(1+增速!M4/100)</f>
        <v>6638.9268869999978</v>
      </c>
      <c r="E5" s="50">
        <f>D5*(1+增速!N4/100)</f>
        <v>6897.8450355929972</v>
      </c>
      <c r="F5" s="50">
        <f>E5*(1+增速!O4/100)</f>
        <v>7284.1243575862054</v>
      </c>
      <c r="G5" s="50">
        <f>F5*(1+增速!P4/100)</f>
        <v>7553.6369588168945</v>
      </c>
      <c r="J5" s="10" t="s">
        <v>1</v>
      </c>
      <c r="K5" s="53">
        <v>6370.2</v>
      </c>
      <c r="L5" s="53">
        <f t="shared" ref="L5:L10" si="3">L$3/C$3*C5</f>
        <v>6590.3474563337058</v>
      </c>
      <c r="M5" s="53">
        <f t="shared" si="2"/>
        <v>6132.7344217066775</v>
      </c>
      <c r="N5" s="53">
        <f t="shared" si="2"/>
        <v>9506.9245505659601</v>
      </c>
      <c r="O5" s="53">
        <f t="shared" ref="O5:O10" si="4">O$2/F$2*F5</f>
        <v>7763.8159192870462</v>
      </c>
      <c r="P5" s="53">
        <f t="shared" ref="P5:P10" si="5">P$2/G$2*G5</f>
        <v>7812.0481808252889</v>
      </c>
    </row>
    <row r="6" spans="1:16">
      <c r="A6" s="10" t="s">
        <v>2</v>
      </c>
      <c r="B6" s="50">
        <v>924.2</v>
      </c>
      <c r="C6" s="50">
        <f>B6*(1+增速!L5/100)</f>
        <v>989.81820000000005</v>
      </c>
      <c r="D6" s="50">
        <f>C6*(1+增速!M5/100)</f>
        <v>973.98110880000002</v>
      </c>
      <c r="E6" s="50">
        <f>D6*(1+增速!N5/100)</f>
        <v>1007.0964664992</v>
      </c>
      <c r="F6" s="50">
        <f>E6*(1+增速!O5/100)</f>
        <v>1138.0190071440959</v>
      </c>
      <c r="G6" s="50">
        <f>F6*(1+增速!P5/100)</f>
        <v>1194.9199575013008</v>
      </c>
      <c r="J6" s="10" t="s">
        <v>2</v>
      </c>
      <c r="K6" s="53">
        <v>924.2</v>
      </c>
      <c r="L6" s="53">
        <f t="shared" si="3"/>
        <v>987.48821872450037</v>
      </c>
      <c r="M6" s="53">
        <f t="shared" si="2"/>
        <v>899.71882108329044</v>
      </c>
      <c r="N6" s="53">
        <f t="shared" si="2"/>
        <v>1388.026270921637</v>
      </c>
      <c r="O6" s="53">
        <f t="shared" si="4"/>
        <v>1212.9625539567824</v>
      </c>
      <c r="P6" s="53">
        <f t="shared" si="5"/>
        <v>1235.7983751567469</v>
      </c>
    </row>
    <row r="7" spans="1:16">
      <c r="A7" s="10" t="s">
        <v>3</v>
      </c>
      <c r="B7" s="50">
        <v>1447</v>
      </c>
      <c r="C7" s="50">
        <f>B7*(1+增速!L6/100)</f>
        <v>1490.41</v>
      </c>
      <c r="D7" s="50">
        <f>C7*(1+增速!M6/100)</f>
        <v>1487.4291800000001</v>
      </c>
      <c r="E7" s="50">
        <f>D7*(1+增速!N6/100)</f>
        <v>1462.14288394</v>
      </c>
      <c r="F7" s="50">
        <f>E7*(1+增速!O6/100)</f>
        <v>1538.1743139048801</v>
      </c>
      <c r="G7" s="50">
        <f>F7*(1+增速!P6/100)</f>
        <v>1513.5635248824021</v>
      </c>
      <c r="J7" s="10" t="s">
        <v>3</v>
      </c>
      <c r="K7" s="53">
        <v>1447</v>
      </c>
      <c r="L7" s="53">
        <f>L$3/C$3*C7</f>
        <v>1486.9016513024135</v>
      </c>
      <c r="M7" s="53">
        <f t="shared" si="2"/>
        <v>1374.0184652280448</v>
      </c>
      <c r="N7" s="53">
        <f t="shared" si="2"/>
        <v>2015.1919922871243</v>
      </c>
      <c r="O7" s="53">
        <f t="shared" si="4"/>
        <v>1639.469844099488</v>
      </c>
      <c r="P7" s="53">
        <f t="shared" si="5"/>
        <v>1565.3427938868069</v>
      </c>
    </row>
    <row r="8" spans="1:16">
      <c r="A8" s="10" t="s">
        <v>4</v>
      </c>
      <c r="B8" s="50">
        <v>1620.1</v>
      </c>
      <c r="C8" s="50">
        <f>B8*(1+增速!L7/100)</f>
        <v>1623.3401999999999</v>
      </c>
      <c r="D8" s="50">
        <f>C8*(1+增速!M7/100)</f>
        <v>1613.6001587999999</v>
      </c>
      <c r="E8" s="50">
        <f>D8*(1+增速!N7/100)</f>
        <v>1734.6201707099999</v>
      </c>
      <c r="F8" s="50">
        <f>E8*(1+增速!O7/100)</f>
        <v>1713.8047286614799</v>
      </c>
      <c r="G8" s="50">
        <f>F8*(1+增速!P7/100)</f>
        <v>1616.1178591277755</v>
      </c>
      <c r="J8" s="10" t="s">
        <v>4</v>
      </c>
      <c r="K8" s="53">
        <v>1620.1</v>
      </c>
      <c r="L8" s="53">
        <f t="shared" si="3"/>
        <v>1619.5189404295395</v>
      </c>
      <c r="M8" s="53">
        <f t="shared" si="2"/>
        <v>1490.5693955029881</v>
      </c>
      <c r="N8" s="53">
        <f t="shared" si="2"/>
        <v>2390.7326131185141</v>
      </c>
      <c r="O8" s="53">
        <f t="shared" si="4"/>
        <v>1826.666292575572</v>
      </c>
      <c r="P8" s="53">
        <f t="shared" si="5"/>
        <v>1671.4055295789392</v>
      </c>
    </row>
    <row r="9" spans="1:16">
      <c r="A9" s="10" t="s">
        <v>5</v>
      </c>
      <c r="B9" s="50">
        <v>856.8</v>
      </c>
      <c r="C9" s="50">
        <f>B9*(1+增速!L8/100)</f>
        <v>1042.7256</v>
      </c>
      <c r="D9" s="50">
        <f>C9*(1+增速!M8/100)</f>
        <v>911.34217439999998</v>
      </c>
      <c r="E9" s="50">
        <f>D9*(1+增速!N8/100)</f>
        <v>962.37733616640003</v>
      </c>
      <c r="F9" s="50">
        <f>E9*(1+增速!O8/100)</f>
        <v>1053.8031831022081</v>
      </c>
      <c r="G9" s="50">
        <f>F9*(1+增速!P8/100)</f>
        <v>1065.3950181163323</v>
      </c>
      <c r="J9" s="10" t="s">
        <v>5</v>
      </c>
      <c r="K9" s="53">
        <v>856.8</v>
      </c>
      <c r="L9" s="53">
        <f t="shared" si="3"/>
        <v>1040.2710774184955</v>
      </c>
      <c r="M9" s="53">
        <f t="shared" si="2"/>
        <v>841.85586285639295</v>
      </c>
      <c r="N9" s="53">
        <f t="shared" si="2"/>
        <v>1326.3923264292457</v>
      </c>
      <c r="O9" s="53">
        <f t="shared" si="4"/>
        <v>1123.2007482468987</v>
      </c>
      <c r="P9" s="53">
        <f t="shared" si="5"/>
        <v>1101.842365275603</v>
      </c>
    </row>
    <row r="10" spans="1:16">
      <c r="A10" s="10" t="s">
        <v>6</v>
      </c>
      <c r="B10" s="50">
        <v>26.9</v>
      </c>
      <c r="C10" s="50">
        <f>B10*(1+增速!L9/100)</f>
        <v>27.9222</v>
      </c>
      <c r="D10" s="50">
        <f>C10*(1+增速!M9/100)</f>
        <v>28.229344199999996</v>
      </c>
      <c r="E10" s="50">
        <f>D10*(1+增速!N9/100)</f>
        <v>25.180575026399996</v>
      </c>
      <c r="F10" s="50">
        <f>E10*(1+增速!O9/100)</f>
        <v>32.180774883739197</v>
      </c>
      <c r="G10" s="50">
        <f>F10*(1+增速!P9/100)</f>
        <v>20.048622752569521</v>
      </c>
      <c r="J10" s="10" t="s">
        <v>6</v>
      </c>
      <c r="K10" s="53">
        <v>26.9</v>
      </c>
      <c r="L10" s="53">
        <f t="shared" si="3"/>
        <v>27.856472573316235</v>
      </c>
      <c r="M10" s="53">
        <f t="shared" si="2"/>
        <v>26.076966025419914</v>
      </c>
      <c r="N10" s="53">
        <f t="shared" si="2"/>
        <v>34.705016665436041</v>
      </c>
      <c r="O10" s="53">
        <f t="shared" si="4"/>
        <v>34.300020163324113</v>
      </c>
      <c r="P10" s="53">
        <f t="shared" si="5"/>
        <v>20.734489591725669</v>
      </c>
    </row>
    <row r="11" spans="1:16" ht="16" customHeight="1">
      <c r="A11" s="49" t="s">
        <v>90</v>
      </c>
      <c r="B11" s="51">
        <f>SUM(B12:B42)</f>
        <v>255937.29999999996</v>
      </c>
      <c r="C11" s="51">
        <f t="shared" ref="C11:G11" si="6">SUM(C12:C42)</f>
        <v>271010.03869999998</v>
      </c>
      <c r="D11" s="51">
        <f t="shared" si="6"/>
        <v>279334.92412820004</v>
      </c>
      <c r="E11" s="51">
        <f t="shared" si="6"/>
        <v>306561.86773079436</v>
      </c>
      <c r="F11" s="51">
        <f t="shared" si="6"/>
        <v>315092.60799161147</v>
      </c>
      <c r="G11" s="51">
        <f t="shared" si="6"/>
        <v>328592.74288010621</v>
      </c>
      <c r="J11" s="49" t="s">
        <v>90</v>
      </c>
      <c r="K11" s="51">
        <v>255937.29999999996</v>
      </c>
      <c r="L11" s="51">
        <v>264136.7</v>
      </c>
      <c r="M11" s="51">
        <v>266417.8</v>
      </c>
      <c r="N11" s="51">
        <v>316581.5</v>
      </c>
      <c r="O11" s="51"/>
      <c r="P11" s="51"/>
    </row>
    <row r="12" spans="1:16">
      <c r="A12" s="10" t="s">
        <v>7</v>
      </c>
      <c r="B12" s="50">
        <v>9303.6</v>
      </c>
      <c r="C12" s="50">
        <f>B12*(1+增速!L10/100)</f>
        <v>9480.3683999999994</v>
      </c>
      <c r="D12" s="50">
        <f>C12*(1+增速!M10/100)</f>
        <v>9338.1628739999996</v>
      </c>
      <c r="E12" s="50">
        <f>D12*(1+增速!N10/100)</f>
        <v>10057.201415297999</v>
      </c>
      <c r="F12" s="50">
        <f>E12*(1+增速!O10/100)</f>
        <v>10127.601825205084</v>
      </c>
      <c r="G12" s="50">
        <f>F12*(1+增速!P10/100)</f>
        <v>10147.857028855493</v>
      </c>
      <c r="I12" s="56"/>
      <c r="J12" s="10" t="s">
        <v>7</v>
      </c>
      <c r="K12" s="53">
        <v>9303.6</v>
      </c>
      <c r="L12" s="53">
        <f>L$11/C$11*C12</f>
        <v>9239.927922862882</v>
      </c>
      <c r="M12" s="53">
        <f t="shared" ref="M12:N12" si="7">M$11/D$11*D12</f>
        <v>8906.3435826984642</v>
      </c>
      <c r="N12" s="53">
        <f t="shared" si="7"/>
        <v>10385.90981136998</v>
      </c>
      <c r="O12" s="53">
        <f>O$2/F$2*F12</f>
        <v>10794.548859237708</v>
      </c>
      <c r="P12" s="53">
        <f>P$2/G$2*G12</f>
        <v>10495.016966497473</v>
      </c>
    </row>
    <row r="13" spans="1:16">
      <c r="A13" s="10" t="s">
        <v>8</v>
      </c>
      <c r="B13" s="50">
        <v>5686.7</v>
      </c>
      <c r="C13" s="50">
        <f>B13*(1+增速!L11/100)</f>
        <v>5988.0950999999995</v>
      </c>
      <c r="D13" s="50">
        <f>C13*(1+增速!M11/100)</f>
        <v>6077.9165264999992</v>
      </c>
      <c r="E13" s="50">
        <f>D13*(1+增速!N11/100)</f>
        <v>6564.1498486199998</v>
      </c>
      <c r="F13" s="50">
        <f>E13*(1+增速!O11/100)</f>
        <v>6715.1252951382594</v>
      </c>
      <c r="G13" s="50">
        <f>F13*(1+增速!P11/100)</f>
        <v>6936.7244298778214</v>
      </c>
      <c r="I13" s="56"/>
      <c r="J13" s="10" t="s">
        <v>8</v>
      </c>
      <c r="K13" s="53">
        <v>5686.7</v>
      </c>
      <c r="L13" s="53">
        <f t="shared" ref="L13:L42" si="8">L$11/C$11*C13</f>
        <v>5836.2254276161248</v>
      </c>
      <c r="M13" s="53">
        <f t="shared" ref="M13:M42" si="9">M$11/D$11*D13</f>
        <v>5796.8589306456142</v>
      </c>
      <c r="N13" s="53">
        <f t="shared" ref="N13:N42" si="10">N$11/E$11*E13</f>
        <v>6778.6917553808562</v>
      </c>
      <c r="O13" s="53">
        <f t="shared" ref="O13:O18" si="11">O$2/F$2*F13</f>
        <v>7157.3457710266093</v>
      </c>
      <c r="P13" s="53">
        <f t="shared" ref="P13:P18" si="12">P$2/G$2*G13</f>
        <v>7174.0309679644715</v>
      </c>
    </row>
    <row r="14" spans="1:16">
      <c r="A14" s="10" t="s">
        <v>9</v>
      </c>
      <c r="B14" s="50">
        <v>6327.3</v>
      </c>
      <c r="C14" s="50">
        <f>B14*(1+增速!L12/100)</f>
        <v>6719.5926000000009</v>
      </c>
      <c r="D14" s="50">
        <f>C14*(1+增速!M12/100)</f>
        <v>6538.1635998000011</v>
      </c>
      <c r="E14" s="50">
        <f>D14*(1+增速!N12/100)</f>
        <v>7231.2089413788017</v>
      </c>
      <c r="F14" s="50">
        <f>E14*(1+增速!O12/100)</f>
        <v>7686.7751046856656</v>
      </c>
      <c r="G14" s="50">
        <f>F14*(1+增速!P12/100)</f>
        <v>7748.2693055231512</v>
      </c>
      <c r="I14" s="56"/>
      <c r="J14" s="10" t="s">
        <v>9</v>
      </c>
      <c r="K14" s="53">
        <v>6327.3</v>
      </c>
      <c r="L14" s="53">
        <f t="shared" si="8"/>
        <v>6549.1707363400355</v>
      </c>
      <c r="M14" s="53">
        <f t="shared" si="9"/>
        <v>6235.8230634253378</v>
      </c>
      <c r="N14" s="53">
        <f t="shared" si="10"/>
        <v>7467.552929594689</v>
      </c>
      <c r="O14" s="53">
        <f t="shared" si="11"/>
        <v>8192.9829854681539</v>
      </c>
      <c r="P14" s="53">
        <f t="shared" si="12"/>
        <v>8013.3389336515302</v>
      </c>
    </row>
    <row r="15" spans="1:16">
      <c r="A15" s="10" t="s">
        <v>10</v>
      </c>
      <c r="B15" s="50">
        <v>7927.3</v>
      </c>
      <c r="C15" s="50">
        <f>B15*(1+增速!L13/100)</f>
        <v>8339.5196000000014</v>
      </c>
      <c r="D15" s="50">
        <f>C15*(1+增速!M13/100)</f>
        <v>8606.384227200002</v>
      </c>
      <c r="E15" s="50">
        <f>D15*(1+增速!N13/100)</f>
        <v>8907.6076751520013</v>
      </c>
      <c r="F15" s="50">
        <f>E15*(1+增速!O13/100)</f>
        <v>9531.1402124126416</v>
      </c>
      <c r="G15" s="50">
        <f>F15*(1+增速!P13/100)</f>
        <v>10036.290643670511</v>
      </c>
      <c r="I15" s="56"/>
      <c r="J15" s="10" t="s">
        <v>10</v>
      </c>
      <c r="K15" s="53">
        <v>7927.3</v>
      </c>
      <c r="L15" s="53">
        <f t="shared" si="8"/>
        <v>8128.0132547699632</v>
      </c>
      <c r="M15" s="53">
        <f t="shared" si="9"/>
        <v>8208.4041546949811</v>
      </c>
      <c r="N15" s="53">
        <f t="shared" si="10"/>
        <v>9198.7428837284042</v>
      </c>
      <c r="O15" s="53">
        <f t="shared" si="11"/>
        <v>10158.807631149157</v>
      </c>
      <c r="P15" s="53">
        <f t="shared" si="12"/>
        <v>10379.633876050126</v>
      </c>
    </row>
    <row r="16" spans="1:16">
      <c r="A16" s="10" t="s">
        <v>11</v>
      </c>
      <c r="B16" s="50">
        <v>8007.1</v>
      </c>
      <c r="C16" s="50">
        <f>B16*(1+增速!L14/100)</f>
        <v>8111.1922999999997</v>
      </c>
      <c r="D16" s="50">
        <f>C16*(1+增速!M14/100)</f>
        <v>8167.9706460999987</v>
      </c>
      <c r="E16" s="50">
        <f>D16*(1+增速!N14/100)</f>
        <v>8282.3222351453987</v>
      </c>
      <c r="F16" s="50">
        <f>E16*(1+增速!O14/100)</f>
        <v>8058.699534796473</v>
      </c>
      <c r="G16" s="50">
        <f>F16*(1+增速!P14/100)</f>
        <v>8010.3473375876938</v>
      </c>
      <c r="I16" s="56"/>
      <c r="J16" s="10" t="s">
        <v>11</v>
      </c>
      <c r="K16" s="53">
        <v>8007.1</v>
      </c>
      <c r="L16" s="53">
        <f t="shared" si="8"/>
        <v>7905.4767766704517</v>
      </c>
      <c r="M16" s="53">
        <f t="shared" si="9"/>
        <v>7790.2638805014876</v>
      </c>
      <c r="N16" s="53">
        <f t="shared" si="10"/>
        <v>8553.0206874528976</v>
      </c>
      <c r="O16" s="53">
        <f t="shared" si="11"/>
        <v>8589.4002718175761</v>
      </c>
      <c r="P16" s="53">
        <f t="shared" si="12"/>
        <v>8284.3827003544448</v>
      </c>
    </row>
    <row r="17" spans="1:16">
      <c r="A17" s="10" t="s">
        <v>12</v>
      </c>
      <c r="B17" s="50">
        <v>8430.1</v>
      </c>
      <c r="C17" s="50">
        <f>B17*(1+增速!L15/100)</f>
        <v>8505.9709000000003</v>
      </c>
      <c r="D17" s="50">
        <f>C17*(1+增速!M15/100)</f>
        <v>7740.4335190000002</v>
      </c>
      <c r="E17" s="50">
        <f>D17*(1+增速!N15/100)</f>
        <v>8398.370368115</v>
      </c>
      <c r="F17" s="50">
        <f>E17*(1+增速!O15/100)</f>
        <v>8238.8013311208142</v>
      </c>
      <c r="G17" s="50">
        <f>F17*(1+增速!P15/100)</f>
        <v>7612.6524299556331</v>
      </c>
      <c r="I17" s="56"/>
      <c r="J17" s="10" t="s">
        <v>12</v>
      </c>
      <c r="K17" s="53">
        <v>8430.1</v>
      </c>
      <c r="L17" s="53">
        <f t="shared" si="8"/>
        <v>8290.2430278942666</v>
      </c>
      <c r="M17" s="53">
        <f t="shared" si="9"/>
        <v>7382.4971067055039</v>
      </c>
      <c r="N17" s="53">
        <f t="shared" si="10"/>
        <v>8672.861724042541</v>
      </c>
      <c r="O17" s="53">
        <f t="shared" si="11"/>
        <v>8781.362561964208</v>
      </c>
      <c r="P17" s="53">
        <f t="shared" si="12"/>
        <v>7873.0825814012651</v>
      </c>
    </row>
    <row r="18" spans="1:16">
      <c r="A18" s="10" t="s">
        <v>13</v>
      </c>
      <c r="B18" s="50">
        <v>4680.3999999999996</v>
      </c>
      <c r="C18" s="50">
        <f>B18*(1+增速!L16/100)</f>
        <v>4778.6883999999991</v>
      </c>
      <c r="D18" s="50">
        <f>C18*(1+增速!M16/100)</f>
        <v>4219.5818571999989</v>
      </c>
      <c r="E18" s="50">
        <f>D18*(1+增速!N16/100)</f>
        <v>4582.4658969191987</v>
      </c>
      <c r="F18" s="50">
        <f>E18*(1+增速!O16/100)</f>
        <v>4564.1360333315215</v>
      </c>
      <c r="G18" s="50">
        <f>F18*(1+增速!P16/100)</f>
        <v>4180.7486065316734</v>
      </c>
      <c r="I18" s="56"/>
      <c r="J18" s="10" t="s">
        <v>13</v>
      </c>
      <c r="K18" s="53">
        <v>4680.3999999999996</v>
      </c>
      <c r="L18" s="53">
        <f t="shared" si="8"/>
        <v>4657.491620454427</v>
      </c>
      <c r="M18" s="53">
        <f t="shared" si="9"/>
        <v>4024.4581619131955</v>
      </c>
      <c r="N18" s="53">
        <f t="shared" si="10"/>
        <v>4732.2386769233499</v>
      </c>
      <c r="O18" s="53">
        <f t="shared" si="11"/>
        <v>4864.7044248312777</v>
      </c>
      <c r="P18" s="53">
        <f t="shared" si="12"/>
        <v>4323.7727367902389</v>
      </c>
    </row>
    <row r="19" spans="1:16">
      <c r="A19" s="10" t="s">
        <v>14</v>
      </c>
      <c r="B19" s="50">
        <v>3655.3</v>
      </c>
      <c r="C19" s="50">
        <f>B19*(1+增速!L17/100)</f>
        <v>3735.7166000000002</v>
      </c>
      <c r="D19" s="50">
        <f>C19*(1+增速!M17/100)</f>
        <v>3664.7379846000003</v>
      </c>
      <c r="E19" s="50">
        <f>D19*(1+增速!N17/100)</f>
        <v>4045.8707349984006</v>
      </c>
      <c r="F19" s="50">
        <f>E19*(1+增速!O17/100)</f>
        <v>4025.6413813234085</v>
      </c>
      <c r="G19" s="50">
        <f>F19*(1+增速!P17/100)</f>
        <v>3912.9234226463532</v>
      </c>
      <c r="J19" s="10" t="s">
        <v>14</v>
      </c>
      <c r="K19" s="53">
        <v>3655.3</v>
      </c>
      <c r="L19" s="53">
        <f t="shared" si="8"/>
        <v>3640.9716023527517</v>
      </c>
      <c r="M19" s="53">
        <f t="shared" si="9"/>
        <v>3495.2716151793179</v>
      </c>
      <c r="N19" s="53">
        <f t="shared" si="10"/>
        <v>4178.1055014208932</v>
      </c>
      <c r="O19" s="53">
        <f t="shared" ref="O19:O42" si="13">O$2/F$2*F19</f>
        <v>4290.7475363334352</v>
      </c>
      <c r="P19" s="53">
        <f t="shared" ref="P19:P42" si="14">P$2/G$2*G19</f>
        <v>4046.7852072124051</v>
      </c>
    </row>
    <row r="20" spans="1:16">
      <c r="A20" s="10" t="s">
        <v>15</v>
      </c>
      <c r="B20" s="50">
        <v>2983.9</v>
      </c>
      <c r="C20" s="50">
        <f>B20*(1+增速!L18/100)</f>
        <v>3058.4974999999999</v>
      </c>
      <c r="D20" s="50">
        <f>C20*(1+增速!M18/100)</f>
        <v>2923.9236099999998</v>
      </c>
      <c r="E20" s="50">
        <f>D20*(1+增速!N18/100)</f>
        <v>3280.6422904199994</v>
      </c>
      <c r="F20" s="50">
        <f>E20*(1+增速!O18/100)</f>
        <v>3060.8392569618595</v>
      </c>
      <c r="G20" s="50">
        <f>F20*(1+增速!P18/100)</f>
        <v>2855.7630267454151</v>
      </c>
      <c r="I20" s="56"/>
      <c r="J20" s="10" t="s">
        <v>15</v>
      </c>
      <c r="K20" s="53">
        <v>2983.9</v>
      </c>
      <c r="L20" s="53">
        <f t="shared" si="8"/>
        <v>2980.9280884333903</v>
      </c>
      <c r="M20" s="53">
        <f t="shared" si="9"/>
        <v>2788.7142933360692</v>
      </c>
      <c r="N20" s="53">
        <f t="shared" si="10"/>
        <v>3387.8664197617418</v>
      </c>
      <c r="O20" s="53">
        <f t="shared" si="13"/>
        <v>3262.4089572042953</v>
      </c>
      <c r="P20" s="53">
        <f t="shared" si="14"/>
        <v>2953.45917199718</v>
      </c>
    </row>
    <row r="21" spans="1:16">
      <c r="A21" s="10" t="s">
        <v>16</v>
      </c>
      <c r="B21" s="50">
        <v>3772.8</v>
      </c>
      <c r="C21" s="50">
        <f>B21*(1+增速!L19/100)</f>
        <v>3931.2576000000004</v>
      </c>
      <c r="D21" s="50">
        <f>C21*(1+增速!M19/100)</f>
        <v>3978.4326912000006</v>
      </c>
      <c r="E21" s="50">
        <f>D21*(1+增速!N19/100)</f>
        <v>4229.0739507456001</v>
      </c>
      <c r="F21" s="50">
        <f>E21*(1+增速!O19/100)</f>
        <v>4203.6995070411267</v>
      </c>
      <c r="G21" s="50">
        <f>F21*(1+增速!P19/100)</f>
        <v>4334.014191759401</v>
      </c>
      <c r="I21" s="56"/>
      <c r="J21" s="10" t="s">
        <v>16</v>
      </c>
      <c r="K21" s="53">
        <v>3772.8</v>
      </c>
      <c r="L21" s="53">
        <f t="shared" si="8"/>
        <v>3831.5533044271701</v>
      </c>
      <c r="M21" s="53">
        <f t="shared" si="9"/>
        <v>3794.4603180056838</v>
      </c>
      <c r="N21" s="53">
        <f t="shared" si="10"/>
        <v>4367.2965096678918</v>
      </c>
      <c r="O21" s="53">
        <f t="shared" si="13"/>
        <v>4480.5315711935609</v>
      </c>
      <c r="P21" s="53">
        <f t="shared" si="14"/>
        <v>4482.2815640994249</v>
      </c>
    </row>
    <row r="22" spans="1:16">
      <c r="A22" s="10" t="s">
        <v>17</v>
      </c>
      <c r="B22" s="50">
        <v>2544</v>
      </c>
      <c r="C22" s="50">
        <f>B22*(1+增速!L20/100)</f>
        <v>2607.6</v>
      </c>
      <c r="D22" s="50">
        <f>C22*(1+增速!M20/100)</f>
        <v>2555.4479999999999</v>
      </c>
      <c r="E22" s="50">
        <f>D22*(1+增速!N20/100)</f>
        <v>2841.6581759999999</v>
      </c>
      <c r="F22" s="50">
        <f>E22*(1+增速!O20/100)</f>
        <v>2853.024808704</v>
      </c>
      <c r="G22" s="50">
        <f>F22*(1+增速!P20/100)</f>
        <v>2764.5810396341758</v>
      </c>
      <c r="J22" s="10" t="s">
        <v>17</v>
      </c>
      <c r="K22" s="53">
        <v>2544</v>
      </c>
      <c r="L22" s="53">
        <f t="shared" si="8"/>
        <v>2541.4662210444535</v>
      </c>
      <c r="M22" s="53">
        <f t="shared" si="9"/>
        <v>2437.2778888970606</v>
      </c>
      <c r="N22" s="53">
        <f t="shared" si="10"/>
        <v>2934.5345998326743</v>
      </c>
      <c r="O22" s="53">
        <f t="shared" si="13"/>
        <v>3040.9090153530992</v>
      </c>
      <c r="P22" s="53">
        <f t="shared" si="14"/>
        <v>2859.1578333943303</v>
      </c>
    </row>
    <row r="23" spans="1:16">
      <c r="A23" s="10" t="s">
        <v>18</v>
      </c>
      <c r="B23" s="50">
        <v>4659.8999999999996</v>
      </c>
      <c r="C23" s="50">
        <f>B23*(1+增速!L21/100)</f>
        <v>4711.1588999999994</v>
      </c>
      <c r="D23" s="50">
        <f>C23*(1+增速!M21/100)</f>
        <v>4428.4893659999989</v>
      </c>
      <c r="E23" s="50">
        <f>D23*(1+增速!N21/100)</f>
        <v>5088.3342815339984</v>
      </c>
      <c r="F23" s="50">
        <f>E23*(1+增速!O21/100)</f>
        <v>4956.0375902141141</v>
      </c>
      <c r="G23" s="50">
        <f>F23*(1+增速!P21/100)</f>
        <v>4723.1038234740508</v>
      </c>
      <c r="I23" s="56"/>
      <c r="J23" s="10" t="s">
        <v>18</v>
      </c>
      <c r="K23" s="53">
        <v>4659.8999999999996</v>
      </c>
      <c r="L23" s="53">
        <f t="shared" si="8"/>
        <v>4591.6747991727807</v>
      </c>
      <c r="M23" s="53">
        <f t="shared" si="9"/>
        <v>4223.7052810182631</v>
      </c>
      <c r="N23" s="53">
        <f t="shared" si="10"/>
        <v>5254.6408047201558</v>
      </c>
      <c r="O23" s="53">
        <f t="shared" si="13"/>
        <v>5282.4144194375085</v>
      </c>
      <c r="P23" s="53">
        <f t="shared" si="14"/>
        <v>4884.6820191631923</v>
      </c>
    </row>
    <row r="24" spans="1:16">
      <c r="A24" s="10" t="s">
        <v>19</v>
      </c>
      <c r="B24" s="50">
        <v>11333.7</v>
      </c>
      <c r="C24" s="50">
        <f>B24*(1+增速!L22/100)</f>
        <v>11900.385000000002</v>
      </c>
      <c r="D24" s="50">
        <f>C24*(1+增速!M22/100)</f>
        <v>11983.687695000001</v>
      </c>
      <c r="E24" s="50">
        <f>D24*(1+增速!N22/100)</f>
        <v>12079.557196560001</v>
      </c>
      <c r="F24" s="50">
        <f>E24*(1+增速!O22/100)</f>
        <v>11463.499779535441</v>
      </c>
      <c r="G24" s="50">
        <f>F24*(1+增速!P22/100)</f>
        <v>12403.506761457347</v>
      </c>
      <c r="I24" s="56"/>
      <c r="J24" s="10" t="s">
        <v>19</v>
      </c>
      <c r="K24" s="53">
        <v>11333.7</v>
      </c>
      <c r="L24" s="53">
        <f t="shared" si="8"/>
        <v>11598.568221707357</v>
      </c>
      <c r="M24" s="53">
        <f t="shared" si="9"/>
        <v>11429.532922004784</v>
      </c>
      <c r="N24" s="53">
        <f t="shared" si="10"/>
        <v>12474.364032714364</v>
      </c>
      <c r="O24" s="53">
        <f t="shared" si="13"/>
        <v>12218.421557617883</v>
      </c>
      <c r="P24" s="53">
        <f t="shared" si="14"/>
        <v>12827.832865146556</v>
      </c>
    </row>
    <row r="25" spans="1:16">
      <c r="A25" s="10" t="s">
        <v>20</v>
      </c>
      <c r="B25" s="50">
        <v>16678.900000000001</v>
      </c>
      <c r="C25" s="50">
        <f>B25*(1+增速!L23/100)</f>
        <v>17462.808300000001</v>
      </c>
      <c r="D25" s="50">
        <f>C25*(1+增速!M23/100)</f>
        <v>18056.543782200002</v>
      </c>
      <c r="E25" s="50">
        <f>D25*(1+增速!N23/100)</f>
        <v>19446.897653429402</v>
      </c>
      <c r="F25" s="50">
        <f>E25*(1+增速!O23/100)</f>
        <v>20730.392898555743</v>
      </c>
      <c r="G25" s="50">
        <f>F25*(1+增速!P23/100)</f>
        <v>22720.510616817097</v>
      </c>
      <c r="I25" s="56"/>
      <c r="J25" s="10" t="s">
        <v>20</v>
      </c>
      <c r="K25" s="53">
        <v>16678.900000000001</v>
      </c>
      <c r="L25" s="53">
        <f t="shared" si="8"/>
        <v>17019.917709397421</v>
      </c>
      <c r="M25" s="53">
        <f t="shared" si="9"/>
        <v>17221.56542033247</v>
      </c>
      <c r="N25" s="53">
        <f t="shared" si="10"/>
        <v>20082.497784347663</v>
      </c>
      <c r="O25" s="53">
        <f t="shared" si="13"/>
        <v>22095.580264395212</v>
      </c>
      <c r="P25" s="53">
        <f t="shared" si="14"/>
        <v>23497.783200230479</v>
      </c>
    </row>
    <row r="26" spans="1:16">
      <c r="A26" s="10" t="s">
        <v>21</v>
      </c>
      <c r="B26" s="50">
        <v>8407.1</v>
      </c>
      <c r="C26" s="50">
        <f>B26*(1+增速!L24/100)</f>
        <v>8961.9686000000002</v>
      </c>
      <c r="D26" s="50">
        <f>C26*(1+增速!M24/100)</f>
        <v>9490.7247473999996</v>
      </c>
      <c r="E26" s="50">
        <f>D26*(1+增速!N24/100)</f>
        <v>11844.4244847552</v>
      </c>
      <c r="F26" s="50">
        <f>E26*(1+增速!O24/100)</f>
        <v>11441.714052273523</v>
      </c>
      <c r="G26" s="50">
        <f>F26*(1+增速!P24/100)</f>
        <v>10778.094637241658</v>
      </c>
      <c r="I26" s="56"/>
      <c r="J26" s="10" t="s">
        <v>21</v>
      </c>
      <c r="K26" s="53">
        <v>8407.1</v>
      </c>
      <c r="L26" s="53">
        <f t="shared" si="8"/>
        <v>8734.6757443476963</v>
      </c>
      <c r="M26" s="53">
        <f t="shared" si="9"/>
        <v>9051.8506251922008</v>
      </c>
      <c r="N26" s="53">
        <f t="shared" si="10"/>
        <v>12231.546270827555</v>
      </c>
      <c r="O26" s="53">
        <f t="shared" si="13"/>
        <v>12195.201144590039</v>
      </c>
      <c r="P26" s="53">
        <f t="shared" si="14"/>
        <v>11146.815112069453</v>
      </c>
    </row>
    <row r="27" spans="1:16">
      <c r="A27" s="10" t="s">
        <v>22</v>
      </c>
      <c r="B27" s="50">
        <v>1489.3</v>
      </c>
      <c r="C27" s="50">
        <f>B27*(1+增速!L25/100)</f>
        <v>1666.5266999999999</v>
      </c>
      <c r="D27" s="50">
        <f>C27*(1+增速!M25/100)</f>
        <v>1703.1902874</v>
      </c>
      <c r="E27" s="50">
        <f>D27*(1+增速!N25/100)</f>
        <v>1825.8199880928</v>
      </c>
      <c r="F27" s="50">
        <f>E27*(1+增速!O25/100)</f>
        <v>1845.9040079618208</v>
      </c>
      <c r="G27" s="50">
        <f>F27*(1+增速!P25/100)</f>
        <v>2023.1107927261558</v>
      </c>
      <c r="I27" s="56"/>
      <c r="J27" s="10" t="s">
        <v>22</v>
      </c>
      <c r="K27" s="53">
        <v>1489.3</v>
      </c>
      <c r="L27" s="53">
        <f t="shared" si="8"/>
        <v>1624.2603599166603</v>
      </c>
      <c r="M27" s="53">
        <f t="shared" si="9"/>
        <v>1624.4306391929124</v>
      </c>
      <c r="N27" s="53">
        <f t="shared" si="10"/>
        <v>1885.4948752725716</v>
      </c>
      <c r="O27" s="53">
        <f t="shared" si="13"/>
        <v>1967.4648892511225</v>
      </c>
      <c r="P27" s="53">
        <f t="shared" si="14"/>
        <v>2092.3217615689873</v>
      </c>
    </row>
    <row r="28" spans="1:16">
      <c r="A28" s="10" t="s">
        <v>23</v>
      </c>
      <c r="B28" s="50">
        <v>7785.9</v>
      </c>
      <c r="C28" s="50">
        <f>B28*(1+增速!L26/100)</f>
        <v>8159.6232</v>
      </c>
      <c r="D28" s="50">
        <f>C28*(1+增速!M26/100)</f>
        <v>8306.4964175999994</v>
      </c>
      <c r="E28" s="50">
        <f>D28*(1+增速!N26/100)</f>
        <v>8829.8056919087994</v>
      </c>
      <c r="F28" s="50">
        <f>E28*(1+增速!O26/100)</f>
        <v>8670.8691894544409</v>
      </c>
      <c r="G28" s="50">
        <f>F28*(1+增速!P26/100)</f>
        <v>8991.691349464254</v>
      </c>
      <c r="I28" s="56"/>
      <c r="J28" s="10" t="s">
        <v>23</v>
      </c>
      <c r="K28" s="53">
        <v>7785.9</v>
      </c>
      <c r="L28" s="53">
        <f t="shared" si="8"/>
        <v>7952.6793753837446</v>
      </c>
      <c r="M28" s="53">
        <f t="shared" si="9"/>
        <v>7922.3838844770553</v>
      </c>
      <c r="N28" s="53">
        <f t="shared" si="10"/>
        <v>9118.3980295545098</v>
      </c>
      <c r="O28" s="53">
        <f t="shared" si="13"/>
        <v>9241.8839852769852</v>
      </c>
      <c r="P28" s="53">
        <f t="shared" si="14"/>
        <v>9299.2986599830929</v>
      </c>
    </row>
    <row r="29" spans="1:16">
      <c r="A29" s="10" t="s">
        <v>24</v>
      </c>
      <c r="B29" s="50">
        <v>17101</v>
      </c>
      <c r="C29" s="50">
        <f>B29*(1+增速!L27/100)</f>
        <v>18622.988999999998</v>
      </c>
      <c r="D29" s="50">
        <f>C29*(1+增速!M27/100)</f>
        <v>19144.432691999998</v>
      </c>
      <c r="E29" s="50">
        <f>D29*(1+增速!N27/100)</f>
        <v>20675.987307359999</v>
      </c>
      <c r="F29" s="50">
        <f>E29*(1+增速!O27/100)</f>
        <v>20365.847497749601</v>
      </c>
      <c r="G29" s="50">
        <f>F29*(1+增速!P27/100)</f>
        <v>20264.018260260851</v>
      </c>
      <c r="I29" s="56"/>
      <c r="J29" s="10" t="s">
        <v>24</v>
      </c>
      <c r="K29" s="53">
        <v>17101</v>
      </c>
      <c r="L29" s="53">
        <f t="shared" si="8"/>
        <v>18150.673983119505</v>
      </c>
      <c r="M29" s="53">
        <f t="shared" si="9"/>
        <v>18259.147709399535</v>
      </c>
      <c r="N29" s="53">
        <f t="shared" si="10"/>
        <v>21351.758860932445</v>
      </c>
      <c r="O29" s="53">
        <f t="shared" si="13"/>
        <v>21707.027948819494</v>
      </c>
      <c r="P29" s="53">
        <f t="shared" si="14"/>
        <v>20957.253816852201</v>
      </c>
    </row>
    <row r="30" spans="1:16">
      <c r="A30" s="10" t="s">
        <v>25</v>
      </c>
      <c r="B30" s="50">
        <v>12941.5</v>
      </c>
      <c r="C30" s="50">
        <f>B30*(1+增速!L28/100)</f>
        <v>14222.708499999999</v>
      </c>
      <c r="D30" s="50">
        <f>C30*(1+增速!M28/100)</f>
        <v>15175.629969499998</v>
      </c>
      <c r="E30" s="50">
        <f>D30*(1+增速!N28/100)</f>
        <v>15357.737529133998</v>
      </c>
      <c r="F30" s="50">
        <f>E30*(1+增速!O28/100)</f>
        <v>15542.030379483605</v>
      </c>
      <c r="G30" s="50">
        <f>F30*(1+增速!P28/100)</f>
        <v>16645.514536426941</v>
      </c>
      <c r="I30" s="56"/>
      <c r="J30" s="10" t="s">
        <v>25</v>
      </c>
      <c r="K30" s="53">
        <v>12941.5</v>
      </c>
      <c r="L30" s="53">
        <f t="shared" si="8"/>
        <v>13861.99310650093</v>
      </c>
      <c r="M30" s="53">
        <f t="shared" si="9"/>
        <v>14473.872046993685</v>
      </c>
      <c r="N30" s="53">
        <f t="shared" si="10"/>
        <v>15859.688028287495</v>
      </c>
      <c r="O30" s="53">
        <f t="shared" si="13"/>
        <v>16565.541299773133</v>
      </c>
      <c r="P30" s="53">
        <f t="shared" si="14"/>
        <v>17214.960457083194</v>
      </c>
    </row>
    <row r="31" spans="1:16">
      <c r="A31" s="10" t="s">
        <v>26</v>
      </c>
      <c r="B31" s="50">
        <v>7513.4</v>
      </c>
      <c r="C31" s="50">
        <f>B31*(1+增速!L29/100)</f>
        <v>8204.6327999999994</v>
      </c>
      <c r="D31" s="50">
        <f>C31*(1+增速!M29/100)</f>
        <v>8409.7486199999985</v>
      </c>
      <c r="E31" s="50">
        <f>D31*(1+增速!N29/100)</f>
        <v>8737.728816179997</v>
      </c>
      <c r="F31" s="50">
        <f>E31*(1+增速!O29/100)</f>
        <v>9192.0907146213576</v>
      </c>
      <c r="G31" s="50">
        <f>F31*(1+增速!P29/100)</f>
        <v>10000.994697508038</v>
      </c>
      <c r="I31" s="56"/>
      <c r="J31" s="10" t="s">
        <v>26</v>
      </c>
      <c r="K31" s="53">
        <v>7513.4</v>
      </c>
      <c r="L31" s="53">
        <f t="shared" si="8"/>
        <v>7996.5474448816431</v>
      </c>
      <c r="M31" s="53">
        <f t="shared" si="9"/>
        <v>8020.8614547071838</v>
      </c>
      <c r="N31" s="53">
        <f t="shared" si="10"/>
        <v>9023.3117239767525</v>
      </c>
      <c r="O31" s="53">
        <f t="shared" si="13"/>
        <v>9797.4302357129072</v>
      </c>
      <c r="P31" s="53">
        <f t="shared" si="14"/>
        <v>10343.130449487217</v>
      </c>
    </row>
    <row r="32" spans="1:16">
      <c r="A32" s="10" t="s">
        <v>27</v>
      </c>
      <c r="B32" s="50">
        <v>11611.8</v>
      </c>
      <c r="C32" s="50">
        <f>B32*(1+增速!L30/100)</f>
        <v>12285.2844</v>
      </c>
      <c r="D32" s="50">
        <f>C32*(1+增速!M30/100)</f>
        <v>12924.119188800001</v>
      </c>
      <c r="E32" s="50">
        <f>D32*(1+增速!N30/100)</f>
        <v>14991.978259008001</v>
      </c>
      <c r="F32" s="50">
        <f>E32*(1+增速!O30/100)</f>
        <v>14932.010345971968</v>
      </c>
      <c r="G32" s="50">
        <f>F32*(1+增速!P30/100)</f>
        <v>15409.834677043073</v>
      </c>
      <c r="I32" s="56"/>
      <c r="J32" s="10" t="s">
        <v>27</v>
      </c>
      <c r="K32" s="53">
        <v>11611.8</v>
      </c>
      <c r="L32" s="53">
        <f t="shared" si="8"/>
        <v>11973.705828549002</v>
      </c>
      <c r="M32" s="53">
        <f t="shared" si="9"/>
        <v>12326.476583492389</v>
      </c>
      <c r="N32" s="53">
        <f t="shared" si="10"/>
        <v>15481.974324908459</v>
      </c>
      <c r="O32" s="53">
        <f t="shared" si="13"/>
        <v>15915.348769448032</v>
      </c>
      <c r="P32" s="53">
        <f t="shared" si="14"/>
        <v>15937.007776776705</v>
      </c>
    </row>
    <row r="33" spans="1:16">
      <c r="A33" s="10" t="s">
        <v>28</v>
      </c>
      <c r="B33" s="50">
        <v>13328.1</v>
      </c>
      <c r="C33" s="50">
        <f>B33*(1+增速!L31/100)</f>
        <v>13901.2083</v>
      </c>
      <c r="D33" s="50">
        <f>C33*(1+增速!M31/100)</f>
        <v>14610.1699233</v>
      </c>
      <c r="E33" s="50">
        <f>D33*(1+增速!N31/100)</f>
        <v>16421.830993789201</v>
      </c>
      <c r="F33" s="50">
        <f>E33*(1+增速!O31/100)</f>
        <v>16224.769021863731</v>
      </c>
      <c r="G33" s="50">
        <f>F33*(1+增速!P31/100)</f>
        <v>16549.264402301007</v>
      </c>
      <c r="I33" s="56"/>
      <c r="J33" s="10" t="s">
        <v>28</v>
      </c>
      <c r="K33" s="53">
        <v>13328.1</v>
      </c>
      <c r="L33" s="53">
        <f t="shared" si="8"/>
        <v>13548.646773336706</v>
      </c>
      <c r="M33" s="53">
        <f t="shared" si="9"/>
        <v>13934.560244265567</v>
      </c>
      <c r="N33" s="53">
        <f t="shared" si="10"/>
        <v>16958.560199423158</v>
      </c>
      <c r="O33" s="53">
        <f t="shared" si="13"/>
        <v>17293.241278549958</v>
      </c>
      <c r="P33" s="53">
        <f t="shared" si="14"/>
        <v>17115.41758928293</v>
      </c>
    </row>
    <row r="34" spans="1:16">
      <c r="A34" s="10" t="s">
        <v>29</v>
      </c>
      <c r="B34" s="50">
        <v>10552.6</v>
      </c>
      <c r="C34" s="50">
        <f>B34*(1+增速!L32/100)</f>
        <v>11280.7294</v>
      </c>
      <c r="D34" s="50">
        <f>C34*(1+增速!M32/100)</f>
        <v>11991.4153522</v>
      </c>
      <c r="E34" s="50">
        <f>D34*(1+增速!N32/100)</f>
        <v>13502.333686577198</v>
      </c>
      <c r="F34" s="50">
        <f>E34*(1+增速!O32/100)</f>
        <v>13988.417699293977</v>
      </c>
      <c r="G34" s="50">
        <f>F34*(1+增速!P32/100)</f>
        <v>14492.000736468561</v>
      </c>
      <c r="I34" s="56"/>
      <c r="J34" s="10" t="s">
        <v>29</v>
      </c>
      <c r="K34" s="53">
        <v>10552.6</v>
      </c>
      <c r="L34" s="53">
        <f t="shared" si="8"/>
        <v>10994.62828610334</v>
      </c>
      <c r="M34" s="53">
        <f t="shared" si="9"/>
        <v>11436.903233600455</v>
      </c>
      <c r="N34" s="53">
        <f t="shared" si="10"/>
        <v>13943.642383307913</v>
      </c>
      <c r="O34" s="53">
        <f t="shared" si="13"/>
        <v>14909.616405204264</v>
      </c>
      <c r="P34" s="53">
        <f t="shared" si="14"/>
        <v>14987.774578933442</v>
      </c>
    </row>
    <row r="35" spans="1:16">
      <c r="A35" s="10" t="s">
        <v>30</v>
      </c>
      <c r="B35" s="50">
        <v>19378.900000000001</v>
      </c>
      <c r="C35" s="50">
        <f>B35*(1+增速!L33/100)</f>
        <v>19727.720200000003</v>
      </c>
      <c r="D35" s="50">
        <f>C35*(1+增速!M33/100)</f>
        <v>21029.749733200006</v>
      </c>
      <c r="E35" s="50">
        <f>D35*(1+增速!N33/100)</f>
        <v>22186.385968526003</v>
      </c>
      <c r="F35" s="50">
        <f>E35*(1+增速!O33/100)</f>
        <v>23584.128284543141</v>
      </c>
      <c r="G35" s="50">
        <f>F35*(1+增速!P33/100)</f>
        <v>26650.064961533746</v>
      </c>
      <c r="I35" s="56"/>
      <c r="J35" s="10" t="s">
        <v>30</v>
      </c>
      <c r="K35" s="53">
        <v>19378.900000000001</v>
      </c>
      <c r="L35" s="53">
        <f t="shared" si="8"/>
        <v>19227.387063397891</v>
      </c>
      <c r="M35" s="53">
        <f t="shared" si="9"/>
        <v>20057.283119737607</v>
      </c>
      <c r="N35" s="53">
        <f t="shared" si="10"/>
        <v>22911.523215479705</v>
      </c>
      <c r="O35" s="53">
        <f t="shared" si="13"/>
        <v>25137.246651664813</v>
      </c>
      <c r="P35" s="53">
        <f t="shared" si="14"/>
        <v>27561.768276223054</v>
      </c>
    </row>
    <row r="36" spans="1:16">
      <c r="A36" s="10" t="s">
        <v>31</v>
      </c>
      <c r="B36" s="50">
        <v>4434.8999999999996</v>
      </c>
      <c r="C36" s="50">
        <f>B36*(1+增速!L34/100)</f>
        <v>4763.0825999999997</v>
      </c>
      <c r="D36" s="50">
        <f>C36*(1+增速!M34/100)</f>
        <v>4748.7933521999994</v>
      </c>
      <c r="E36" s="50">
        <f>D36*(1+增速!N34/100)</f>
        <v>5147.6919937847997</v>
      </c>
      <c r="F36" s="50">
        <f>E36*(1+增速!O34/100)</f>
        <v>5271.2366016356355</v>
      </c>
      <c r="G36" s="50">
        <f>F36*(1+增速!P34/100)</f>
        <v>5629.6806905468593</v>
      </c>
      <c r="I36" s="56"/>
      <c r="J36" s="10" t="s">
        <v>31</v>
      </c>
      <c r="K36" s="53">
        <v>4434.8999999999996</v>
      </c>
      <c r="L36" s="53">
        <f t="shared" si="8"/>
        <v>4642.2816137231903</v>
      </c>
      <c r="M36" s="53">
        <f t="shared" si="9"/>
        <v>4529.1976343319875</v>
      </c>
      <c r="N36" s="53">
        <f t="shared" si="10"/>
        <v>5315.9385575033848</v>
      </c>
      <c r="O36" s="53">
        <f t="shared" si="13"/>
        <v>5618.3706692878168</v>
      </c>
      <c r="P36" s="53">
        <f t="shared" si="14"/>
        <v>5822.2730370804338</v>
      </c>
    </row>
    <row r="37" spans="1:16">
      <c r="A37" s="10" t="s">
        <v>32</v>
      </c>
      <c r="B37" s="50">
        <v>15585.3</v>
      </c>
      <c r="C37" s="50">
        <f>B37*(1+增速!L35/100)</f>
        <v>17252.927099999997</v>
      </c>
      <c r="D37" s="50">
        <f>C37*(1+增速!M35/100)</f>
        <v>18788.437611899997</v>
      </c>
      <c r="E37" s="50">
        <f>D37*(1+增速!N35/100)</f>
        <v>21944.895130699195</v>
      </c>
      <c r="F37" s="50">
        <f>E37*(1+增速!O35/100)</f>
        <v>24556.337651252397</v>
      </c>
      <c r="G37" s="50">
        <f>F37*(1+增速!P35/100)</f>
        <v>27724.105208263958</v>
      </c>
      <c r="I37" s="56"/>
      <c r="J37" s="10" t="s">
        <v>32</v>
      </c>
      <c r="K37" s="53">
        <v>15585.3</v>
      </c>
      <c r="L37" s="53">
        <f t="shared" si="8"/>
        <v>16815.359502528161</v>
      </c>
      <c r="M37" s="53">
        <f t="shared" si="9"/>
        <v>17919.614704899399</v>
      </c>
      <c r="N37" s="53">
        <f t="shared" si="10"/>
        <v>22662.139519322809</v>
      </c>
      <c r="O37" s="53">
        <f t="shared" si="13"/>
        <v>26173.480272563422</v>
      </c>
      <c r="P37" s="53">
        <f t="shared" si="14"/>
        <v>28672.551624873169</v>
      </c>
    </row>
    <row r="38" spans="1:16">
      <c r="A38" s="10" t="s">
        <v>33</v>
      </c>
      <c r="B38" s="50">
        <v>24312</v>
      </c>
      <c r="C38" s="50">
        <f>B38*(1+增速!L36/100)</f>
        <v>26573.016</v>
      </c>
      <c r="D38" s="50">
        <f>C38*(1+增速!M36/100)</f>
        <v>28619.138231999998</v>
      </c>
      <c r="E38" s="50">
        <f>D38*(1+增速!N36/100)</f>
        <v>33112.342934423999</v>
      </c>
      <c r="F38" s="50">
        <f>E38*(1+增速!O36/100)</f>
        <v>35628.880997440225</v>
      </c>
      <c r="G38" s="50">
        <f>F38*(1+增速!P36/100)</f>
        <v>36840.262951353194</v>
      </c>
      <c r="I38" s="56"/>
      <c r="J38" s="10" t="s">
        <v>33</v>
      </c>
      <c r="K38" s="53">
        <v>24312</v>
      </c>
      <c r="L38" s="53">
        <f t="shared" si="8"/>
        <v>25899.072923482818</v>
      </c>
      <c r="M38" s="53">
        <f t="shared" si="9"/>
        <v>27295.719894179849</v>
      </c>
      <c r="N38" s="53">
        <f t="shared" si="10"/>
        <v>34194.582882368544</v>
      </c>
      <c r="O38" s="53">
        <f t="shared" si="13"/>
        <v>37975.199199643328</v>
      </c>
      <c r="P38" s="53">
        <f t="shared" si="14"/>
        <v>38100.57469525528</v>
      </c>
    </row>
    <row r="39" spans="1:16">
      <c r="A39" s="10" t="s">
        <v>34</v>
      </c>
      <c r="B39" s="50">
        <v>2679</v>
      </c>
      <c r="C39" s="50">
        <f>B39*(1+增速!L37/100)</f>
        <v>2960.2950000000001</v>
      </c>
      <c r="D39" s="50">
        <f>C39*(1+增速!M37/100)</f>
        <v>3060.9450300000003</v>
      </c>
      <c r="E39" s="50">
        <f>D39*(1+增速!N37/100)</f>
        <v>3428.2584336000009</v>
      </c>
      <c r="F39" s="50">
        <f>E39*(1+增速!O37/100)</f>
        <v>3585.9583215456009</v>
      </c>
      <c r="G39" s="50">
        <f>F39*(1+增速!P37/100)</f>
        <v>3704.2949461566054</v>
      </c>
      <c r="I39" s="56"/>
      <c r="J39" s="10" t="s">
        <v>34</v>
      </c>
      <c r="K39" s="53">
        <v>2679</v>
      </c>
      <c r="L39" s="53">
        <f t="shared" si="8"/>
        <v>2885.2161937516453</v>
      </c>
      <c r="M39" s="53">
        <f t="shared" si="9"/>
        <v>2919.3995106722386</v>
      </c>
      <c r="N39" s="53">
        <f t="shared" si="10"/>
        <v>3540.3072317194037</v>
      </c>
      <c r="O39" s="53">
        <f t="shared" si="13"/>
        <v>3822.1094171354016</v>
      </c>
      <c r="P39" s="53">
        <f t="shared" si="14"/>
        <v>3831.0195145909584</v>
      </c>
    </row>
    <row r="40" spans="1:16">
      <c r="A40" s="10" t="s">
        <v>35</v>
      </c>
      <c r="B40" s="50">
        <v>1022</v>
      </c>
      <c r="C40" s="50">
        <f>B40*(1+增速!L38/100)</f>
        <v>1049.5939999999998</v>
      </c>
      <c r="D40" s="50">
        <f>C40*(1+增速!M38/100)</f>
        <v>1010.7590219999998</v>
      </c>
      <c r="E40" s="50">
        <f>D40*(1+增速!N38/100)</f>
        <v>1103.7488520239999</v>
      </c>
      <c r="F40" s="50">
        <f>E40*(1+增速!O38/100)</f>
        <v>1193.1525090379439</v>
      </c>
      <c r="G40" s="50">
        <f>F40*(1+增速!P38/100)</f>
        <v>1149.0058662035399</v>
      </c>
      <c r="I40" s="56"/>
      <c r="J40" s="10" t="s">
        <v>35</v>
      </c>
      <c r="K40" s="53">
        <v>1022</v>
      </c>
      <c r="L40" s="53">
        <f t="shared" si="8"/>
        <v>1022.9742663027043</v>
      </c>
      <c r="M40" s="53">
        <f t="shared" si="9"/>
        <v>964.01907427731544</v>
      </c>
      <c r="N40" s="53">
        <f t="shared" si="10"/>
        <v>1139.8236505522691</v>
      </c>
      <c r="O40" s="53">
        <f t="shared" si="13"/>
        <v>1271.7268389519586</v>
      </c>
      <c r="P40" s="53">
        <f t="shared" si="14"/>
        <v>1188.3135548837456</v>
      </c>
    </row>
    <row r="41" spans="1:16">
      <c r="A41" s="10" t="s">
        <v>36</v>
      </c>
      <c r="B41" s="50">
        <v>913.1</v>
      </c>
      <c r="C41" s="50">
        <f>B41*(1+增速!L39/100)</f>
        <v>1032.7161000000001</v>
      </c>
      <c r="D41" s="50">
        <f>C41*(1+增速!M39/100)</f>
        <v>1060.5994347000001</v>
      </c>
      <c r="E41" s="50">
        <f>D41*(1+增速!N39/100)</f>
        <v>1380.9004639794002</v>
      </c>
      <c r="F41" s="50">
        <f>E41*(1+增速!O39/100)</f>
        <v>1692.9839688387447</v>
      </c>
      <c r="G41" s="50">
        <f>F41*(1+增速!P39/100)</f>
        <v>2001.1070511673961</v>
      </c>
      <c r="J41" s="10" t="s">
        <v>36</v>
      </c>
      <c r="K41" s="53">
        <v>913.1</v>
      </c>
      <c r="L41" s="53">
        <f t="shared" si="8"/>
        <v>1006.5244224876385</v>
      </c>
      <c r="M41" s="53">
        <f t="shared" si="9"/>
        <v>1011.5547454579518</v>
      </c>
      <c r="N41" s="53">
        <f t="shared" si="10"/>
        <v>1426.0336534131204</v>
      </c>
      <c r="O41" s="53">
        <f t="shared" si="13"/>
        <v>1804.4743943283859</v>
      </c>
      <c r="P41" s="53">
        <f t="shared" si="14"/>
        <v>2069.5652682198047</v>
      </c>
    </row>
    <row r="42" spans="1:16">
      <c r="A42" s="10" t="s">
        <v>37</v>
      </c>
      <c r="B42" s="50">
        <v>890.4</v>
      </c>
      <c r="C42" s="50">
        <f>B42*(1+增速!L40/100)</f>
        <v>1014.1656</v>
      </c>
      <c r="D42" s="50">
        <f>C42*(1+增速!M40/100)</f>
        <v>980.69813520000002</v>
      </c>
      <c r="E42" s="50">
        <f>D42*(1+增速!N40/100)</f>
        <v>1034.6365326359999</v>
      </c>
      <c r="F42" s="50">
        <f>E42*(1+增速!O40/100)</f>
        <v>1160.8621896175916</v>
      </c>
      <c r="G42" s="50">
        <f>F42*(1+增速!P40/100)</f>
        <v>1352.4044509044943</v>
      </c>
      <c r="J42" s="10" t="s">
        <v>37</v>
      </c>
      <c r="K42" s="53">
        <v>890.4</v>
      </c>
      <c r="L42" s="53">
        <f t="shared" si="8"/>
        <v>988.4443990432892</v>
      </c>
      <c r="M42" s="53">
        <f t="shared" si="9"/>
        <v>935.34827576438261</v>
      </c>
      <c r="N42" s="53">
        <f t="shared" si="10"/>
        <v>1068.4524721918031</v>
      </c>
      <c r="O42" s="53">
        <f t="shared" si="13"/>
        <v>1237.3100602634534</v>
      </c>
      <c r="P42" s="53">
        <f t="shared" si="14"/>
        <v>1398.6704402170863</v>
      </c>
    </row>
    <row r="43" spans="1:16">
      <c r="A43" s="49" t="s">
        <v>91</v>
      </c>
      <c r="B43" s="51">
        <f>SUM(B44:B46)</f>
        <v>22559.8</v>
      </c>
      <c r="C43" s="51">
        <f t="shared" ref="C43:G43" si="15">SUM(C44:C46)</f>
        <v>24131.974199999997</v>
      </c>
      <c r="D43" s="51">
        <f t="shared" si="15"/>
        <v>24616.510342799993</v>
      </c>
      <c r="E43" s="51">
        <f t="shared" si="15"/>
        <v>27398.669064503996</v>
      </c>
      <c r="F43" s="51">
        <f t="shared" si="15"/>
        <v>28766.225915713672</v>
      </c>
      <c r="G43" s="51">
        <f t="shared" si="15"/>
        <v>29991.749778178586</v>
      </c>
      <c r="J43" s="49" t="s">
        <v>91</v>
      </c>
      <c r="K43" s="54">
        <v>22559.8</v>
      </c>
      <c r="L43" s="54">
        <v>24026.400000000001</v>
      </c>
      <c r="M43" s="54">
        <v>24473.599999999999</v>
      </c>
      <c r="N43" s="54">
        <v>23397.9</v>
      </c>
      <c r="O43" s="54"/>
      <c r="P43" s="54"/>
    </row>
    <row r="44" spans="1:16">
      <c r="A44" s="10" t="s">
        <v>38</v>
      </c>
      <c r="B44" s="50">
        <v>19112.2</v>
      </c>
      <c r="C44" s="50">
        <f>B44*(1+增速!L41/100)</f>
        <v>20354.492999999999</v>
      </c>
      <c r="D44" s="50">
        <f>C44*(1+增速!M41/100)</f>
        <v>20741.228366999996</v>
      </c>
      <c r="E44" s="50">
        <f>D44*(1+增速!N41/100)</f>
        <v>23002.022259002995</v>
      </c>
      <c r="F44" s="50">
        <f>E44*(1+增速!O41/100)</f>
        <v>24175.125394212148</v>
      </c>
      <c r="G44" s="50">
        <f>F44*(1+增速!P41/100)</f>
        <v>25214.655786163268</v>
      </c>
      <c r="J44" s="10" t="s">
        <v>38</v>
      </c>
      <c r="K44" s="53">
        <v>19112.2</v>
      </c>
      <c r="L44" s="53">
        <f>L$43/B$43*B44</f>
        <v>20354.673449232709</v>
      </c>
      <c r="M44" s="53">
        <f t="shared" ref="M44:N44" si="16">M$43/C$43*C44</f>
        <v>20642.642651457831</v>
      </c>
      <c r="N44" s="53">
        <f t="shared" si="16"/>
        <v>19714.459135357236</v>
      </c>
      <c r="O44" s="53">
        <f t="shared" ref="O44" si="17">O$2/F$2*F44</f>
        <v>25767.163515113498</v>
      </c>
      <c r="P44" s="53">
        <f t="shared" ref="P44" si="18">P$2/G$2*G44</f>
        <v>26077.253505612582</v>
      </c>
    </row>
    <row r="45" spans="1:16">
      <c r="A45" s="10" t="s">
        <v>39</v>
      </c>
      <c r="B45" s="50">
        <v>1597.8</v>
      </c>
      <c r="C45" s="50">
        <f>B45*(1+增速!L42/100)</f>
        <v>1781.547</v>
      </c>
      <c r="D45" s="50">
        <f>C45*(1+增速!M42/100)</f>
        <v>1781.547</v>
      </c>
      <c r="E45" s="50">
        <f>D45*(1+增速!N42/100)</f>
        <v>2104.0070070000002</v>
      </c>
      <c r="F45" s="50">
        <f>E45*(1+增速!O42/100)</f>
        <v>2236.5594484409999</v>
      </c>
      <c r="G45" s="50">
        <f>F45*(1+增速!P42/100)</f>
        <v>2370.75301534746</v>
      </c>
      <c r="J45" s="10" t="s">
        <v>39</v>
      </c>
      <c r="K45" s="53">
        <v>1597.8</v>
      </c>
      <c r="L45" s="53">
        <f t="shared" ref="L45:L46" si="19">L$43/B$43*B45</f>
        <v>1701.6720857454413</v>
      </c>
      <c r="M45" s="53">
        <f t="shared" ref="M45:M46" si="20">M$43/C$43*C45</f>
        <v>1806.7675813775734</v>
      </c>
      <c r="N45" s="53">
        <f t="shared" ref="N45:N46" si="21">N$43/D$43*D45</f>
        <v>1693.3536870506164</v>
      </c>
      <c r="O45" s="53">
        <f t="shared" ref="O45:O46" si="22">O$2/F$2*F45</f>
        <v>2383.8467052191031</v>
      </c>
      <c r="P45" s="53">
        <f t="shared" ref="P45:P46" si="23">P$2/G$2*G45</f>
        <v>2451.8568845320838</v>
      </c>
    </row>
    <row r="46" spans="1:16">
      <c r="A46" s="11" t="s">
        <v>40</v>
      </c>
      <c r="B46" s="50">
        <v>1849.8</v>
      </c>
      <c r="C46" s="50">
        <f>B46*(1+增速!L43/100)</f>
        <v>1995.9341999999999</v>
      </c>
      <c r="D46" s="50">
        <f>C46*(1+增速!M43/100)</f>
        <v>2093.7349757999996</v>
      </c>
      <c r="E46" s="50">
        <f>D46*(1+增速!N43/100)</f>
        <v>2292.6397985009994</v>
      </c>
      <c r="F46" s="50">
        <f>E46*(1+增速!O43/100)</f>
        <v>2354.5410730605263</v>
      </c>
      <c r="G46" s="50">
        <f>F46*(1+增速!P43/100)</f>
        <v>2406.3409766678578</v>
      </c>
      <c r="J46" s="11" t="s">
        <v>40</v>
      </c>
      <c r="K46" s="53">
        <v>1849.8</v>
      </c>
      <c r="L46" s="53">
        <f t="shared" si="19"/>
        <v>1970.0544650218533</v>
      </c>
      <c r="M46" s="53">
        <f t="shared" si="20"/>
        <v>2024.1897671645945</v>
      </c>
      <c r="N46" s="53">
        <f t="shared" si="21"/>
        <v>1990.0871775921501</v>
      </c>
      <c r="O46" s="53">
        <f t="shared" si="22"/>
        <v>2509.5979376854257</v>
      </c>
      <c r="P46" s="53">
        <f t="shared" si="23"/>
        <v>2488.6623161417911</v>
      </c>
    </row>
    <row r="48" spans="1:16">
      <c r="N48" s="5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分行业增加值-现价调整</vt:lpstr>
      <vt:lpstr>分行业增加值-计算</vt:lpstr>
      <vt:lpstr>分行业增加值</vt:lpstr>
      <vt:lpstr>增速</vt:lpstr>
      <vt:lpstr>分行业增加值 18-23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cjwdl</dc:creator>
  <cp:lastModifiedBy>yilinzheng73@outlook.com</cp:lastModifiedBy>
  <dcterms:created xsi:type="dcterms:W3CDTF">2015-06-05T18:19:34Z</dcterms:created>
  <dcterms:modified xsi:type="dcterms:W3CDTF">2024-07-17T07:42:32Z</dcterms:modified>
</cp:coreProperties>
</file>