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时序 IO编制/"/>
    </mc:Choice>
  </mc:AlternateContent>
  <xr:revisionPtr revIDLastSave="0" documentId="13_ncr:1_{3EF24E30-16BB-624E-9A06-FA2B9920AE47}" xr6:coauthVersionLast="47" xr6:coauthVersionMax="47" xr10:uidLastSave="{00000000-0000-0000-0000-000000000000}"/>
  <bookViews>
    <workbookView xWindow="4360" yWindow="2220" windowWidth="27640" windowHeight="17700" activeTab="1" xr2:uid="{27B0A501-B21A-1C4A-B259-7220B6AEA6FC}"/>
  </bookViews>
  <sheets>
    <sheet name="部门" sheetId="2" r:id="rId1"/>
    <sheet name="x1" sheetId="1" r:id="rId2"/>
    <sheet name="A" sheetId="6" r:id="rId3"/>
    <sheet name="v1" sheetId="3" r:id="rId4"/>
    <sheet name="u1" sheetId="4" r:id="rId5"/>
    <sheet name="进出口数据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8" i="1" l="1"/>
  <c r="P127" i="1"/>
  <c r="G113" i="4"/>
  <c r="F112" i="4"/>
  <c r="D28" i="4" l="1"/>
  <c r="C28" i="4"/>
  <c r="M104" i="3"/>
  <c r="P12" i="1"/>
  <c r="D102" i="1"/>
  <c r="C102" i="1"/>
  <c r="G80" i="1" l="1"/>
  <c r="P13" i="1"/>
  <c r="P44" i="1"/>
  <c r="D12" i="4"/>
  <c r="D13" i="4"/>
  <c r="D14" i="4"/>
  <c r="D15" i="4"/>
  <c r="D16" i="4"/>
  <c r="D17" i="4"/>
  <c r="D18" i="4"/>
  <c r="D19" i="4"/>
  <c r="D20" i="4"/>
  <c r="D21" i="4"/>
  <c r="D22" i="4"/>
  <c r="D23" i="4"/>
  <c r="D11" i="4"/>
  <c r="B28" i="4"/>
  <c r="B40" i="4"/>
  <c r="B39" i="4"/>
  <c r="B38" i="4"/>
  <c r="B37" i="4"/>
  <c r="B36" i="4"/>
  <c r="B35" i="4"/>
  <c r="B34" i="4"/>
  <c r="B33" i="4"/>
  <c r="B32" i="4"/>
  <c r="B31" i="4"/>
  <c r="B30" i="4"/>
  <c r="B29" i="4"/>
  <c r="C37" i="4"/>
  <c r="C38" i="4"/>
  <c r="C39" i="4"/>
  <c r="C40" i="4"/>
  <c r="C29" i="4"/>
  <c r="C30" i="4"/>
  <c r="C31" i="4"/>
  <c r="C32" i="4"/>
  <c r="C33" i="4"/>
  <c r="C34" i="4"/>
  <c r="C35" i="4"/>
  <c r="C36" i="4"/>
  <c r="P7" i="1"/>
  <c r="G16" i="4" l="1"/>
  <c r="M123" i="3"/>
  <c r="F8" i="4"/>
  <c r="G112" i="4" l="1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11" i="4"/>
  <c r="G7" i="4"/>
  <c r="G110" i="4"/>
  <c r="G109" i="4"/>
  <c r="G108" i="4"/>
  <c r="G107" i="4"/>
  <c r="G106" i="4"/>
  <c r="G105" i="4"/>
  <c r="G104" i="4"/>
  <c r="G103" i="4"/>
  <c r="G101" i="4"/>
  <c r="G99" i="4"/>
  <c r="G42" i="4"/>
  <c r="G41" i="4"/>
  <c r="G40" i="4"/>
  <c r="G38" i="4"/>
  <c r="G36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4" i="4"/>
  <c r="G39" i="4"/>
  <c r="G37" i="4"/>
  <c r="G35" i="4"/>
  <c r="G34" i="4"/>
  <c r="G33" i="4"/>
  <c r="G32" i="4"/>
  <c r="G31" i="4"/>
  <c r="G30" i="4"/>
  <c r="G29" i="4"/>
  <c r="G55" i="4"/>
  <c r="G53" i="4"/>
  <c r="G52" i="4"/>
  <c r="G51" i="4"/>
  <c r="G50" i="4"/>
  <c r="G49" i="4"/>
  <c r="G48" i="4"/>
  <c r="G47" i="4"/>
  <c r="G46" i="4"/>
  <c r="G45" i="4"/>
  <c r="G102" i="4"/>
  <c r="G44" i="4"/>
  <c r="G43" i="4"/>
  <c r="G9" i="4"/>
  <c r="G8" i="4"/>
  <c r="G100" i="4"/>
  <c r="G13" i="4"/>
  <c r="G12" i="4"/>
  <c r="G11" i="4"/>
  <c r="G10" i="4"/>
  <c r="G4" i="4"/>
  <c r="G24" i="4"/>
  <c r="G23" i="4"/>
  <c r="G22" i="4"/>
  <c r="G21" i="4"/>
  <c r="G20" i="4"/>
  <c r="G19" i="4"/>
  <c r="G18" i="4"/>
  <c r="G17" i="4"/>
  <c r="G15" i="4"/>
  <c r="G14" i="4"/>
  <c r="G6" i="4"/>
  <c r="G5" i="4"/>
  <c r="G3" i="4"/>
  <c r="G26" i="4"/>
  <c r="G27" i="4"/>
  <c r="G28" i="4"/>
  <c r="G25" i="4"/>
  <c r="F4" i="4"/>
  <c r="F5" i="4"/>
  <c r="F6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3" i="4"/>
  <c r="F162" i="4"/>
  <c r="H159" i="4"/>
  <c r="I159" i="4"/>
  <c r="N158" i="3"/>
  <c r="D2" i="4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I43" i="3" s="1"/>
  <c r="M44" i="3"/>
  <c r="M45" i="3"/>
  <c r="M46" i="3"/>
  <c r="M47" i="3"/>
  <c r="M48" i="3"/>
  <c r="M49" i="3"/>
  <c r="M50" i="3"/>
  <c r="M51" i="3"/>
  <c r="M52" i="3"/>
  <c r="M53" i="3"/>
  <c r="M54" i="3"/>
  <c r="I54" i="3" s="1"/>
  <c r="M55" i="3"/>
  <c r="M56" i="3"/>
  <c r="M57" i="3"/>
  <c r="M58" i="3"/>
  <c r="M59" i="3"/>
  <c r="M60" i="3"/>
  <c r="M61" i="3"/>
  <c r="M62" i="3"/>
  <c r="M63" i="3"/>
  <c r="M64" i="3"/>
  <c r="M65" i="3"/>
  <c r="M66" i="3"/>
  <c r="I66" i="3" s="1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5" i="3"/>
  <c r="I104" i="3" s="1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3" i="3"/>
  <c r="M4" i="3"/>
  <c r="M5" i="3"/>
  <c r="M6" i="3"/>
  <c r="M2" i="3"/>
  <c r="I38" i="3" l="1"/>
  <c r="I42" i="3"/>
  <c r="I41" i="3"/>
  <c r="I78" i="3"/>
  <c r="I119" i="3"/>
  <c r="I118" i="3"/>
  <c r="I117" i="3"/>
  <c r="I116" i="3"/>
  <c r="I58" i="3"/>
  <c r="I141" i="3"/>
  <c r="I142" i="3"/>
  <c r="I140" i="3"/>
  <c r="I115" i="3"/>
  <c r="I114" i="3"/>
  <c r="I139" i="3"/>
  <c r="I138" i="3"/>
  <c r="I24" i="3"/>
  <c r="I13" i="3"/>
  <c r="I147" i="3"/>
  <c r="I146" i="3"/>
  <c r="I144" i="3"/>
  <c r="I143" i="3"/>
  <c r="I32" i="3"/>
  <c r="I130" i="3"/>
  <c r="I129" i="3"/>
  <c r="I127" i="3"/>
  <c r="I126" i="3"/>
  <c r="I40" i="3"/>
  <c r="I122" i="3"/>
  <c r="I120" i="3"/>
  <c r="I121" i="3"/>
  <c r="I81" i="3"/>
  <c r="I154" i="3"/>
  <c r="I153" i="3"/>
  <c r="I18" i="3"/>
  <c r="I113" i="3"/>
  <c r="I112" i="3"/>
  <c r="I39" i="3"/>
  <c r="I150" i="3"/>
  <c r="I151" i="3"/>
  <c r="I148" i="3"/>
  <c r="I149" i="3"/>
  <c r="I152" i="3"/>
  <c r="I135" i="3"/>
  <c r="I136" i="3"/>
  <c r="I45" i="3"/>
  <c r="I74" i="3"/>
  <c r="I68" i="3"/>
  <c r="I61" i="3"/>
  <c r="I76" i="3"/>
  <c r="I65" i="3"/>
  <c r="I87" i="3"/>
  <c r="I80" i="3"/>
  <c r="I94" i="3"/>
  <c r="I53" i="3"/>
  <c r="I31" i="3"/>
  <c r="I26" i="3"/>
  <c r="I12" i="3"/>
  <c r="I19" i="3"/>
  <c r="I29" i="3"/>
  <c r="I99" i="3"/>
  <c r="I77" i="3"/>
  <c r="I64" i="3"/>
  <c r="M158" i="3"/>
  <c r="I98" i="3"/>
  <c r="I55" i="3"/>
  <c r="I28" i="3"/>
  <c r="I95" i="3"/>
  <c r="I85" i="3"/>
  <c r="I14" i="3"/>
  <c r="I17" i="3"/>
  <c r="I91" i="3"/>
  <c r="I63" i="3"/>
  <c r="I37" i="3"/>
  <c r="I25" i="3"/>
  <c r="I93" i="3"/>
  <c r="I82" i="3"/>
  <c r="I73" i="3"/>
  <c r="I60" i="3"/>
  <c r="I46" i="3"/>
  <c r="I21" i="3"/>
  <c r="I105" i="3"/>
  <c r="I107" i="3"/>
  <c r="I106" i="3"/>
  <c r="I96" i="3"/>
  <c r="I83" i="3"/>
  <c r="I70" i="3"/>
  <c r="I57" i="3"/>
  <c r="I49" i="3"/>
  <c r="I34" i="3"/>
  <c r="I20" i="3"/>
  <c r="H160" i="4"/>
  <c r="G159" i="4"/>
  <c r="F160" i="4" s="1"/>
  <c r="F159" i="4"/>
  <c r="I23" i="3"/>
  <c r="I35" i="3"/>
  <c r="I48" i="3"/>
  <c r="I56" i="3"/>
  <c r="I69" i="3"/>
  <c r="I90" i="3"/>
  <c r="I100" i="3"/>
  <c r="I22" i="3"/>
  <c r="I36" i="3"/>
  <c r="I47" i="3"/>
  <c r="I62" i="3"/>
  <c r="I75" i="3"/>
  <c r="I89" i="3"/>
  <c r="I11" i="3"/>
  <c r="I79" i="3"/>
  <c r="I88" i="3"/>
  <c r="I86" i="3"/>
  <c r="I15" i="3"/>
  <c r="I30" i="3"/>
  <c r="I44" i="3"/>
  <c r="I59" i="3"/>
  <c r="I72" i="3"/>
  <c r="I84" i="3"/>
  <c r="I92" i="3"/>
  <c r="I16" i="3"/>
  <c r="I50" i="3"/>
  <c r="I71" i="3"/>
  <c r="I158" i="3" l="1"/>
  <c r="P154" i="1"/>
  <c r="P149" i="1"/>
  <c r="P150" i="1"/>
  <c r="P151" i="1"/>
  <c r="P152" i="1"/>
  <c r="P148" i="1"/>
  <c r="P153" i="1"/>
  <c r="P147" i="1"/>
  <c r="P146" i="1"/>
  <c r="P145" i="1"/>
  <c r="P144" i="1"/>
  <c r="P143" i="1"/>
  <c r="P141" i="1"/>
  <c r="P142" i="1"/>
  <c r="P140" i="1"/>
  <c r="P138" i="1"/>
  <c r="P139" i="1"/>
  <c r="P137" i="1"/>
  <c r="P136" i="1"/>
  <c r="P135" i="1"/>
  <c r="P130" i="1"/>
  <c r="P131" i="1"/>
  <c r="P132" i="1"/>
  <c r="P133" i="1"/>
  <c r="P134" i="1"/>
  <c r="P129" i="1"/>
  <c r="P124" i="1"/>
  <c r="P125" i="1"/>
  <c r="P126" i="1"/>
  <c r="P123" i="1"/>
  <c r="P122" i="1"/>
  <c r="P121" i="1"/>
  <c r="P115" i="1"/>
  <c r="P113" i="1"/>
  <c r="P114" i="1"/>
  <c r="P116" i="1"/>
  <c r="P117" i="1"/>
  <c r="P118" i="1"/>
  <c r="P119" i="1"/>
  <c r="P120" i="1"/>
  <c r="P112" i="1"/>
  <c r="P109" i="1"/>
  <c r="P108" i="1"/>
  <c r="P107" i="1"/>
  <c r="P106" i="1"/>
  <c r="P105" i="1"/>
  <c r="P104" i="1"/>
  <c r="P103" i="1"/>
  <c r="P101" i="1"/>
  <c r="P102" i="1"/>
  <c r="P99" i="1"/>
  <c r="P100" i="1"/>
  <c r="P98" i="1"/>
  <c r="P97" i="1"/>
  <c r="P92" i="1"/>
  <c r="P93" i="1"/>
  <c r="P94" i="1"/>
  <c r="P95" i="1"/>
  <c r="P96" i="1"/>
  <c r="P91" i="1"/>
  <c r="P86" i="1"/>
  <c r="P87" i="1"/>
  <c r="P88" i="1"/>
  <c r="P89" i="1"/>
  <c r="P90" i="1"/>
  <c r="P85" i="1"/>
  <c r="P83" i="1"/>
  <c r="P84" i="1"/>
  <c r="P82" i="1"/>
  <c r="P78" i="1"/>
  <c r="P81" i="1"/>
  <c r="P80" i="1"/>
  <c r="P79" i="1"/>
  <c r="P76" i="1"/>
  <c r="P77" i="1"/>
  <c r="P75" i="1"/>
  <c r="P69" i="1"/>
  <c r="P70" i="1"/>
  <c r="P71" i="1"/>
  <c r="P72" i="1"/>
  <c r="P73" i="1"/>
  <c r="P74" i="1"/>
  <c r="P68" i="1"/>
  <c r="P67" i="1"/>
  <c r="P66" i="1"/>
  <c r="P65" i="1"/>
  <c r="P63" i="1"/>
  <c r="P64" i="1"/>
  <c r="P62" i="1"/>
  <c r="P56" i="1"/>
  <c r="P57" i="1"/>
  <c r="P58" i="1"/>
  <c r="P59" i="1"/>
  <c r="P60" i="1"/>
  <c r="P61" i="1"/>
  <c r="P55" i="1"/>
  <c r="P54" i="1"/>
  <c r="P53" i="1"/>
  <c r="P52" i="1"/>
  <c r="P51" i="1"/>
  <c r="P45" i="1"/>
  <c r="P46" i="1"/>
  <c r="P47" i="1"/>
  <c r="P48" i="1"/>
  <c r="P49" i="1"/>
  <c r="P50" i="1"/>
  <c r="P43" i="1"/>
  <c r="P42" i="1"/>
  <c r="P41" i="1"/>
  <c r="P40" i="1"/>
  <c r="P37" i="1"/>
  <c r="P38" i="1"/>
  <c r="P39" i="1"/>
  <c r="P36" i="1"/>
  <c r="P35" i="1"/>
  <c r="P34" i="1"/>
  <c r="P33" i="1"/>
  <c r="P32" i="1"/>
  <c r="P29" i="1"/>
  <c r="P30" i="1"/>
  <c r="P31" i="1"/>
  <c r="P28" i="1"/>
  <c r="P27" i="1"/>
  <c r="P25" i="1"/>
  <c r="P26" i="1"/>
  <c r="P24" i="1"/>
  <c r="P21" i="1"/>
  <c r="P22" i="1"/>
  <c r="P23" i="1"/>
  <c r="P20" i="1"/>
  <c r="P14" i="1"/>
  <c r="P15" i="1"/>
  <c r="P16" i="1"/>
  <c r="P17" i="1"/>
  <c r="P18" i="1"/>
  <c r="P19" i="1"/>
  <c r="P11" i="1"/>
  <c r="P8" i="1"/>
  <c r="P9" i="1"/>
  <c r="P10" i="1"/>
  <c r="E54" i="1" l="1"/>
  <c r="P111" i="1" s="1"/>
  <c r="E53" i="1"/>
  <c r="P110" i="1" s="1"/>
</calcChain>
</file>

<file path=xl/sharedStrings.xml><?xml version="1.0" encoding="utf-8"?>
<sst xmlns="http://schemas.openxmlformats.org/spreadsheetml/2006/main" count="1337" uniqueCount="565">
  <si>
    <t>煤炭开采和洗选业</t>
  </si>
  <si>
    <t>石油和天然气开采业</t>
  </si>
  <si>
    <t>黑色金属矿采选业</t>
  </si>
  <si>
    <t>有色金属矿采选业</t>
  </si>
  <si>
    <t>非金属矿采选业</t>
  </si>
  <si>
    <t>其他采矿业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</si>
  <si>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</si>
  <si>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</si>
  <si>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</si>
  <si>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</si>
  <si>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</si>
  <si>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皮革、毛皮、羽毛及其制品和_x000D_
制鞋业</t>
  </si>
  <si>
    <t>木材加工和木、竹、藤、棕、草_x000D_
制品业</t>
  </si>
  <si>
    <t>家具制造业</t>
  </si>
  <si>
    <t>造纸和纸制品业</t>
  </si>
  <si>
    <t>印刷和记录媒介复制业</t>
  </si>
  <si>
    <t>文教、工美、体育和娱乐用品_x000D_
制造业</t>
  </si>
  <si>
    <t>石油、煤炭及其他燃料加工业</t>
  </si>
  <si>
    <t>化学原料和化学制品制造业</t>
  </si>
  <si>
    <t xml:space="preserve">医药制造业 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</si>
  <si>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</si>
  <si>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</si>
  <si>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</si>
  <si>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</si>
  <si>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</si>
  <si>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</si>
  <si>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 xml:space="preserve">通用设备制造业 </t>
  </si>
  <si>
    <t>专用设备制造业</t>
  </si>
  <si>
    <t>汽车制造业</t>
  </si>
  <si>
    <t>铁路、船舶、航空航天和其他_x000D_
运输设备制造业</t>
  </si>
  <si>
    <t>电气机械和器材制造业</t>
  </si>
  <si>
    <t>计算机、通信和其他电子设备_x000D_
制造业</t>
  </si>
  <si>
    <t>仪器仪表制造业</t>
  </si>
  <si>
    <t>其他制造业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</si>
  <si>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</si>
  <si>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</si>
  <si>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</si>
  <si>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</si>
  <si>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</si>
  <si>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单位：亿元</t>
    <phoneticPr fontId="2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</si>
  <si>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</si>
  <si>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</si>
  <si>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</si>
  <si>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</si>
  <si>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</si>
  <si>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</si>
  <si>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</si>
  <si>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</si>
  <si>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</si>
  <si>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</si>
  <si>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</si>
  <si>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</si>
  <si>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</si>
  <si>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</si>
  <si>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</si>
  <si>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</si>
  <si>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</si>
  <si>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</si>
  <si>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</si>
  <si>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</si>
  <si>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</si>
  <si>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</si>
  <si>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</si>
  <si>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</si>
  <si>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</si>
  <si>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</si>
  <si>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</si>
  <si>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</si>
  <si>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</si>
  <si>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</si>
  <si>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</si>
  <si>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</si>
  <si>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</si>
  <si>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</si>
  <si>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</si>
  <si>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</si>
  <si>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</si>
  <si>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</si>
  <si>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</si>
  <si>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</si>
  <si>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</si>
  <si>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</si>
  <si>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</si>
  <si>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</si>
  <si>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</si>
  <si>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</si>
  <si>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</si>
  <si>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</si>
  <si>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</si>
  <si>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</si>
  <si>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</si>
  <si>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</si>
  <si>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</si>
  <si>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</si>
  <si>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</si>
  <si>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</si>
  <si>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</si>
  <si>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</si>
  <si>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</si>
  <si>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</si>
  <si>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</si>
  <si>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</si>
  <si>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</si>
  <si>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</si>
  <si>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</si>
  <si>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</si>
  <si>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</si>
  <si>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</si>
  <si>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</si>
  <si>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</si>
  <si>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</si>
  <si>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</si>
  <si>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</si>
  <si>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</si>
  <si>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</si>
  <si>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</si>
  <si>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</si>
  <si>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</si>
  <si>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</si>
  <si>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</si>
  <si>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</si>
  <si>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</si>
  <si>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</si>
  <si>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</si>
  <si>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</si>
  <si>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</si>
  <si>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</si>
  <si>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</si>
  <si>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</si>
  <si>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</si>
  <si>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</si>
  <si>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</si>
  <si>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</si>
  <si>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</si>
  <si>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</si>
  <si>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</si>
  <si>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</si>
  <si>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</si>
  <si>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</si>
  <si>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</si>
  <si>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</si>
  <si>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</si>
  <si>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</si>
  <si>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</si>
  <si>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</si>
  <si>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</si>
  <si>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</si>
  <si>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</si>
  <si>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</si>
  <si>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</si>
  <si>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</si>
  <si>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</si>
  <si>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</si>
  <si>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</si>
  <si>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</si>
  <si>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</si>
  <si>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</si>
  <si>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</si>
  <si>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</si>
  <si>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</si>
  <si>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</si>
  <si>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</si>
  <si>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</si>
  <si>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</si>
  <si>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</si>
  <si>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</si>
  <si>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</si>
  <si>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</si>
  <si>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</si>
  <si>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</si>
  <si>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</si>
  <si>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</si>
  <si>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</si>
  <si>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</si>
  <si>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</si>
  <si>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</si>
  <si>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</si>
  <si>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</si>
  <si>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</si>
  <si>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</si>
  <si>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</si>
  <si>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</si>
  <si>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</si>
  <si>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</si>
  <si>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</si>
  <si>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</si>
  <si>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</si>
  <si>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</si>
  <si>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</si>
  <si>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</si>
  <si>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</si>
  <si>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</si>
  <si>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</si>
  <si>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农业总产值(亿元)</t>
  </si>
  <si>
    <t>林业总产值(亿元)</t>
  </si>
  <si>
    <t>牧业总产值(亿元)</t>
  </si>
  <si>
    <t>渔业总产值(亿元)</t>
  </si>
  <si>
    <t>建筑业总产值(亿元)</t>
  </si>
  <si>
    <t>资质内</t>
    <phoneticPr fontId="2" type="noConversion"/>
  </si>
  <si>
    <t>价格指数（上年=100）</t>
    <phoneticPr fontId="2" type="noConversion"/>
  </si>
  <si>
    <t>煤炭开采和洗选业工业生产者出厂价格指数(上年=100)</t>
  </si>
  <si>
    <t>石油和天然气开采业工业生产者出厂价格指数(上年=100)</t>
  </si>
  <si>
    <t>黑色金属矿采选业工业生产者出厂价格指数(上年=100)</t>
  </si>
  <si>
    <t>有色金属矿采选业工业生产者出厂价格指数(上年=100)</t>
  </si>
  <si>
    <t>非金属矿采选业工业生产者出厂价格指数(上年=100)</t>
  </si>
  <si>
    <t>开采辅助活动工业生产者出厂价格指数(上年=100)</t>
  </si>
  <si>
    <t>农副食品加工业工业生产者出厂价格指数(上年=100)</t>
  </si>
  <si>
    <t>食品制造业工业生产者出厂价格指数(上年=100)</t>
  </si>
  <si>
    <t>酒、饮料和精制茶制造业工业生产者出厂价格指数(上年=100)</t>
  </si>
  <si>
    <t>烟草制品业工业生产者出厂价格指数(上年=100)</t>
  </si>
  <si>
    <t>纺织业工业生产者出厂价格指数(上年=100)</t>
  </si>
  <si>
    <t>纺织服装、服饰业工业生产者出厂价格指数(上年=100)</t>
  </si>
  <si>
    <t>皮革、毛皮、羽毛及其制品和制鞋业工业生产者出厂价格指数(上年=100)</t>
  </si>
  <si>
    <t>木材加工和木、竹、藤、棕、草制品业工业生产者出厂价格指数(上年=100)</t>
  </si>
  <si>
    <t>家具制造业工业生产者出厂价格指数(上年=100)</t>
  </si>
  <si>
    <t>造纸和纸制品业工业生产者出厂价格指数(上年=100)</t>
  </si>
  <si>
    <t>印刷和记录媒介复制业工业生产者出厂价格指数(上年=100)</t>
  </si>
  <si>
    <t>文教、工美、体育和娱乐用品制造业工业生产者出厂价格指数(上年=100)</t>
  </si>
  <si>
    <t>石油加工、炼焦和核燃料加工业工业生产者出厂价格指数(上年=100)</t>
  </si>
  <si>
    <t>化学原料和化学制品制造业工业生产者出厂价格指数(上年=100)</t>
  </si>
  <si>
    <t>医药制造业工业生产者出厂价格指数(上年=100)</t>
  </si>
  <si>
    <t>化学纤维制造业工业生产者出厂价格指数(上年=100)</t>
  </si>
  <si>
    <t>橡胶和塑料制品业工业生产者出厂价格指数(上年=100)</t>
  </si>
  <si>
    <t>非金属矿物制品业工业生产者出厂价格指数(上年=100)</t>
  </si>
  <si>
    <t>黑色金属冶炼和压延加工业工业生产者出厂价格指数(上年=100)</t>
  </si>
  <si>
    <t>有色金属冶炼和压延加工业工业生产者出厂价格指数(上年=100)</t>
  </si>
  <si>
    <t>金属制品业工业生产者出厂价格指数(上年=100)</t>
  </si>
  <si>
    <t>通用设备制造业工业生产者出厂价格指数(上年=100)</t>
  </si>
  <si>
    <t>专用设备制造业工业生产者出厂价格指数(上年=100)</t>
  </si>
  <si>
    <t>汽车制造业工业生产者出厂价格指数(上年=100)</t>
  </si>
  <si>
    <t>铁路、船舶、航空航天和其他运输设备制造业工业生产者出厂价格指数(上年=100)</t>
  </si>
  <si>
    <t>电气机械和器材制造业工业生产者出厂价格指数(上年=100)</t>
  </si>
  <si>
    <t>计算机、通信和其他电子设备制造业工业生产者出厂价格指数(上年=100)</t>
  </si>
  <si>
    <t>仪器仪表制造业工业生产者出厂价格指数(上年=100)</t>
  </si>
  <si>
    <t>其他制造业工业生产者出厂价格指数(上年=100)</t>
  </si>
  <si>
    <t>废弃资源综合利用业工业生产者出厂价格指数(上年=100)</t>
  </si>
  <si>
    <t>金属制品、机械和设备修理业工业生产者出厂价格指数(上年=100)</t>
  </si>
  <si>
    <t>电力、热力生产和供应业工业生产者出厂价格指数(上年=100)</t>
  </si>
  <si>
    <t>燃气生产和供应业工业生产者出厂价格指数(上年=100)</t>
  </si>
  <si>
    <t>水的生产和供应业工业生产者出厂价格指数(上年=100)</t>
  </si>
  <si>
    <t>固定资产投资价格指数(上年=100)</t>
  </si>
  <si>
    <t>建筑安装工程固定资产投资价格指数(上年=100)</t>
  </si>
  <si>
    <t>设备工器具购置固定资产投资价格指数(上年=100)</t>
  </si>
  <si>
    <t>其他费用固定资产投资价格指数(上年=100)</t>
  </si>
  <si>
    <t>农产品生产价格指数(上年=100)</t>
  </si>
  <si>
    <t>林业产品生产价格指数(上年=100)</t>
  </si>
  <si>
    <t>畜牧业产品生产价格指数(上年=100)</t>
  </si>
  <si>
    <t>渔业产品生产价格指数(上年=100)</t>
  </si>
  <si>
    <t>居住类居民消费价格指数(上年=100)</t>
  </si>
  <si>
    <t>租赁房房租类居民消费价格指数(上年=100)</t>
  </si>
  <si>
    <t>住房保养维修及管理类居民消费价格指数(上年=100)</t>
  </si>
  <si>
    <t>水电燃料类居民消费价格指数(上年=100)</t>
  </si>
  <si>
    <t>生活用品及服务类居民消费价格指数(上年=100)</t>
  </si>
  <si>
    <t>家具及室内装饰品类居民消费价格指数(上年=100)</t>
  </si>
  <si>
    <t>家用器具类居民消费价格指数(上年=100)</t>
  </si>
  <si>
    <t>家用纺织品类居民消费价格指数(上年=100)</t>
  </si>
  <si>
    <t>家庭日用杂品类居民消费价格指数(上年=100)</t>
  </si>
  <si>
    <t>个人护理用品类居民消费价格指数(上年=100)</t>
  </si>
  <si>
    <t>家庭服务类居民消费价格指数(上年=100)</t>
  </si>
  <si>
    <t>交通和通信类居民消费价格指数(上年=100)</t>
  </si>
  <si>
    <t>交通类居民消费价格指数(上年=100)</t>
  </si>
  <si>
    <t>交通工具类居民消费价格指数(上年=100)</t>
  </si>
  <si>
    <t>交通工具用燃料类居民消费价格指数(上年=100)</t>
  </si>
  <si>
    <t>交通工具使用和维修类居民消费价格指数(上年=100)</t>
  </si>
  <si>
    <t>交通费类居民消费价格指数(上年=100)</t>
  </si>
  <si>
    <t>通信类居民消费价格指数(上年=100)</t>
  </si>
  <si>
    <t>教育文化和娱乐类居民消费价格指数(上年=100)</t>
  </si>
  <si>
    <t>教育类居民消费价格指数(上年=100)</t>
  </si>
  <si>
    <t>教育用品类居民消费价格指数(上年=100)</t>
  </si>
  <si>
    <t>教育服务类居民消费价格指数(上年=100)</t>
  </si>
  <si>
    <t>文化娱乐类居民消费价格指数(上年=100)</t>
  </si>
  <si>
    <t>文娱耐用消费品类居民消费价格指数(上年=100)</t>
  </si>
  <si>
    <t>其他文娱用品类居民消费价格指数(上年=100)</t>
  </si>
  <si>
    <t>文化娱乐服务类居民消费价格指数(上年=100)</t>
  </si>
  <si>
    <t>旅游类居民消费价格指数(上年=100)</t>
  </si>
  <si>
    <t>规模以上
营业收入</t>
    <phoneticPr fontId="2" type="noConversion"/>
  </si>
  <si>
    <t>批发业</t>
    <phoneticPr fontId="2" type="noConversion"/>
  </si>
  <si>
    <t>零售业</t>
    <phoneticPr fontId="2" type="noConversion"/>
  </si>
  <si>
    <t>限额内
营业收入</t>
    <phoneticPr fontId="2" type="noConversion"/>
  </si>
  <si>
    <t>考虑2018年可得数据口径和2019年不一致</t>
    <phoneticPr fontId="2" type="noConversion"/>
  </si>
  <si>
    <t>此处参考年度为2020年</t>
    <phoneticPr fontId="2" type="noConversion"/>
  </si>
  <si>
    <t>2019（亿元）</t>
    <phoneticPr fontId="2" type="noConversion"/>
  </si>
  <si>
    <t>2020（万元）</t>
    <phoneticPr fontId="2" type="noConversion"/>
  </si>
  <si>
    <t>房屋工程建筑建筑业总产值(亿元)</t>
  </si>
  <si>
    <t>土木工程建筑建筑业总产值(亿元)</t>
  </si>
  <si>
    <t>建筑安装业建筑业总产值(亿元)</t>
  </si>
  <si>
    <t>铁路客运量(万人)</t>
    <phoneticPr fontId="2" type="noConversion"/>
  </si>
  <si>
    <t>公路客运量(万人)</t>
    <phoneticPr fontId="2" type="noConversion"/>
  </si>
  <si>
    <t>水运客运量(万人)</t>
    <phoneticPr fontId="2" type="noConversion"/>
  </si>
  <si>
    <t>民用航空客运量(万人)</t>
    <phoneticPr fontId="2" type="noConversion"/>
  </si>
  <si>
    <t>铁路货运量(万吨)</t>
  </si>
  <si>
    <t>公路货运量(万吨)</t>
  </si>
  <si>
    <t>民用航空货运量(万吨)</t>
  </si>
  <si>
    <t>管道货运量(万吨)</t>
  </si>
  <si>
    <t>水运货运量(万吨)+远洋货运量(万吨)</t>
    <phoneticPr fontId="2" type="noConversion"/>
  </si>
  <si>
    <t>2019年起铁路、公路货运量口径调整</t>
    <phoneticPr fontId="2" type="noConversion"/>
  </si>
  <si>
    <t>货物运输量(万吨)</t>
    <phoneticPr fontId="2" type="noConversion"/>
  </si>
  <si>
    <t>邮政业务总量(亿元)</t>
    <phoneticPr fontId="2" type="noConversion"/>
  </si>
  <si>
    <t>电信业务总量(亿元)</t>
    <phoneticPr fontId="2" type="noConversion"/>
  </si>
  <si>
    <t>住宿业营业额(亿元)</t>
    <phoneticPr fontId="2" type="noConversion"/>
  </si>
  <si>
    <t>餐饮业营业额(亿元)</t>
    <phoneticPr fontId="2" type="noConversion"/>
  </si>
  <si>
    <t>信息技术服务收入(万元)</t>
  </si>
  <si>
    <t>保险公司保费(亿元)</t>
    <phoneticPr fontId="2" type="noConversion"/>
  </si>
  <si>
    <t>金融机构人民币信贷资金运用(亿元)</t>
    <phoneticPr fontId="2" type="noConversion"/>
  </si>
  <si>
    <t>资本市场服务</t>
    <phoneticPr fontId="2" type="noConversion"/>
  </si>
  <si>
    <t>股票市价总值(亿元)</t>
    <phoneticPr fontId="2" type="noConversion"/>
  </si>
  <si>
    <t>房地产开发企业主营业务收入(亿元)</t>
    <phoneticPr fontId="2" type="noConversion"/>
  </si>
  <si>
    <t>租赁和商务服务业城镇单位就业人员工资总额(亿元)</t>
  </si>
  <si>
    <t>科学研究、技术服务和地质勘查业城镇单位就业人员工资总额(亿元)</t>
  </si>
  <si>
    <t>水利、环境和公共设施管理业城镇单位就业人员工资总额(亿元)</t>
  </si>
  <si>
    <t>居民服务和其他服务业城镇单位就业人员工资总额(亿元)</t>
  </si>
  <si>
    <t>教育城镇单位就业人员工资总额(亿元)</t>
  </si>
  <si>
    <t>卫生、社会保障和社会福利业城镇单位就业人员工资总额(亿元)</t>
  </si>
  <si>
    <t>文化、体育和娱乐业城镇单位就业人员工资总额(亿元)</t>
  </si>
  <si>
    <t>公共管理和社会组织城镇单位就业人员工资总额(亿元)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</si>
  <si>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</si>
  <si>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</si>
  <si>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</si>
  <si>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2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</si>
  <si>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</si>
  <si>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</si>
  <si>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</si>
  <si>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</si>
  <si>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2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</si>
  <si>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</si>
  <si>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</si>
  <si>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</si>
  <si>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</si>
  <si>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</si>
  <si>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</si>
  <si>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</si>
  <si>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</si>
  <si>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</si>
  <si>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2" type="noConversion"/>
  </si>
  <si>
    <t>单位:亿元</t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</si>
  <si>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</si>
  <si>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</si>
  <si>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</si>
  <si>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</si>
  <si>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</si>
  <si>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</si>
  <si>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</si>
  <si>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</si>
  <si>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</si>
  <si>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</si>
  <si>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</si>
  <si>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</si>
  <si>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</si>
  <si>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</si>
  <si>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</si>
  <si>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</si>
  <si>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</si>
  <si>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</si>
  <si>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</si>
  <si>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</si>
  <si>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</si>
  <si>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</si>
  <si>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</si>
  <si>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2018（价格调整）</t>
    <phoneticPr fontId="2" type="noConversion"/>
  </si>
  <si>
    <t>TFU</t>
  </si>
  <si>
    <t>IM</t>
  </si>
  <si>
    <t>指标</t>
  </si>
  <si>
    <t>饮料及烟类进口额(百万美元)</t>
  </si>
  <si>
    <t>动、植物油脂及蜡进口额(百万美元)</t>
  </si>
  <si>
    <t>工业制成品进口额(百万美元)</t>
  </si>
  <si>
    <t>杂项制品进口额(百万美元)</t>
  </si>
  <si>
    <t>未分类的其他商品进口额(百万美元)</t>
  </si>
  <si>
    <t>2019年</t>
  </si>
  <si>
    <t>2018年</t>
  </si>
  <si>
    <t>%</t>
    <phoneticPr fontId="2" type="noConversion"/>
  </si>
  <si>
    <t>支出法生产总值(亿元)</t>
    <phoneticPr fontId="2" type="noConversion"/>
  </si>
  <si>
    <t>食品及主要供食用的活动物进口额(百万美元)</t>
    <phoneticPr fontId="2" type="noConversion"/>
  </si>
  <si>
    <t>非食用原料进口额(百万美元)</t>
    <phoneticPr fontId="2" type="noConversion"/>
  </si>
  <si>
    <t>按原料分类的制成品进口额(百万美元)</t>
    <phoneticPr fontId="2" type="noConversion"/>
  </si>
  <si>
    <t>初级产品进口额(百万美元)</t>
    <phoneticPr fontId="2" type="noConversion"/>
  </si>
  <si>
    <t>农产品</t>
    <phoneticPr fontId="2" type="noConversion"/>
  </si>
  <si>
    <t>林产品</t>
    <phoneticPr fontId="2" type="noConversion"/>
  </si>
  <si>
    <t>畜牧产品</t>
    <phoneticPr fontId="2" type="noConversion"/>
  </si>
  <si>
    <t>渔产品</t>
    <phoneticPr fontId="2" type="noConversion"/>
  </si>
  <si>
    <t>农、林、牧、渔服务产品</t>
    <phoneticPr fontId="2" type="noConversion"/>
  </si>
  <si>
    <t>谷物磨制品</t>
    <phoneticPr fontId="2" type="noConversion"/>
  </si>
  <si>
    <t>植物油加工品</t>
    <phoneticPr fontId="2" type="noConversion"/>
  </si>
  <si>
    <t>金属制品</t>
    <phoneticPr fontId="2" type="noConversion"/>
  </si>
  <si>
    <t>非金属矿采选产品</t>
    <phoneticPr fontId="2" type="noConversion"/>
  </si>
  <si>
    <t>钢</t>
    <phoneticPr fontId="2" type="noConversion"/>
  </si>
  <si>
    <t>钢压延产品</t>
    <phoneticPr fontId="2" type="noConversion"/>
  </si>
  <si>
    <t>铁及铁合金产品</t>
    <phoneticPr fontId="2" type="noConversion"/>
  </si>
  <si>
    <t>有色金属及其合金</t>
    <phoneticPr fontId="2" type="noConversion"/>
  </si>
  <si>
    <t>有色金属压延加工品</t>
    <phoneticPr fontId="2" type="noConversion"/>
  </si>
  <si>
    <t>机械及运输设备进口额(百万美元)</t>
    <phoneticPr fontId="2" type="noConversion"/>
  </si>
  <si>
    <t>黑色金属矿采选产品</t>
    <phoneticPr fontId="2" type="noConversion"/>
  </si>
  <si>
    <t>有色金属矿采选产品</t>
    <phoneticPr fontId="2" type="noConversion"/>
  </si>
  <si>
    <t>开采辅助活动和其他采矿产品</t>
    <phoneticPr fontId="2" type="noConversion"/>
  </si>
  <si>
    <t>矿物燃料、润滑油及有关原料进口额(百万美元)</t>
    <phoneticPr fontId="2" type="noConversion"/>
  </si>
  <si>
    <t>化学品及有关产品进口额(百万美元)</t>
    <phoneticPr fontId="2" type="noConversion"/>
  </si>
  <si>
    <t>基础化学原料</t>
    <phoneticPr fontId="2" type="noConversion"/>
  </si>
  <si>
    <t>肥料</t>
    <phoneticPr fontId="2" type="noConversion"/>
  </si>
  <si>
    <t>农药</t>
    <phoneticPr fontId="2" type="noConversion"/>
  </si>
  <si>
    <t>涂料、油墨、颜料及类似产品</t>
    <phoneticPr fontId="2" type="noConversion"/>
  </si>
  <si>
    <t>合成材料</t>
    <phoneticPr fontId="2" type="noConversion"/>
  </si>
  <si>
    <t>专用化学产品和炸药、火工、焰火产品</t>
    <phoneticPr fontId="2" type="noConversion"/>
  </si>
  <si>
    <t>日用化学产品</t>
    <phoneticPr fontId="2" type="noConversion"/>
  </si>
  <si>
    <t>医药制品</t>
    <phoneticPr fontId="2" type="noConversion"/>
  </si>
  <si>
    <t>化学纤维制品</t>
    <phoneticPr fontId="2" type="noConversion"/>
  </si>
  <si>
    <t>塑料制品</t>
    <phoneticPr fontId="2" type="noConversion"/>
  </si>
  <si>
    <t>石墨及其他非金属矿物制品</t>
    <phoneticPr fontId="2" type="noConversion"/>
  </si>
  <si>
    <t>水泥、石灰和石膏</t>
    <phoneticPr fontId="2" type="noConversion"/>
  </si>
  <si>
    <t>石膏、水泥制品及类似制品</t>
    <phoneticPr fontId="2" type="noConversion"/>
  </si>
  <si>
    <t>砖瓦、石材等建筑材料</t>
    <phoneticPr fontId="2" type="noConversion"/>
  </si>
  <si>
    <t>玻璃和玻璃制品</t>
    <phoneticPr fontId="2" type="noConversion"/>
  </si>
  <si>
    <t>陶瓷制品</t>
    <phoneticPr fontId="2" type="noConversion"/>
  </si>
  <si>
    <t>耐火材料制品</t>
    <phoneticPr fontId="2" type="noConversion"/>
  </si>
  <si>
    <t>废弃资源和废旧材料回收加工品</t>
    <phoneticPr fontId="2" type="noConversion"/>
  </si>
  <si>
    <t>商品分类</t>
  </si>
  <si>
    <t>总额</t>
  </si>
  <si>
    <t>初级产品</t>
  </si>
  <si>
    <t xml:space="preserve">  食品及活动物</t>
  </si>
  <si>
    <t xml:space="preserve">    活动物</t>
  </si>
  <si>
    <t xml:space="preserve">    肉及肉制品</t>
  </si>
  <si>
    <t xml:space="preserve">    乳品及蛋品</t>
  </si>
  <si>
    <t xml:space="preserve">    鱼、甲壳及软体类动物及其制品</t>
  </si>
  <si>
    <t xml:space="preserve">    谷物及其制品</t>
  </si>
  <si>
    <t xml:space="preserve">    蔬菜及水果</t>
  </si>
  <si>
    <t xml:space="preserve">    糖、糖制品及蜂蜜</t>
  </si>
  <si>
    <t xml:space="preserve">    咖啡、茶、可可、调味料及其制品</t>
  </si>
  <si>
    <t xml:space="preserve">    饲料(不包括未碾磨谷物)</t>
  </si>
  <si>
    <t xml:space="preserve">    杂项食品</t>
  </si>
  <si>
    <t xml:space="preserve">  饮料及烟类</t>
  </si>
  <si>
    <t xml:space="preserve">    饮料</t>
  </si>
  <si>
    <t xml:space="preserve">    烟草及其制品</t>
  </si>
  <si>
    <t xml:space="preserve">  非食用原料(燃料除外)</t>
  </si>
  <si>
    <t xml:space="preserve">    生皮及生毛皮</t>
  </si>
  <si>
    <t xml:space="preserve">    油籽及含油果实</t>
  </si>
  <si>
    <t xml:space="preserve">    生橡胶(包括合成橡胶及再生橡胶)</t>
  </si>
  <si>
    <t xml:space="preserve">    软木及木材</t>
  </si>
  <si>
    <t xml:space="preserve">    纸浆及废纸</t>
  </si>
  <si>
    <t xml:space="preserve">    纺织纤维及其废料</t>
  </si>
  <si>
    <t xml:space="preserve">    天然肥料及矿物(煤、石油及
    宝石除外)</t>
  </si>
  <si>
    <t xml:space="preserve">    金属矿砂及金属废料</t>
  </si>
  <si>
    <t xml:space="preserve">    其他动、植物原料</t>
  </si>
  <si>
    <t xml:space="preserve">  矿物燃料、润滑油及有关原料</t>
  </si>
  <si>
    <t xml:space="preserve">    煤、焦炭及煤砖</t>
  </si>
  <si>
    <t xml:space="preserve">    石油、石油产品及有关原料</t>
  </si>
  <si>
    <t xml:space="preserve">    天然气及人造气</t>
  </si>
  <si>
    <t xml:space="preserve">    电流</t>
  </si>
  <si>
    <t xml:space="preserve">  动.植物油脂及蜡</t>
  </si>
  <si>
    <t>79.59</t>
  </si>
  <si>
    <t xml:space="preserve">    动物油、脂</t>
  </si>
  <si>
    <t xml:space="preserve">    植物油、脂</t>
  </si>
  <si>
    <t xml:space="preserve">    已加工的动植物油、脂及动植物蜡</t>
  </si>
  <si>
    <t>工业制品</t>
  </si>
  <si>
    <t>92958.93</t>
  </si>
  <si>
    <t xml:space="preserve">  化学成品及有关产品</t>
  </si>
  <si>
    <t>15066.64</t>
  </si>
  <si>
    <t xml:space="preserve">    有机化学品</t>
  </si>
  <si>
    <t>3925.36</t>
  </si>
  <si>
    <t xml:space="preserve">    无机化学品</t>
  </si>
  <si>
    <t>668.27</t>
  </si>
  <si>
    <t xml:space="preserve">    染料、鞣料及着色料</t>
  </si>
  <si>
    <t>338.78</t>
  </si>
  <si>
    <t xml:space="preserve">    医药品</t>
  </si>
  <si>
    <t>2461.90</t>
  </si>
  <si>
    <t xml:space="preserve">    精油、香料及盥洗、光洁制品</t>
  </si>
  <si>
    <t>1272.52</t>
  </si>
  <si>
    <t xml:space="preserve">    制成肥料</t>
  </si>
  <si>
    <t>242.95</t>
  </si>
  <si>
    <t xml:space="preserve">    初级形状的塑料</t>
  </si>
  <si>
    <t>3670.89</t>
  </si>
  <si>
    <t xml:space="preserve">    非初级形状的塑料</t>
  </si>
  <si>
    <t>879.22</t>
  </si>
  <si>
    <t xml:space="preserve">    其他化学原料及产品</t>
  </si>
  <si>
    <t>1606.75</t>
  </si>
  <si>
    <t xml:space="preserve">  按原料分类的制成品</t>
  </si>
  <si>
    <t>9652.96</t>
  </si>
  <si>
    <t xml:space="preserve">    皮革、皮革制品及已鞣毛皮</t>
  </si>
  <si>
    <t>222.20</t>
  </si>
  <si>
    <t xml:space="preserve">    橡胶制品</t>
  </si>
  <si>
    <t>342.03</t>
  </si>
  <si>
    <t xml:space="preserve">    软木及木制品(家具除外)</t>
  </si>
  <si>
    <t>96.68</t>
  </si>
  <si>
    <t xml:space="preserve">    纸及纸板;纸浆、纸及纸板制品</t>
  </si>
  <si>
    <t>352.06</t>
  </si>
  <si>
    <t xml:space="preserve">    纺纱、织物、制成品及有关产品</t>
  </si>
  <si>
    <t>1081.26</t>
  </si>
  <si>
    <t xml:space="preserve">    非金属矿物制品</t>
  </si>
  <si>
    <t>1368.14</t>
  </si>
  <si>
    <t xml:space="preserve">    钢铁</t>
  </si>
  <si>
    <t>1753.51</t>
  </si>
  <si>
    <t xml:space="preserve">    有色金属</t>
  </si>
  <si>
    <t>3350.85</t>
  </si>
  <si>
    <t xml:space="preserve">    金属制品</t>
  </si>
  <si>
    <t>1086.24</t>
  </si>
  <si>
    <t xml:space="preserve">  机械及运输设备</t>
  </si>
  <si>
    <t>54245.83</t>
  </si>
  <si>
    <t xml:space="preserve">    动力机械及设备</t>
  </si>
  <si>
    <t>1731.22</t>
  </si>
  <si>
    <t xml:space="preserve">    特种工业专用机械</t>
  </si>
  <si>
    <t>3651.74</t>
  </si>
  <si>
    <t xml:space="preserve">    金工机械</t>
  </si>
  <si>
    <t>725.02</t>
  </si>
  <si>
    <t xml:space="preserve">    通用工业机械设备及零件</t>
  </si>
  <si>
    <t>3555.54</t>
  </si>
  <si>
    <t xml:space="preserve">    办公用机械及自动数据处理设备</t>
  </si>
  <si>
    <t>3910.26</t>
  </si>
  <si>
    <t xml:space="preserve">    电信及声音的录制及重放装置_x000D_
    设备</t>
  </si>
  <si>
    <t>4499.78</t>
  </si>
  <si>
    <t xml:space="preserve">    电力机械、器具及其电气零件</t>
  </si>
  <si>
    <t>29477.25</t>
  </si>
  <si>
    <t xml:space="preserve">    陆路车辆(包括气垫式)</t>
  </si>
  <si>
    <t>5167.43</t>
  </si>
  <si>
    <t xml:space="preserve">    其他运输设备</t>
  </si>
  <si>
    <t>1527.58</t>
  </si>
  <si>
    <t xml:space="preserve">  杂项制品</t>
  </si>
  <si>
    <t>9944.16</t>
  </si>
  <si>
    <t xml:space="preserve">    活动房屋;卫生、水道、供热及_x000D_
    照明装置</t>
  </si>
  <si>
    <t xml:space="preserve">    家具及其零件;褥垫及类似_x000D_
    填充制品</t>
  </si>
  <si>
    <t>189.22</t>
  </si>
  <si>
    <t xml:space="preserve">    旅行用品、手提包及类似品</t>
  </si>
  <si>
    <t>245.21</t>
  </si>
  <si>
    <t xml:space="preserve">    服装及衣着附件</t>
  </si>
  <si>
    <t>616.98</t>
  </si>
  <si>
    <t xml:space="preserve">    鞋靴</t>
  </si>
  <si>
    <t>388.74</t>
  </si>
  <si>
    <t xml:space="preserve">    专业、科学及控制用仪器和装置</t>
  </si>
  <si>
    <t>5153.21</t>
  </si>
  <si>
    <t xml:space="preserve">    摄影器材、光学物品及钟表</t>
  </si>
  <si>
    <t>1398.13</t>
  </si>
  <si>
    <t xml:space="preserve">    杂项制品</t>
  </si>
  <si>
    <t>1873.09</t>
  </si>
  <si>
    <t xml:space="preserve">  未分类的其他商品</t>
  </si>
  <si>
    <t>4049.33</t>
  </si>
  <si>
    <t>运输</t>
  </si>
  <si>
    <t>旅行</t>
  </si>
  <si>
    <t>建筑</t>
  </si>
  <si>
    <t>保险服务</t>
  </si>
  <si>
    <t>金融服务</t>
  </si>
  <si>
    <t>电信、计算机和信息服务</t>
  </si>
  <si>
    <t>知识产权使用费</t>
  </si>
  <si>
    <t>个人、文化和娱乐服务</t>
  </si>
  <si>
    <t>维护和维修服务</t>
  </si>
  <si>
    <t>加工服务</t>
  </si>
  <si>
    <t>其他商业服务</t>
  </si>
  <si>
    <t>政府服务</t>
  </si>
  <si>
    <t>进口（亿元）</t>
    <phoneticPr fontId="2" type="noConversion"/>
  </si>
  <si>
    <t>房屋建筑</t>
  </si>
  <si>
    <t>土木工程建筑</t>
  </si>
  <si>
    <t>铁路运输</t>
  </si>
  <si>
    <t>道路运输</t>
  </si>
  <si>
    <t>水上运输</t>
  </si>
  <si>
    <t>航空运输</t>
  </si>
  <si>
    <t>其他交通运输和仓储</t>
  </si>
  <si>
    <t>电信、广播电视和卫星传输服务</t>
  </si>
  <si>
    <t>软件和信息技术服务</t>
  </si>
  <si>
    <t>租赁和商务服务</t>
  </si>
  <si>
    <t>综合技术服务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</si>
  <si>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</si>
  <si>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</si>
  <si>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</si>
  <si>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</si>
  <si>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</si>
  <si>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农副食品加工业</t>
    <phoneticPr fontId="2" type="noConversion"/>
  </si>
  <si>
    <t>开采专业及辅助性活动</t>
  </si>
  <si>
    <t>软件产品收入(万元)</t>
    <phoneticPr fontId="2" type="noConversion"/>
  </si>
  <si>
    <t xml:space="preserve"> </t>
    <phoneticPr fontId="2" type="noConversion"/>
  </si>
  <si>
    <t>进口商品总额(百万美元)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</si>
</sst>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8" fillId="0" borderId="0" xfId="0" applyNumberFormat="1" applyFont="1">
      <alignment vertical="center"/>
    </xf>
    <xf numFmtId="49" fontId="8" fillId="0" borderId="2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7" fillId="2" borderId="0" xfId="0" applyNumberFormat="1" applyFont="1" applyFill="1">
      <alignment vertical="center"/>
    </xf>
    <xf numFmtId="0" fontId="7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5" xfId="1" xr:uid="{16CA3C6E-AEA2-5B4E-AAC4-2E2C5B759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1677-5FA7-D649-AD6D-76C550DCB40C}">
  <dimension ref="A1:A153"/>
  <sheetViews>
    <sheetView zoomScale="93" workbookViewId="0">
      <selection activeCell="C13" sqref="C13"/>
    </sheetView>
  </sheetViews>
  <sheetFormatPr baseColWidth="10" defaultRowHeight="16"/>
  <sheetData>
    <row r="1" spans="1:1">
      <c r="A1" t="s">
        <v>40</v>
      </c>
    </row>
    <row r="2" spans="1:1">
      <c r="A2" t="s">
        <v>41</v>
      </c>
    </row>
    <row r="3" spans="1:1">
      <c r="A3" t="s">
        <v>42</v>
      </c>
    </row>
    <row r="4" spans="1:1">
      <c r="A4" t="s">
        <v>43</v>
      </c>
    </row>
    <row r="5" spans="1:1">
      <c r="A5" s="2" t="s">
        <v>44</v>
      </c>
    </row>
    <row r="6" spans="1:1" s="9" customFormat="1">
      <c r="A6" s="9" t="s">
        <v>45</v>
      </c>
    </row>
    <row r="7" spans="1:1" s="9" customFormat="1">
      <c r="A7" s="9" t="s">
        <v>46</v>
      </c>
    </row>
    <row r="8" spans="1:1" s="9" customFormat="1">
      <c r="A8" s="9" t="s">
        <v>47</v>
      </c>
    </row>
    <row r="9" spans="1:1" s="9" customFormat="1">
      <c r="A9" s="9" t="s">
        <v>48</v>
      </c>
    </row>
    <row r="10" spans="1:1">
      <c r="A10" t="s">
        <v>49</v>
      </c>
    </row>
    <row r="11" spans="1:1">
      <c r="A11" t="s">
        <v>50</v>
      </c>
    </row>
    <row r="12" spans="1:1">
      <c r="A12" t="s">
        <v>51</v>
      </c>
    </row>
    <row r="13" spans="1:1">
      <c r="A13" t="s">
        <v>52</v>
      </c>
    </row>
    <row r="14" spans="1:1">
      <c r="A14" t="s">
        <v>53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 s="9" customFormat="1">
      <c r="A41" s="9" t="s">
        <v>80</v>
      </c>
    </row>
    <row r="42" spans="1:1" s="9" customFormat="1">
      <c r="A42" s="9" t="s">
        <v>81</v>
      </c>
    </row>
    <row r="43" spans="1:1" s="9" customFormat="1">
      <c r="A43" s="9" t="s">
        <v>82</v>
      </c>
    </row>
    <row r="44" spans="1:1" s="9" customFormat="1">
      <c r="A44" s="9" t="s">
        <v>83</v>
      </c>
    </row>
    <row r="45" spans="1:1" s="9" customFormat="1">
      <c r="A45" s="9" t="s">
        <v>84</v>
      </c>
    </row>
    <row r="46" spans="1:1" s="9" customFormat="1">
      <c r="A46" s="9" t="s">
        <v>85</v>
      </c>
    </row>
    <row r="47" spans="1:1" s="9" customFormat="1">
      <c r="A47" s="9" t="s">
        <v>86</v>
      </c>
    </row>
    <row r="48" spans="1:1" s="9" customFormat="1">
      <c r="A48" s="9" t="s">
        <v>87</v>
      </c>
    </row>
    <row r="49" spans="1:1" s="9" customFormat="1">
      <c r="A49" s="9" t="s">
        <v>88</v>
      </c>
    </row>
    <row r="50" spans="1:1" s="9" customFormat="1">
      <c r="A50" s="9" t="s">
        <v>89</v>
      </c>
    </row>
    <row r="51" spans="1:1" s="9" customFormat="1">
      <c r="A51" s="9" t="s">
        <v>90</v>
      </c>
    </row>
    <row r="52" spans="1:1">
      <c r="A52" t="s">
        <v>91</v>
      </c>
    </row>
    <row r="53" spans="1:1">
      <c r="A53" t="s">
        <v>92</v>
      </c>
    </row>
    <row r="54" spans="1:1">
      <c r="A54" t="s">
        <v>93</v>
      </c>
    </row>
    <row r="55" spans="1:1">
      <c r="A55" t="s">
        <v>94</v>
      </c>
    </row>
    <row r="56" spans="1:1">
      <c r="A56" t="s">
        <v>95</v>
      </c>
    </row>
    <row r="57" spans="1:1">
      <c r="A57" t="s">
        <v>96</v>
      </c>
    </row>
    <row r="58" spans="1:1">
      <c r="A58" t="s">
        <v>97</v>
      </c>
    </row>
    <row r="59" spans="1:1">
      <c r="A59" t="s">
        <v>98</v>
      </c>
    </row>
    <row r="60" spans="1:1">
      <c r="A60" t="s">
        <v>99</v>
      </c>
    </row>
    <row r="61" spans="1:1" s="9" customFormat="1">
      <c r="A61" s="9" t="s">
        <v>100</v>
      </c>
    </row>
    <row r="62" spans="1:1" s="9" customFormat="1">
      <c r="A62" s="9" t="s">
        <v>101</v>
      </c>
    </row>
    <row r="63" spans="1:1" s="9" customFormat="1">
      <c r="A63" s="9" t="s">
        <v>102</v>
      </c>
    </row>
    <row r="64" spans="1:1" s="9" customFormat="1">
      <c r="A64" s="9" t="s">
        <v>103</v>
      </c>
    </row>
    <row r="65" spans="1:1" s="9" customFormat="1">
      <c r="A65" s="9" t="s">
        <v>104</v>
      </c>
    </row>
    <row r="66" spans="1:1">
      <c r="A66" t="s">
        <v>105</v>
      </c>
    </row>
    <row r="67" spans="1:1">
      <c r="A67" t="s">
        <v>106</v>
      </c>
    </row>
    <row r="68" spans="1:1">
      <c r="A68" t="s">
        <v>107</v>
      </c>
    </row>
    <row r="69" spans="1:1">
      <c r="A69" t="s">
        <v>108</v>
      </c>
    </row>
    <row r="70" spans="1:1">
      <c r="A70" t="s">
        <v>109</v>
      </c>
    </row>
    <row r="71" spans="1:1">
      <c r="A71" t="s">
        <v>110</v>
      </c>
    </row>
    <row r="72" spans="1:1">
      <c r="A72" t="s">
        <v>111</v>
      </c>
    </row>
    <row r="73" spans="1:1">
      <c r="A73" t="s">
        <v>112</v>
      </c>
    </row>
    <row r="74" spans="1:1">
      <c r="A74" t="s">
        <v>113</v>
      </c>
    </row>
    <row r="75" spans="1:1">
      <c r="A75" t="s">
        <v>114</v>
      </c>
    </row>
    <row r="76" spans="1:1">
      <c r="A76" t="s">
        <v>115</v>
      </c>
    </row>
    <row r="77" spans="1:1">
      <c r="A77" t="s">
        <v>116</v>
      </c>
    </row>
    <row r="78" spans="1:1">
      <c r="A78" t="s">
        <v>117</v>
      </c>
    </row>
    <row r="79" spans="1:1">
      <c r="A79" t="s">
        <v>118</v>
      </c>
    </row>
    <row r="80" spans="1:1">
      <c r="A80" t="s">
        <v>119</v>
      </c>
    </row>
    <row r="81" spans="1:1">
      <c r="A81" t="s">
        <v>120</v>
      </c>
    </row>
    <row r="82" spans="1:1">
      <c r="A82" t="s">
        <v>121</v>
      </c>
    </row>
    <row r="83" spans="1:1">
      <c r="A83" t="s">
        <v>122</v>
      </c>
    </row>
    <row r="84" spans="1:1">
      <c r="A84" t="s">
        <v>123</v>
      </c>
    </row>
    <row r="85" spans="1:1">
      <c r="A85" s="9" t="s">
        <v>124</v>
      </c>
    </row>
    <row r="86" spans="1:1">
      <c r="A86" s="9" t="s">
        <v>125</v>
      </c>
    </row>
    <row r="87" spans="1:1">
      <c r="A87" s="9" t="s">
        <v>126</v>
      </c>
    </row>
    <row r="88" spans="1:1">
      <c r="A88" s="9" t="s">
        <v>127</v>
      </c>
    </row>
    <row r="89" spans="1:1">
      <c r="A89" s="9" t="s">
        <v>128</v>
      </c>
    </row>
    <row r="90" spans="1:1">
      <c r="A90" t="s">
        <v>129</v>
      </c>
    </row>
    <row r="91" spans="1:1">
      <c r="A91" t="s">
        <v>130</v>
      </c>
    </row>
    <row r="92" spans="1:1">
      <c r="A92" t="s">
        <v>131</v>
      </c>
    </row>
    <row r="93" spans="1:1">
      <c r="A93" t="s">
        <v>132</v>
      </c>
    </row>
    <row r="94" spans="1:1">
      <c r="A94" t="s">
        <v>133</v>
      </c>
    </row>
    <row r="95" spans="1:1">
      <c r="A95" t="s">
        <v>134</v>
      </c>
    </row>
    <row r="96" spans="1:1">
      <c r="A96" t="s">
        <v>135</v>
      </c>
    </row>
    <row r="97" spans="1:1">
      <c r="A97" t="s">
        <v>136</v>
      </c>
    </row>
    <row r="98" spans="1:1" s="9" customFormat="1">
      <c r="A98" s="9" t="s">
        <v>137</v>
      </c>
    </row>
    <row r="99" spans="1:1">
      <c r="A99" t="s">
        <v>138</v>
      </c>
    </row>
    <row r="100" spans="1:1">
      <c r="A100" t="s">
        <v>139</v>
      </c>
    </row>
    <row r="101" spans="1:1">
      <c r="A101" t="s">
        <v>140</v>
      </c>
    </row>
    <row r="102" spans="1:1">
      <c r="A102" t="s">
        <v>141</v>
      </c>
    </row>
    <row r="103" spans="1:1">
      <c r="A103" t="s">
        <v>142</v>
      </c>
    </row>
    <row r="104" spans="1:1">
      <c r="A104" t="s">
        <v>143</v>
      </c>
    </row>
    <row r="105" spans="1:1">
      <c r="A105" t="s">
        <v>144</v>
      </c>
    </row>
    <row r="106" spans="1:1">
      <c r="A106" t="s">
        <v>145</v>
      </c>
    </row>
    <row r="107" spans="1:1">
      <c r="A107" t="s">
        <v>146</v>
      </c>
    </row>
    <row r="108" spans="1:1">
      <c r="A108" t="s">
        <v>147</v>
      </c>
    </row>
    <row r="109" spans="1:1">
      <c r="A109" t="s">
        <v>148</v>
      </c>
    </row>
    <row r="110" spans="1:1">
      <c r="A110" t="s">
        <v>149</v>
      </c>
    </row>
    <row r="111" spans="1:1">
      <c r="A111" s="9" t="s">
        <v>150</v>
      </c>
    </row>
    <row r="112" spans="1:1">
      <c r="A112" s="9" t="s">
        <v>151</v>
      </c>
    </row>
    <row r="113" spans="1:1">
      <c r="A113" s="9" t="s">
        <v>152</v>
      </c>
    </row>
    <row r="114" spans="1:1">
      <c r="A114" s="9" t="s">
        <v>153</v>
      </c>
    </row>
    <row r="115" spans="1:1">
      <c r="A115" s="9" t="s">
        <v>154</v>
      </c>
    </row>
    <row r="116" spans="1:1">
      <c r="A116" s="9" t="s">
        <v>155</v>
      </c>
    </row>
    <row r="117" spans="1:1">
      <c r="A117" s="9" t="s">
        <v>156</v>
      </c>
    </row>
    <row r="118" spans="1:1">
      <c r="A118" s="9" t="s">
        <v>157</v>
      </c>
    </row>
    <row r="119" spans="1:1">
      <c r="A119" s="9" t="s">
        <v>158</v>
      </c>
    </row>
    <row r="120" spans="1:1">
      <c r="A120" s="9" t="s">
        <v>159</v>
      </c>
    </row>
    <row r="121" spans="1:1">
      <c r="A121" s="9" t="s">
        <v>160</v>
      </c>
    </row>
    <row r="122" spans="1:1">
      <c r="A122" t="s">
        <v>161</v>
      </c>
    </row>
    <row r="123" spans="1:1">
      <c r="A123" t="s">
        <v>162</v>
      </c>
    </row>
    <row r="124" spans="1:1">
      <c r="A124" t="s">
        <v>163</v>
      </c>
    </row>
    <row r="125" spans="1:1">
      <c r="A125" t="s">
        <v>164</v>
      </c>
    </row>
    <row r="126" spans="1:1">
      <c r="A126" t="s">
        <v>165</v>
      </c>
    </row>
    <row r="127" spans="1:1">
      <c r="A127" t="s">
        <v>166</v>
      </c>
    </row>
    <row r="128" spans="1:1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1">
      <c r="A145" t="s">
        <v>184</v>
      </c>
    </row>
    <row r="146" spans="1:1">
      <c r="A146" t="s">
        <v>185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1731-FFA7-5048-9513-C1C10CD616BD}">
  <dimension ref="A1:R154"/>
  <sheetViews>
    <sheetView tabSelected="1" topLeftCell="L105" zoomScale="138" workbookViewId="0">
      <selection activeCell="P127" sqref="P127:P128"/>
    </sheetView>
  </sheetViews>
  <sheetFormatPr baseColWidth="10" defaultRowHeight="16"/>
  <cols>
    <col min="2" max="2" width="40.6640625" customWidth="1"/>
    <col min="5" max="5" width="13" bestFit="1" customWidth="1"/>
    <col min="9" max="9" width="11.1640625" bestFit="1" customWidth="1"/>
    <col min="15" max="15" width="38.6640625" customWidth="1"/>
    <col min="16" max="16" width="12.1640625" customWidth="1"/>
    <col min="17" max="17" width="13.5" bestFit="1" customWidth="1"/>
    <col min="18" max="18" width="14.33203125" customWidth="1"/>
  </cols>
  <sheetData>
    <row r="1" spans="1:18">
      <c r="A1" t="s">
        <v>39</v>
      </c>
      <c r="E1" s="2">
        <v>2019</v>
      </c>
      <c r="P1" s="3" t="s">
        <v>281</v>
      </c>
      <c r="Q1" s="3" t="s">
        <v>563</v>
      </c>
      <c r="R1" s="3" t="s">
        <v>282</v>
      </c>
    </row>
    <row r="2" spans="1:18">
      <c r="B2" t="s">
        <v>193</v>
      </c>
      <c r="E2">
        <v>66066.45</v>
      </c>
      <c r="O2" t="s">
        <v>40</v>
      </c>
      <c r="P2">
        <v>66066.45</v>
      </c>
      <c r="Q2">
        <v>601622459.53372097</v>
      </c>
      <c r="R2">
        <v>707889673.7417438</v>
      </c>
    </row>
    <row r="3" spans="1:18">
      <c r="B3" t="s">
        <v>194</v>
      </c>
      <c r="E3">
        <v>5775.71</v>
      </c>
      <c r="O3" t="s">
        <v>41</v>
      </c>
      <c r="P3">
        <v>5775.71</v>
      </c>
      <c r="Q3">
        <v>55341073.851205826</v>
      </c>
      <c r="R3">
        <v>60485059.174303457</v>
      </c>
    </row>
    <row r="4" spans="1:18">
      <c r="B4" t="s">
        <v>195</v>
      </c>
      <c r="E4">
        <v>33064.35</v>
      </c>
      <c r="O4" t="s">
        <v>42</v>
      </c>
      <c r="P4">
        <v>33064.35</v>
      </c>
      <c r="Q4">
        <v>275267009.86058593</v>
      </c>
      <c r="R4">
        <v>364892383.02591002</v>
      </c>
    </row>
    <row r="5" spans="1:18">
      <c r="B5" t="s">
        <v>196</v>
      </c>
      <c r="E5">
        <v>12572.4</v>
      </c>
      <c r="O5" t="s">
        <v>43</v>
      </c>
      <c r="P5">
        <v>12572.4</v>
      </c>
      <c r="Q5">
        <v>121784637.15263233</v>
      </c>
      <c r="R5">
        <v>128117802.47677232</v>
      </c>
    </row>
    <row r="6" spans="1:18">
      <c r="E6" s="2">
        <v>2019</v>
      </c>
      <c r="I6" s="2">
        <v>2020</v>
      </c>
      <c r="K6" t="s">
        <v>279</v>
      </c>
      <c r="O6" s="2" t="s">
        <v>379</v>
      </c>
      <c r="P6">
        <v>6489</v>
      </c>
      <c r="Q6">
        <v>58654000</v>
      </c>
      <c r="R6">
        <v>70298331.852241844</v>
      </c>
    </row>
    <row r="7" spans="1:18">
      <c r="B7" t="s">
        <v>0</v>
      </c>
      <c r="E7">
        <v>21990.1</v>
      </c>
      <c r="G7" s="31" t="s">
        <v>275</v>
      </c>
      <c r="I7">
        <v>20821.599999999999</v>
      </c>
      <c r="K7" t="s">
        <v>280</v>
      </c>
      <c r="O7" t="s">
        <v>45</v>
      </c>
      <c r="P7">
        <f t="shared" ref="P7:P12" si="0">E7/I7*R7/10000</f>
        <v>24826.479450216459</v>
      </c>
      <c r="Q7">
        <v>236261313.74007708</v>
      </c>
      <c r="R7">
        <v>235072612.0029591</v>
      </c>
    </row>
    <row r="8" spans="1:18">
      <c r="B8" t="s">
        <v>1</v>
      </c>
      <c r="E8">
        <v>8695.2000000000007</v>
      </c>
      <c r="G8" s="32"/>
      <c r="I8">
        <v>6656.9</v>
      </c>
      <c r="O8" t="s">
        <v>46</v>
      </c>
      <c r="P8">
        <f t="shared" si="0"/>
        <v>14066.34207183153</v>
      </c>
      <c r="Q8">
        <v>129419240.49060163</v>
      </c>
      <c r="R8">
        <v>107689567.27616996</v>
      </c>
    </row>
    <row r="9" spans="1:18">
      <c r="B9" t="s">
        <v>2</v>
      </c>
      <c r="E9">
        <v>3614.8</v>
      </c>
      <c r="G9" s="32"/>
      <c r="I9">
        <v>4160</v>
      </c>
      <c r="O9" t="s">
        <v>47</v>
      </c>
      <c r="P9">
        <f t="shared" si="0"/>
        <v>5268.0319302011139</v>
      </c>
      <c r="Q9">
        <v>58525128.536779806</v>
      </c>
      <c r="R9">
        <v>60625796.253282711</v>
      </c>
    </row>
    <row r="10" spans="1:18">
      <c r="B10" t="s">
        <v>3</v>
      </c>
      <c r="E10">
        <v>2752.4</v>
      </c>
      <c r="G10" s="32"/>
      <c r="I10">
        <v>2748.7</v>
      </c>
      <c r="O10" t="s">
        <v>48</v>
      </c>
      <c r="P10">
        <f t="shared" si="0"/>
        <v>4961.7946128249214</v>
      </c>
      <c r="Q10">
        <v>52052009.881953485</v>
      </c>
      <c r="R10">
        <v>49551245.648422688</v>
      </c>
    </row>
    <row r="11" spans="1:18">
      <c r="B11" t="s">
        <v>4</v>
      </c>
      <c r="E11">
        <v>3556.6</v>
      </c>
      <c r="G11" s="32"/>
      <c r="I11">
        <v>3662.4</v>
      </c>
      <c r="O11" t="s">
        <v>49</v>
      </c>
      <c r="P11">
        <f t="shared" si="0"/>
        <v>8094.9510818932977</v>
      </c>
      <c r="Q11">
        <v>77907111.073207438</v>
      </c>
      <c r="R11">
        <v>83357557.336574301</v>
      </c>
    </row>
    <row r="12" spans="1:18">
      <c r="B12" t="s">
        <v>5</v>
      </c>
      <c r="E12">
        <v>2467</v>
      </c>
      <c r="G12" s="32"/>
      <c r="I12">
        <v>2117.6</v>
      </c>
      <c r="O12" t="s">
        <v>50</v>
      </c>
      <c r="P12">
        <f t="shared" si="0"/>
        <v>2357.5803976443462</v>
      </c>
      <c r="Q12">
        <v>18173540.579941537</v>
      </c>
      <c r="R12">
        <v>20236774.422584787</v>
      </c>
    </row>
    <row r="13" spans="1:18">
      <c r="B13" t="s">
        <v>560</v>
      </c>
      <c r="E13">
        <v>47412.6</v>
      </c>
      <c r="G13" s="32"/>
      <c r="I13">
        <v>48806.8</v>
      </c>
      <c r="O13" s="4" t="s">
        <v>51</v>
      </c>
      <c r="P13">
        <f t="shared" ref="P13:P19" si="1">E$13/I$13*R13/10000</f>
        <v>12905.35292450833</v>
      </c>
      <c r="Q13">
        <v>128627592.7640104</v>
      </c>
      <c r="R13">
        <v>132848436.72692348</v>
      </c>
    </row>
    <row r="14" spans="1:18">
      <c r="B14" t="s">
        <v>6</v>
      </c>
      <c r="E14">
        <v>19510.7</v>
      </c>
      <c r="G14" s="32"/>
      <c r="I14">
        <v>19311.900000000001</v>
      </c>
      <c r="O14" s="4" t="s">
        <v>52</v>
      </c>
      <c r="P14">
        <f t="shared" si="1"/>
        <v>10729.938068643431</v>
      </c>
      <c r="Q14">
        <v>84347977.310790241</v>
      </c>
      <c r="R14">
        <v>110454592.51942866</v>
      </c>
    </row>
    <row r="15" spans="1:18">
      <c r="B15" t="s">
        <v>7</v>
      </c>
      <c r="E15">
        <v>15336.1</v>
      </c>
      <c r="G15" s="32"/>
      <c r="I15">
        <v>14790.5</v>
      </c>
      <c r="O15" s="4" t="s">
        <v>53</v>
      </c>
      <c r="P15">
        <f t="shared" si="1"/>
        <v>8854.0989622311863</v>
      </c>
      <c r="Q15">
        <v>84514098.040071532</v>
      </c>
      <c r="R15">
        <v>91144598.108904615</v>
      </c>
    </row>
    <row r="16" spans="1:18">
      <c r="B16" t="s">
        <v>8</v>
      </c>
      <c r="E16">
        <v>11135</v>
      </c>
      <c r="G16" s="32"/>
      <c r="I16">
        <v>11380.6</v>
      </c>
      <c r="O16" s="4" t="s">
        <v>54</v>
      </c>
      <c r="P16">
        <f t="shared" si="1"/>
        <v>1199.2701259407859</v>
      </c>
      <c r="Q16">
        <v>12891358.871825203</v>
      </c>
      <c r="R16">
        <v>12345354.859840371</v>
      </c>
    </row>
    <row r="17" spans="2:18">
      <c r="B17" t="s">
        <v>9</v>
      </c>
      <c r="E17">
        <v>24665.8</v>
      </c>
      <c r="G17" s="32"/>
      <c r="I17">
        <v>23473.8</v>
      </c>
      <c r="O17" s="4" t="s">
        <v>55</v>
      </c>
      <c r="P17">
        <f t="shared" si="1"/>
        <v>18774.58545698208</v>
      </c>
      <c r="Q17">
        <v>159892113.35380834</v>
      </c>
      <c r="R17">
        <v>193266650.10605472</v>
      </c>
    </row>
    <row r="18" spans="2:18">
      <c r="B18" t="s">
        <v>10</v>
      </c>
      <c r="E18">
        <v>15617.8</v>
      </c>
      <c r="G18" s="32"/>
      <c r="I18">
        <v>13868.6</v>
      </c>
      <c r="O18" s="4" t="s">
        <v>56</v>
      </c>
      <c r="P18">
        <f t="shared" si="1"/>
        <v>5116.7477282422387</v>
      </c>
      <c r="Q18">
        <v>62095008.409592092</v>
      </c>
      <c r="R18">
        <v>52672092.022536904</v>
      </c>
    </row>
    <row r="19" spans="2:18">
      <c r="B19" t="s">
        <v>11</v>
      </c>
      <c r="E19">
        <v>11861.5</v>
      </c>
      <c r="G19" s="32"/>
      <c r="I19">
        <v>10129</v>
      </c>
      <c r="O19" s="4" t="s">
        <v>57</v>
      </c>
      <c r="P19">
        <f t="shared" si="1"/>
        <v>11473.524247962565</v>
      </c>
      <c r="Q19">
        <v>110659762.13302097</v>
      </c>
      <c r="R19">
        <v>118109110.9252518</v>
      </c>
    </row>
    <row r="20" spans="2:18">
      <c r="B20" t="s">
        <v>12</v>
      </c>
      <c r="E20">
        <v>8879.9</v>
      </c>
      <c r="G20" s="32"/>
      <c r="I20">
        <v>8668.7000000000007</v>
      </c>
      <c r="O20" s="5" t="s">
        <v>58</v>
      </c>
      <c r="P20">
        <f>E$14/I$14*R20/10000</f>
        <v>3548.1931609853468</v>
      </c>
      <c r="Q20">
        <v>27545694.972204816</v>
      </c>
      <c r="R20">
        <v>35120396.246999301</v>
      </c>
    </row>
    <row r="21" spans="2:18">
      <c r="B21" t="s">
        <v>13</v>
      </c>
      <c r="E21">
        <v>7346</v>
      </c>
      <c r="G21" s="32"/>
      <c r="I21">
        <v>7069.8</v>
      </c>
      <c r="O21" s="5" t="s">
        <v>59</v>
      </c>
      <c r="P21">
        <f>E$14/I$14*R21/10000</f>
        <v>4489.1851580836783</v>
      </c>
      <c r="Q21">
        <v>46690255.886706822</v>
      </c>
      <c r="R21">
        <v>44434435.901528999</v>
      </c>
    </row>
    <row r="22" spans="2:18">
      <c r="B22" t="s">
        <v>14</v>
      </c>
      <c r="E22">
        <v>13335.1</v>
      </c>
      <c r="G22" s="32"/>
      <c r="I22">
        <v>13155.7</v>
      </c>
      <c r="O22" s="5" t="s">
        <v>60</v>
      </c>
      <c r="P22">
        <f>E$14/I$14*R22/10000</f>
        <v>3366.8466411469408</v>
      </c>
      <c r="Q22">
        <v>30876144.183245938</v>
      </c>
      <c r="R22">
        <v>33325408.954658527</v>
      </c>
    </row>
    <row r="23" spans="2:18">
      <c r="B23" t="s">
        <v>15</v>
      </c>
      <c r="E23">
        <v>6794</v>
      </c>
      <c r="G23" s="32"/>
      <c r="I23">
        <v>6638.3</v>
      </c>
      <c r="O23" s="5" t="s">
        <v>61</v>
      </c>
      <c r="P23">
        <f>E$14/I$14*R23/10000</f>
        <v>13663.04206855646</v>
      </c>
      <c r="Q23">
        <v>137088894.3716962</v>
      </c>
      <c r="R23">
        <v>135238254.96971178</v>
      </c>
    </row>
    <row r="24" spans="2:18">
      <c r="B24" t="s">
        <v>16</v>
      </c>
      <c r="E24">
        <v>12935</v>
      </c>
      <c r="G24" s="32"/>
      <c r="I24">
        <v>12300.2</v>
      </c>
      <c r="O24" s="6" t="s">
        <v>62</v>
      </c>
      <c r="P24">
        <f>E$15/I$15*R24/10000</f>
        <v>9666.2768973260991</v>
      </c>
      <c r="Q24">
        <v>88887700.816577405</v>
      </c>
      <c r="R24">
        <v>93223875.985355914</v>
      </c>
    </row>
    <row r="25" spans="2:18">
      <c r="B25" t="s">
        <v>17</v>
      </c>
      <c r="E25">
        <v>48583.4</v>
      </c>
      <c r="G25" s="32"/>
      <c r="I25">
        <v>41976.6</v>
      </c>
      <c r="O25" s="6" t="s">
        <v>63</v>
      </c>
      <c r="P25">
        <f>E$15/I$15*R25/10000</f>
        <v>6660.5963071408059</v>
      </c>
      <c r="Q25">
        <v>68524864.381164178</v>
      </c>
      <c r="R25">
        <v>64236376.706441723</v>
      </c>
    </row>
    <row r="26" spans="2:18">
      <c r="B26" t="s">
        <v>18</v>
      </c>
      <c r="E26">
        <v>66225.399999999994</v>
      </c>
      <c r="G26" s="32"/>
      <c r="I26">
        <v>63809.8</v>
      </c>
      <c r="O26" s="6" t="s">
        <v>64</v>
      </c>
      <c r="P26">
        <f>E$15/I$15*R26/10000</f>
        <v>2930.3145574025029</v>
      </c>
      <c r="Q26">
        <v>25081539.760009855</v>
      </c>
      <c r="R26">
        <v>28260651.313737988</v>
      </c>
    </row>
    <row r="27" spans="2:18">
      <c r="B27" t="s">
        <v>19</v>
      </c>
      <c r="E27">
        <v>23884.2</v>
      </c>
      <c r="G27" s="32"/>
      <c r="I27">
        <v>25053.599999999999</v>
      </c>
      <c r="O27" t="s">
        <v>65</v>
      </c>
      <c r="P27">
        <f>E16/I16*R27/10000</f>
        <v>10438.02907616686</v>
      </c>
      <c r="Q27">
        <v>91339353.214417502</v>
      </c>
      <c r="R27">
        <v>106682562.82373109</v>
      </c>
    </row>
    <row r="28" spans="2:18">
      <c r="B28" t="s">
        <v>20</v>
      </c>
      <c r="E28">
        <v>9175.2999999999993</v>
      </c>
      <c r="G28" s="32"/>
      <c r="I28">
        <v>7991.1</v>
      </c>
      <c r="O28" s="7" t="s">
        <v>66</v>
      </c>
      <c r="P28">
        <f>E$17/I$17*R28/10000</f>
        <v>24195.740478868895</v>
      </c>
      <c r="Q28">
        <v>252570752.9543803</v>
      </c>
      <c r="R28">
        <v>230264565.85753256</v>
      </c>
    </row>
    <row r="29" spans="2:18">
      <c r="B29" t="s">
        <v>21</v>
      </c>
      <c r="E29">
        <v>25667</v>
      </c>
      <c r="G29" s="32"/>
      <c r="I29">
        <v>25580.3</v>
      </c>
      <c r="O29" s="7" t="s">
        <v>67</v>
      </c>
      <c r="P29">
        <f>E$17/I$17*R29/10000</f>
        <v>2536.3333916295924</v>
      </c>
      <c r="Q29">
        <v>24853470.251548029</v>
      </c>
      <c r="R29">
        <v>24137624.876725964</v>
      </c>
    </row>
    <row r="30" spans="2:18">
      <c r="B30" t="s">
        <v>22</v>
      </c>
      <c r="E30">
        <v>56269.7</v>
      </c>
      <c r="G30" s="32"/>
      <c r="I30">
        <v>58018.1</v>
      </c>
      <c r="O30" s="7" t="s">
        <v>68</v>
      </c>
      <c r="P30">
        <f>E$17/I$17*R30/10000</f>
        <v>2290.0887955847224</v>
      </c>
      <c r="Q30">
        <v>22627452.125628829</v>
      </c>
      <c r="R30">
        <v>21794179.134589862</v>
      </c>
    </row>
    <row r="31" spans="2:18">
      <c r="B31" t="s">
        <v>23</v>
      </c>
      <c r="E31">
        <v>70376.399999999994</v>
      </c>
      <c r="G31" s="32"/>
      <c r="I31">
        <v>73054.899999999994</v>
      </c>
      <c r="O31" s="7" t="s">
        <v>69</v>
      </c>
      <c r="P31">
        <f>E$17/I$17*R31/10000</f>
        <v>3642.509891097618</v>
      </c>
      <c r="Q31">
        <v>35378480.037602387</v>
      </c>
      <c r="R31">
        <v>34664818.769975945</v>
      </c>
    </row>
    <row r="32" spans="2:18">
      <c r="B32" t="s">
        <v>24</v>
      </c>
      <c r="E32">
        <v>53968.9</v>
      </c>
      <c r="G32" s="32"/>
      <c r="I32">
        <v>54229.8</v>
      </c>
      <c r="O32" s="7" t="s">
        <v>70</v>
      </c>
      <c r="P32">
        <f>E$17/I$17*R32/10000</f>
        <v>7982.4758912991956</v>
      </c>
      <c r="Q32">
        <v>52964409.486281931</v>
      </c>
      <c r="R32">
        <v>75967145.836412787</v>
      </c>
    </row>
    <row r="33" spans="2:18">
      <c r="B33" t="s">
        <v>25</v>
      </c>
      <c r="E33">
        <v>36535</v>
      </c>
      <c r="G33" s="32"/>
      <c r="I33">
        <v>39034.400000000001</v>
      </c>
      <c r="O33" t="s">
        <v>71</v>
      </c>
      <c r="P33">
        <f>E18/I18*R33/10000</f>
        <v>24891.299129922045</v>
      </c>
      <c r="Q33">
        <v>229656802.53637028</v>
      </c>
      <c r="R33">
        <v>221034634.27194411</v>
      </c>
    </row>
    <row r="34" spans="2:18">
      <c r="B34" t="s">
        <v>26</v>
      </c>
      <c r="E34">
        <v>39520</v>
      </c>
      <c r="G34" s="32"/>
      <c r="I34">
        <v>41166.800000000003</v>
      </c>
      <c r="O34" s="8" t="s">
        <v>72</v>
      </c>
      <c r="P34">
        <f>E$19/I$19*R34/10000</f>
        <v>9253.4107273843765</v>
      </c>
      <c r="Q34">
        <v>77725153.394000188</v>
      </c>
      <c r="R34">
        <v>79018502.936117977</v>
      </c>
    </row>
    <row r="35" spans="2:18">
      <c r="B35" t="s">
        <v>27</v>
      </c>
      <c r="E35">
        <v>30206</v>
      </c>
      <c r="G35" s="32"/>
      <c r="I35">
        <v>33853.4</v>
      </c>
      <c r="O35" s="8" t="s">
        <v>73</v>
      </c>
      <c r="P35">
        <f>E$19/I$19*R35/10000</f>
        <v>8256.4957649729167</v>
      </c>
      <c r="Q35">
        <v>75709258.913764119</v>
      </c>
      <c r="R35">
        <v>70505455.13081032</v>
      </c>
    </row>
    <row r="36" spans="2:18">
      <c r="B36" t="s">
        <v>28</v>
      </c>
      <c r="E36">
        <v>80418.100000000006</v>
      </c>
      <c r="G36" s="32"/>
      <c r="I36">
        <v>81703.899999999994</v>
      </c>
      <c r="O36" t="s">
        <v>74</v>
      </c>
      <c r="P36">
        <f>E20/I20*R36/10000</f>
        <v>16762.529380224569</v>
      </c>
      <c r="Q36">
        <v>165305599.75080508</v>
      </c>
      <c r="R36">
        <v>163638485.16126615</v>
      </c>
    </row>
    <row r="37" spans="2:18">
      <c r="B37" t="s">
        <v>29</v>
      </c>
      <c r="E37">
        <v>14763.5</v>
      </c>
      <c r="G37" s="32"/>
      <c r="I37">
        <v>15511.3</v>
      </c>
      <c r="O37" t="s">
        <v>75</v>
      </c>
      <c r="P37">
        <f>E21/I21*R37/10000</f>
        <v>10575.078610723018</v>
      </c>
      <c r="Q37">
        <v>101814120.14809683</v>
      </c>
      <c r="R37">
        <v>101774694.74828422</v>
      </c>
    </row>
    <row r="38" spans="2:18">
      <c r="B38" t="s">
        <v>30</v>
      </c>
      <c r="E38">
        <v>64923.3</v>
      </c>
      <c r="G38" s="32"/>
      <c r="I38">
        <v>69306.600000000006</v>
      </c>
      <c r="O38" t="s">
        <v>76</v>
      </c>
      <c r="P38">
        <f>E22/I22*R38/10000</f>
        <v>18103.927570890635</v>
      </c>
      <c r="Q38">
        <v>186830032.2907455</v>
      </c>
      <c r="R38">
        <v>178603714.96604145</v>
      </c>
    </row>
    <row r="39" spans="2:18">
      <c r="B39" t="s">
        <v>31</v>
      </c>
      <c r="E39">
        <v>111872.9</v>
      </c>
      <c r="G39" s="32"/>
      <c r="I39">
        <v>123808</v>
      </c>
      <c r="O39" t="s">
        <v>77</v>
      </c>
      <c r="P39">
        <f>E23/I23*R39/10000</f>
        <v>9804.2073329719096</v>
      </c>
      <c r="Q39">
        <v>82872632.650659695</v>
      </c>
      <c r="R39">
        <v>95795215.688059226</v>
      </c>
    </row>
    <row r="40" spans="2:18">
      <c r="B40" t="s">
        <v>32</v>
      </c>
      <c r="E40">
        <v>7619.2</v>
      </c>
      <c r="G40" s="32"/>
      <c r="I40">
        <v>8188.4</v>
      </c>
      <c r="O40" s="9" t="s">
        <v>78</v>
      </c>
      <c r="P40">
        <f>E$24/I$24*R40/10000</f>
        <v>5397.6371278546694</v>
      </c>
      <c r="Q40">
        <v>42652059.591762081</v>
      </c>
      <c r="R40">
        <v>51327418.786268279</v>
      </c>
    </row>
    <row r="41" spans="2:18">
      <c r="B41" t="s">
        <v>33</v>
      </c>
      <c r="E41">
        <v>2275.9</v>
      </c>
      <c r="G41" s="32"/>
      <c r="I41">
        <v>2427.6999999999998</v>
      </c>
      <c r="O41" s="9" t="s">
        <v>79</v>
      </c>
      <c r="P41">
        <f>E$24/I$24*R41/10000</f>
        <v>10796.49195262886</v>
      </c>
      <c r="Q41">
        <v>99936138.912677869</v>
      </c>
      <c r="R41">
        <v>102666416.94296522</v>
      </c>
    </row>
    <row r="42" spans="2:18">
      <c r="B42" t="s">
        <v>34</v>
      </c>
      <c r="E42">
        <v>5015.7</v>
      </c>
      <c r="G42" s="32"/>
      <c r="I42">
        <v>5878.9</v>
      </c>
      <c r="O42" s="10" t="s">
        <v>80</v>
      </c>
      <c r="P42">
        <f>E$25/I$25*R42/10000</f>
        <v>40625.242573014468</v>
      </c>
      <c r="Q42">
        <v>386862247.03478169</v>
      </c>
      <c r="R42">
        <v>351006631.35770631</v>
      </c>
    </row>
    <row r="43" spans="2:18">
      <c r="B43" t="s">
        <v>35</v>
      </c>
      <c r="E43">
        <v>1452.9</v>
      </c>
      <c r="G43" s="32"/>
      <c r="I43">
        <v>1456.6</v>
      </c>
      <c r="O43" s="10" t="s">
        <v>81</v>
      </c>
      <c r="P43">
        <f>E$25/I$25*R43/10000</f>
        <v>6750.6828067345541</v>
      </c>
      <c r="Q43">
        <v>63201533.332741097</v>
      </c>
      <c r="R43">
        <v>58326653.11714983</v>
      </c>
    </row>
    <row r="44" spans="2:18">
      <c r="B44" t="s">
        <v>36</v>
      </c>
      <c r="E44">
        <v>68112.800000000003</v>
      </c>
      <c r="G44" s="32"/>
      <c r="I44">
        <v>68955.5</v>
      </c>
      <c r="O44" s="5" t="s">
        <v>82</v>
      </c>
      <c r="P44">
        <f t="shared" ref="P44:P50" si="2">E$26/I$26*R44/10000</f>
        <v>23564.990331894576</v>
      </c>
      <c r="Q44">
        <v>257802755.21370742</v>
      </c>
      <c r="R44">
        <v>227054471.55926982</v>
      </c>
    </row>
    <row r="45" spans="2:18">
      <c r="B45" t="s">
        <v>37</v>
      </c>
      <c r="E45">
        <v>9451.2999999999993</v>
      </c>
      <c r="G45" s="32"/>
      <c r="I45">
        <v>9340.5</v>
      </c>
      <c r="O45" s="5" t="s">
        <v>83</v>
      </c>
      <c r="P45">
        <f t="shared" si="2"/>
        <v>6905.8452835102871</v>
      </c>
      <c r="Q45">
        <v>67484890.221300751</v>
      </c>
      <c r="R45">
        <v>66539516.012245275</v>
      </c>
    </row>
    <row r="46" spans="2:18">
      <c r="B46" t="s">
        <v>38</v>
      </c>
      <c r="E46">
        <v>3174.9</v>
      </c>
      <c r="G46" s="32"/>
      <c r="I46">
        <v>3551.5</v>
      </c>
      <c r="O46" s="5" t="s">
        <v>84</v>
      </c>
      <c r="P46">
        <f t="shared" si="2"/>
        <v>2896.1832144461569</v>
      </c>
      <c r="Q46">
        <v>26376006.588944517</v>
      </c>
      <c r="R46">
        <v>27905436.838005722</v>
      </c>
    </row>
    <row r="47" spans="2:18">
      <c r="E47" s="2">
        <v>2019</v>
      </c>
      <c r="I47" s="2">
        <v>2018</v>
      </c>
      <c r="O47" s="5" t="s">
        <v>85</v>
      </c>
      <c r="P47">
        <f t="shared" si="2"/>
        <v>6870.9753063968737</v>
      </c>
      <c r="Q47">
        <v>68101695.620506242</v>
      </c>
      <c r="R47">
        <v>66203535.215509959</v>
      </c>
    </row>
    <row r="48" spans="2:18">
      <c r="B48" t="s">
        <v>197</v>
      </c>
      <c r="E48">
        <v>244816.92</v>
      </c>
      <c r="G48" s="32" t="s">
        <v>198</v>
      </c>
      <c r="I48">
        <v>225816.86</v>
      </c>
      <c r="O48" s="5" t="s">
        <v>86</v>
      </c>
      <c r="P48">
        <f t="shared" si="2"/>
        <v>18008.377344121785</v>
      </c>
      <c r="Q48">
        <v>191193692.43794811</v>
      </c>
      <c r="R48">
        <v>173515140.210998</v>
      </c>
    </row>
    <row r="49" spans="2:18">
      <c r="B49" t="s">
        <v>283</v>
      </c>
      <c r="E49">
        <v>154197.59</v>
      </c>
      <c r="G49" s="33"/>
      <c r="I49">
        <v>148829.53</v>
      </c>
      <c r="O49" s="5" t="s">
        <v>87</v>
      </c>
      <c r="P49">
        <f t="shared" si="2"/>
        <v>18884.837633814706</v>
      </c>
      <c r="Q49">
        <v>196842728.59174979</v>
      </c>
      <c r="R49">
        <v>181960050.44079611</v>
      </c>
    </row>
    <row r="50" spans="2:18">
      <c r="B50" t="s">
        <v>284</v>
      </c>
      <c r="E50">
        <v>68608.210000000006</v>
      </c>
      <c r="G50" s="33"/>
      <c r="I50">
        <v>63416.53</v>
      </c>
      <c r="O50" s="5" t="s">
        <v>88</v>
      </c>
      <c r="P50">
        <f t="shared" si="2"/>
        <v>4020.3823468233086</v>
      </c>
      <c r="Q50">
        <v>40071468.637200482</v>
      </c>
      <c r="R50">
        <v>38737371.684327461</v>
      </c>
    </row>
    <row r="51" spans="2:18">
      <c r="B51" t="s">
        <v>285</v>
      </c>
      <c r="E51">
        <v>13339.52</v>
      </c>
      <c r="G51" s="33"/>
      <c r="I51">
        <v>11952.87</v>
      </c>
      <c r="O51" t="s">
        <v>89</v>
      </c>
      <c r="P51">
        <f>E27/I27*R51/10000</f>
        <v>28605.073852205645</v>
      </c>
      <c r="Q51">
        <v>279532770.08150077</v>
      </c>
      <c r="R51">
        <v>300056136.80325037</v>
      </c>
    </row>
    <row r="52" spans="2:18">
      <c r="E52" s="2">
        <v>2019</v>
      </c>
      <c r="I52" s="2">
        <v>2018</v>
      </c>
      <c r="O52" t="s">
        <v>90</v>
      </c>
      <c r="P52">
        <f>E28/I28*R52/10000</f>
        <v>8402.5763716283964</v>
      </c>
      <c r="Q52">
        <v>81451766.40106611</v>
      </c>
      <c r="R52">
        <v>73181070.965875432</v>
      </c>
    </row>
    <row r="53" spans="2:18">
      <c r="B53" t="s">
        <v>276</v>
      </c>
      <c r="E53">
        <f>589292.97</f>
        <v>589292.97</v>
      </c>
      <c r="G53" s="31" t="s">
        <v>278</v>
      </c>
      <c r="I53">
        <v>499369.4</v>
      </c>
      <c r="O53" s="10" t="s">
        <v>91</v>
      </c>
      <c r="P53">
        <f>E$29/I$29*R53/10000</f>
        <v>8626.4674246798131</v>
      </c>
      <c r="Q53">
        <v>79641819.949703157</v>
      </c>
      <c r="R53">
        <v>85973282.68342112</v>
      </c>
    </row>
    <row r="54" spans="2:18" ht="34" customHeight="1">
      <c r="B54" t="s">
        <v>277</v>
      </c>
      <c r="E54">
        <f>117712.21</f>
        <v>117712.21</v>
      </c>
      <c r="G54" s="33"/>
      <c r="I54">
        <v>108313.87</v>
      </c>
      <c r="O54" s="10" t="s">
        <v>92</v>
      </c>
      <c r="P54">
        <f>E$29/I$29*R54/10000</f>
        <v>27314.093348327828</v>
      </c>
      <c r="Q54">
        <v>267383130.16889912</v>
      </c>
      <c r="R54">
        <v>272218296.67597705</v>
      </c>
    </row>
    <row r="55" spans="2:18" ht="34" customHeight="1">
      <c r="E55" s="2">
        <v>2019</v>
      </c>
      <c r="I55" s="2">
        <v>2018</v>
      </c>
      <c r="O55" s="6" t="s">
        <v>93</v>
      </c>
      <c r="P55">
        <f t="shared" ref="P55:P61" si="3">E$30/I$30*R55/10000</f>
        <v>13938.2503245834</v>
      </c>
      <c r="Q55">
        <v>139371616.24333346</v>
      </c>
      <c r="R55">
        <v>143713366.36888275</v>
      </c>
    </row>
    <row r="56" spans="2:18">
      <c r="B56" t="s">
        <v>286</v>
      </c>
      <c r="E56">
        <v>366002.26</v>
      </c>
      <c r="I56">
        <v>337494.67</v>
      </c>
      <c r="O56" s="6" t="s">
        <v>94</v>
      </c>
      <c r="P56">
        <f t="shared" si="3"/>
        <v>19112.023192216526</v>
      </c>
      <c r="Q56">
        <v>196839244.43564937</v>
      </c>
      <c r="R56">
        <v>197058678.60826302</v>
      </c>
    </row>
    <row r="57" spans="2:18">
      <c r="B57" t="s">
        <v>290</v>
      </c>
      <c r="E57">
        <v>438904</v>
      </c>
      <c r="I57" s="7">
        <v>455236</v>
      </c>
      <c r="K57" t="s">
        <v>295</v>
      </c>
      <c r="O57" s="6" t="s">
        <v>95</v>
      </c>
      <c r="P57">
        <f t="shared" si="3"/>
        <v>12564.454705804816</v>
      </c>
      <c r="Q57">
        <v>135632539.1363278</v>
      </c>
      <c r="R57">
        <v>129548547.36507471</v>
      </c>
    </row>
    <row r="58" spans="2:18">
      <c r="B58" t="s">
        <v>287</v>
      </c>
      <c r="E58">
        <v>1301172.9099999999</v>
      </c>
      <c r="I58">
        <v>1367170.39</v>
      </c>
      <c r="K58" t="s">
        <v>280</v>
      </c>
      <c r="O58" s="6" t="s">
        <v>96</v>
      </c>
      <c r="P58">
        <f t="shared" si="3"/>
        <v>9190.094759015974</v>
      </c>
      <c r="Q58">
        <v>98581617.342402533</v>
      </c>
      <c r="R58">
        <v>94756474.041636035</v>
      </c>
    </row>
    <row r="59" spans="2:18">
      <c r="B59" t="s">
        <v>291</v>
      </c>
      <c r="E59">
        <v>3435480</v>
      </c>
      <c r="I59" s="7">
        <v>3426413</v>
      </c>
      <c r="O59" s="6" t="s">
        <v>97</v>
      </c>
      <c r="P59">
        <f t="shared" si="3"/>
        <v>7010.1438323622879</v>
      </c>
      <c r="Q59">
        <v>73298366.801632822</v>
      </c>
      <c r="R59">
        <v>72279615.117972642</v>
      </c>
    </row>
    <row r="60" spans="2:18">
      <c r="B60" t="s">
        <v>288</v>
      </c>
      <c r="E60">
        <v>27267.119999999999</v>
      </c>
      <c r="I60">
        <v>27981.49</v>
      </c>
      <c r="O60" s="6" t="s">
        <v>98</v>
      </c>
      <c r="P60">
        <f t="shared" si="3"/>
        <v>3549.6793378909656</v>
      </c>
      <c r="Q60">
        <v>32856595.019941643</v>
      </c>
      <c r="R60">
        <v>36599742.098090418</v>
      </c>
    </row>
    <row r="61" spans="2:18">
      <c r="B61" t="s">
        <v>294</v>
      </c>
      <c r="E61">
        <v>830468</v>
      </c>
      <c r="I61">
        <v>779653</v>
      </c>
      <c r="O61" s="6" t="s">
        <v>99</v>
      </c>
      <c r="P61">
        <f t="shared" si="3"/>
        <v>5729.5198870923605</v>
      </c>
      <c r="Q61">
        <v>63515301.822400607</v>
      </c>
      <c r="R61">
        <v>59075462.950986639</v>
      </c>
    </row>
    <row r="62" spans="2:18">
      <c r="B62" t="s">
        <v>289</v>
      </c>
      <c r="E62">
        <v>65993.42</v>
      </c>
      <c r="I62">
        <v>61173.77</v>
      </c>
      <c r="O62" s="7" t="s">
        <v>100</v>
      </c>
      <c r="P62">
        <f>E$31/I$31*R62/10000</f>
        <v>6401.1676423185045</v>
      </c>
      <c r="Q62">
        <v>63968288.342094399</v>
      </c>
      <c r="R62">
        <v>66447937.375713184</v>
      </c>
    </row>
    <row r="63" spans="2:18">
      <c r="B63" t="s">
        <v>292</v>
      </c>
      <c r="E63">
        <v>753</v>
      </c>
      <c r="I63">
        <v>739</v>
      </c>
      <c r="O63" s="7" t="s">
        <v>101</v>
      </c>
      <c r="P63">
        <f>E$31/I$31*R63/10000</f>
        <v>54347.179928562058</v>
      </c>
      <c r="Q63">
        <v>556065738.14651585</v>
      </c>
      <c r="R63">
        <v>564156136.85313666</v>
      </c>
    </row>
    <row r="64" spans="2:18">
      <c r="B64" t="s">
        <v>293</v>
      </c>
      <c r="E64">
        <v>91261</v>
      </c>
      <c r="I64">
        <v>89807</v>
      </c>
      <c r="O64" s="7" t="s">
        <v>102</v>
      </c>
      <c r="P64">
        <f>E$31/I$31*R64/10000</f>
        <v>5096.6115016885979</v>
      </c>
      <c r="Q64">
        <v>56146952.938697688</v>
      </c>
      <c r="R64">
        <v>52905866.681829475</v>
      </c>
    </row>
    <row r="65" spans="2:18">
      <c r="E65" s="2">
        <v>2019</v>
      </c>
      <c r="I65" s="2">
        <v>2020</v>
      </c>
      <c r="O65" s="9" t="s">
        <v>103</v>
      </c>
      <c r="P65">
        <f>E$32/I$32*R65/10000</f>
        <v>28558.378398559071</v>
      </c>
      <c r="Q65">
        <v>257633005.12567416</v>
      </c>
      <c r="R65">
        <v>286964371.86568165</v>
      </c>
    </row>
    <row r="66" spans="2:18">
      <c r="B66" t="s">
        <v>296</v>
      </c>
      <c r="E66">
        <v>4713624</v>
      </c>
      <c r="I66">
        <v>4725862</v>
      </c>
      <c r="O66" s="9" t="s">
        <v>104</v>
      </c>
      <c r="P66">
        <f>E$32/I$32*R66/10000</f>
        <v>23656.204710940481</v>
      </c>
      <c r="Q66">
        <v>228429362.12517172</v>
      </c>
      <c r="R66">
        <v>237705650.89030164</v>
      </c>
    </row>
    <row r="67" spans="2:18">
      <c r="E67" s="2">
        <v>2019</v>
      </c>
      <c r="I67" s="2">
        <v>2018</v>
      </c>
      <c r="O67" t="s">
        <v>105</v>
      </c>
      <c r="P67">
        <f>E33/I33*R67/10000</f>
        <v>48621.889830111322</v>
      </c>
      <c r="Q67">
        <v>482171838.97773349</v>
      </c>
      <c r="R67">
        <v>519481674.11646295</v>
      </c>
    </row>
    <row r="68" spans="2:18">
      <c r="B68" t="s">
        <v>297</v>
      </c>
      <c r="E68">
        <v>16229.63</v>
      </c>
      <c r="I68">
        <v>12345.19</v>
      </c>
      <c r="K68" t="s">
        <v>161</v>
      </c>
      <c r="O68" s="4" t="s">
        <v>106</v>
      </c>
      <c r="P68">
        <f t="shared" ref="P68:P74" si="4">E$34/I$34*R68/10000</f>
        <v>5392.600130247547</v>
      </c>
      <c r="Q68">
        <v>48957564.757506415</v>
      </c>
      <c r="R68">
        <v>56173099.959988549</v>
      </c>
    </row>
    <row r="69" spans="2:18">
      <c r="B69" t="s">
        <v>299</v>
      </c>
      <c r="E69">
        <v>4343.6099999999997</v>
      </c>
      <c r="I69">
        <v>4059.7</v>
      </c>
      <c r="K69" t="s">
        <v>162</v>
      </c>
      <c r="O69" s="4" t="s">
        <v>107</v>
      </c>
      <c r="P69">
        <f t="shared" si="4"/>
        <v>6028.6137348229568</v>
      </c>
      <c r="Q69">
        <v>62827941.390995666</v>
      </c>
      <c r="R69">
        <v>62798263.132264607</v>
      </c>
    </row>
    <row r="70" spans="2:18">
      <c r="B70" t="s">
        <v>300</v>
      </c>
      <c r="E70">
        <v>6557.38</v>
      </c>
      <c r="I70">
        <v>5622.9</v>
      </c>
      <c r="K70" t="s">
        <v>163</v>
      </c>
      <c r="O70" s="4" t="s">
        <v>108</v>
      </c>
      <c r="P70">
        <f t="shared" si="4"/>
        <v>7405.7882024224264</v>
      </c>
      <c r="Q70">
        <v>63148899.464646235</v>
      </c>
      <c r="R70">
        <v>77143876.966468513</v>
      </c>
    </row>
    <row r="71" spans="2:18">
      <c r="B71" t="s">
        <v>298</v>
      </c>
      <c r="E71">
        <v>106810.67</v>
      </c>
      <c r="I71">
        <v>65633.91</v>
      </c>
      <c r="K71" t="s">
        <v>164</v>
      </c>
      <c r="O71" s="4" t="s">
        <v>109</v>
      </c>
      <c r="P71">
        <f t="shared" si="4"/>
        <v>9439.5693782446506</v>
      </c>
      <c r="Q71">
        <v>86705810.560763583</v>
      </c>
      <c r="R71">
        <v>98329166.164049074</v>
      </c>
    </row>
    <row r="72" spans="2:18">
      <c r="K72" t="s">
        <v>165</v>
      </c>
      <c r="O72" s="4" t="s">
        <v>110</v>
      </c>
      <c r="P72">
        <f t="shared" si="4"/>
        <v>6842.4753085710245</v>
      </c>
      <c r="Q72">
        <v>69612348.488036364</v>
      </c>
      <c r="R72">
        <v>71276015.317024708</v>
      </c>
    </row>
    <row r="73" spans="2:18">
      <c r="K73" t="s">
        <v>166</v>
      </c>
      <c r="O73" s="4" t="s">
        <v>111</v>
      </c>
      <c r="P73">
        <f t="shared" si="4"/>
        <v>1659.6590724785217</v>
      </c>
      <c r="Q73">
        <v>17599376.746012513</v>
      </c>
      <c r="R73">
        <v>17288171.332213771</v>
      </c>
    </row>
    <row r="74" spans="2:18">
      <c r="B74" t="s">
        <v>562</v>
      </c>
      <c r="E74">
        <v>208572000.80000001</v>
      </c>
      <c r="I74">
        <v>173785598.09999999</v>
      </c>
      <c r="K74" t="s">
        <v>167</v>
      </c>
      <c r="O74" s="4" t="s">
        <v>112</v>
      </c>
      <c r="P74">
        <f t="shared" si="4"/>
        <v>14390.583172273142</v>
      </c>
      <c r="Q74">
        <v>137469613.98870555</v>
      </c>
      <c r="R74">
        <v>149902393.55676469</v>
      </c>
    </row>
    <row r="75" spans="2:18">
      <c r="B75" t="s">
        <v>301</v>
      </c>
      <c r="E75">
        <v>435803399.89999998</v>
      </c>
      <c r="I75">
        <v>375630759.60000002</v>
      </c>
      <c r="K75" t="s">
        <v>168</v>
      </c>
      <c r="O75" s="5" t="s">
        <v>113</v>
      </c>
      <c r="P75">
        <f>E$35/I$35*R75/10000</f>
        <v>10571.251912671603</v>
      </c>
      <c r="Q75">
        <v>107583113.89742202</v>
      </c>
      <c r="R75">
        <v>118477395.05410743</v>
      </c>
    </row>
    <row r="76" spans="2:18">
      <c r="B76" t="s">
        <v>303</v>
      </c>
      <c r="E76">
        <v>2317003.06</v>
      </c>
      <c r="I76">
        <v>2109164</v>
      </c>
      <c r="K76" t="s">
        <v>169</v>
      </c>
      <c r="O76" s="5" t="s">
        <v>114</v>
      </c>
      <c r="P76">
        <f>E$35/I$35*R76/10000</f>
        <v>5277.0431253518182</v>
      </c>
      <c r="Q76">
        <v>56845807.543952316</v>
      </c>
      <c r="R76">
        <v>59142505.376344182</v>
      </c>
    </row>
    <row r="77" spans="2:18">
      <c r="B77" t="s">
        <v>305</v>
      </c>
      <c r="E77">
        <v>592935</v>
      </c>
      <c r="I77">
        <v>434924.03</v>
      </c>
      <c r="K77" t="s">
        <v>304</v>
      </c>
      <c r="O77" s="5" t="s">
        <v>115</v>
      </c>
      <c r="P77">
        <f>E$35/I$35*R77/10000</f>
        <v>2119.7686770605028</v>
      </c>
      <c r="Q77">
        <v>22789059.612906698</v>
      </c>
      <c r="R77">
        <v>23757325.343309287</v>
      </c>
    </row>
    <row r="78" spans="2:18">
      <c r="B78" t="s">
        <v>302</v>
      </c>
      <c r="E78">
        <v>42644.800000000003</v>
      </c>
      <c r="I78">
        <v>38017</v>
      </c>
      <c r="K78" t="s">
        <v>171</v>
      </c>
      <c r="O78" s="5" t="s">
        <v>116</v>
      </c>
      <c r="P78">
        <f>E$35/I$35*R78/10000</f>
        <v>4685.7910071830693</v>
      </c>
      <c r="Q78">
        <v>33370635.189655766</v>
      </c>
      <c r="R78">
        <v>52516042.270598993</v>
      </c>
    </row>
    <row r="79" spans="2:18">
      <c r="B79" t="s">
        <v>306</v>
      </c>
      <c r="E79">
        <v>110239.78</v>
      </c>
      <c r="I79">
        <v>112924.68</v>
      </c>
      <c r="K79" t="s">
        <v>172</v>
      </c>
      <c r="O79" s="5" t="s">
        <v>117</v>
      </c>
      <c r="P79">
        <f>E$36/I$36*R79/10000</f>
        <v>13135.754809243987</v>
      </c>
      <c r="Q79">
        <v>130087246.30945836</v>
      </c>
      <c r="R79">
        <v>133457815.76025665</v>
      </c>
    </row>
    <row r="80" spans="2:18">
      <c r="G80">
        <f>E79/I79</f>
        <v>0.97622397513103432</v>
      </c>
      <c r="O80" s="7" t="s">
        <v>118</v>
      </c>
      <c r="P80">
        <f>E$36/I$36*R80/10000</f>
        <v>33576.833700919851</v>
      </c>
      <c r="Q80">
        <v>385909736.18789756</v>
      </c>
      <c r="R80">
        <v>341136916.06946504</v>
      </c>
    </row>
    <row r="81" spans="2:18">
      <c r="B81" t="s">
        <v>307</v>
      </c>
      <c r="E81">
        <v>5727.2</v>
      </c>
      <c r="I81">
        <v>4453.3</v>
      </c>
      <c r="O81" s="7" t="s">
        <v>119</v>
      </c>
      <c r="P81">
        <f>E$36/I$36*R81/10000</f>
        <v>35957.138015685705</v>
      </c>
      <c r="Q81">
        <v>363503866.77150071</v>
      </c>
      <c r="R81">
        <v>365320544.59378958</v>
      </c>
    </row>
    <row r="82" spans="2:18">
      <c r="B82" t="s">
        <v>308</v>
      </c>
      <c r="E82">
        <v>5740.5</v>
      </c>
      <c r="I82">
        <v>5045.1000000000004</v>
      </c>
      <c r="O82" s="9" t="s">
        <v>120</v>
      </c>
      <c r="P82">
        <f>E$37/I$37*R82/10000</f>
        <v>4617.2068871563333</v>
      </c>
      <c r="Q82">
        <v>45642421.589891344</v>
      </c>
      <c r="R82">
        <v>48510773.995832995</v>
      </c>
    </row>
    <row r="83" spans="2:18">
      <c r="B83" t="s">
        <v>309</v>
      </c>
      <c r="E83">
        <v>1491.2</v>
      </c>
      <c r="I83">
        <v>1456.5</v>
      </c>
      <c r="O83" s="9" t="s">
        <v>121</v>
      </c>
      <c r="P83">
        <f>E$37/I$37*R83/10000</f>
        <v>3204.4086315303121</v>
      </c>
      <c r="Q83">
        <v>41282275.053943098</v>
      </c>
      <c r="R83">
        <v>33667181.634609766</v>
      </c>
    </row>
    <row r="84" spans="2:18">
      <c r="B84" t="s">
        <v>310</v>
      </c>
      <c r="E84">
        <v>520.1</v>
      </c>
      <c r="I84">
        <v>423.8</v>
      </c>
      <c r="O84" s="9" t="s">
        <v>122</v>
      </c>
      <c r="P84">
        <f>E$37/I$37*R84/10000</f>
        <v>7027.6335284964071</v>
      </c>
      <c r="Q84">
        <v>62790694.492158815</v>
      </c>
      <c r="R84">
        <v>73835968.402185336</v>
      </c>
    </row>
    <row r="85" spans="2:18">
      <c r="B85" t="s">
        <v>311</v>
      </c>
      <c r="E85">
        <v>18445.3</v>
      </c>
      <c r="I85">
        <v>15928.1</v>
      </c>
      <c r="O85" s="8" t="s">
        <v>123</v>
      </c>
      <c r="P85">
        <f t="shared" ref="P85:P90" si="5">E$38/I$38*R85/10000</f>
        <v>7740.6177349286154</v>
      </c>
      <c r="Q85">
        <v>69543036.028482899</v>
      </c>
      <c r="R85">
        <v>82632259.467341244</v>
      </c>
    </row>
    <row r="86" spans="2:18">
      <c r="B86" t="s">
        <v>312</v>
      </c>
      <c r="E86">
        <v>10812.9</v>
      </c>
      <c r="I86">
        <v>8857.7999999999993</v>
      </c>
      <c r="O86" s="8" t="s">
        <v>124</v>
      </c>
      <c r="P86">
        <f t="shared" si="5"/>
        <v>19464.172814097514</v>
      </c>
      <c r="Q86">
        <v>181767249.54547894</v>
      </c>
      <c r="R86">
        <v>207782974.61119983</v>
      </c>
    </row>
    <row r="87" spans="2:18">
      <c r="B87" t="s">
        <v>313</v>
      </c>
      <c r="E87">
        <v>1628.7</v>
      </c>
      <c r="I87">
        <v>1450.7</v>
      </c>
      <c r="O87" s="8" t="s">
        <v>125</v>
      </c>
      <c r="P87">
        <f t="shared" si="5"/>
        <v>13887.751612093749</v>
      </c>
      <c r="Q87">
        <v>152287713.53230047</v>
      </c>
      <c r="R87">
        <v>148253838.89585659</v>
      </c>
    </row>
    <row r="88" spans="2:18">
      <c r="B88" t="s">
        <v>314</v>
      </c>
      <c r="E88">
        <v>18651.099999999999</v>
      </c>
      <c r="I88">
        <v>15882.8</v>
      </c>
      <c r="O88" s="8" t="s">
        <v>126</v>
      </c>
      <c r="P88">
        <f t="shared" si="5"/>
        <v>7045.1652223725678</v>
      </c>
      <c r="Q88">
        <v>66914815.265313827</v>
      </c>
      <c r="R88">
        <v>75208199.213670075</v>
      </c>
    </row>
    <row r="89" spans="2:18">
      <c r="O89" s="8" t="s">
        <v>127</v>
      </c>
      <c r="P89">
        <f t="shared" si="5"/>
        <v>11919.401799168912</v>
      </c>
      <c r="Q89">
        <v>119573450.32252322</v>
      </c>
      <c r="R89">
        <v>127241408.35944572</v>
      </c>
    </row>
    <row r="90" spans="2:18">
      <c r="O90" s="8" t="s">
        <v>128</v>
      </c>
      <c r="P90">
        <f t="shared" si="5"/>
        <v>5297.1219388167856</v>
      </c>
      <c r="Q90">
        <v>50054883.109653577</v>
      </c>
      <c r="R90">
        <v>56547574.039643623</v>
      </c>
    </row>
    <row r="91" spans="2:18">
      <c r="O91" s="5" t="s">
        <v>129</v>
      </c>
      <c r="P91">
        <f t="shared" ref="P91:P96" si="6">E$39/I$39*R91/10000</f>
        <v>19205.813993501586</v>
      </c>
      <c r="Q91">
        <v>200731233.29312676</v>
      </c>
      <c r="R91">
        <v>212547759.01111388</v>
      </c>
    </row>
    <row r="92" spans="2:18">
      <c r="O92" s="5" t="s">
        <v>130</v>
      </c>
      <c r="P92">
        <f t="shared" si="6"/>
        <v>25523.967530758473</v>
      </c>
      <c r="Q92">
        <v>284481236.86273438</v>
      </c>
      <c r="R92">
        <v>282469782.40915763</v>
      </c>
    </row>
    <row r="93" spans="2:18">
      <c r="O93" s="5" t="s">
        <v>131</v>
      </c>
      <c r="P93">
        <f t="shared" si="6"/>
        <v>3041.1167272666553</v>
      </c>
      <c r="Q93">
        <v>35393033.053657293</v>
      </c>
      <c r="R93">
        <v>33655566.251471989</v>
      </c>
    </row>
    <row r="94" spans="2:18">
      <c r="O94" s="5" t="s">
        <v>132</v>
      </c>
      <c r="P94">
        <f t="shared" si="6"/>
        <v>4315.3204724069346</v>
      </c>
      <c r="Q94">
        <v>53339542.277560949</v>
      </c>
      <c r="R94">
        <v>47756981.096204504</v>
      </c>
    </row>
    <row r="95" spans="2:18">
      <c r="O95" s="5" t="s">
        <v>133</v>
      </c>
      <c r="P95">
        <f t="shared" si="6"/>
        <v>41440.968932481977</v>
      </c>
      <c r="Q95">
        <v>417887429.65539038</v>
      </c>
      <c r="R95">
        <v>458620763.52653134</v>
      </c>
    </row>
    <row r="96" spans="2:18">
      <c r="O96" s="5" t="s">
        <v>134</v>
      </c>
      <c r="P96">
        <f t="shared" si="6"/>
        <v>5088.0301797098373</v>
      </c>
      <c r="Q96">
        <v>43096724.454541154</v>
      </c>
      <c r="R96">
        <v>56308439.35300824</v>
      </c>
    </row>
    <row r="97" spans="2:18">
      <c r="O97" t="s">
        <v>135</v>
      </c>
      <c r="P97">
        <f t="shared" ref="P97:P103" si="7">E40/I40*R97/10000</f>
        <v>9040.8594818992606</v>
      </c>
      <c r="Q97">
        <v>95979559.274568319</v>
      </c>
      <c r="R97">
        <v>97162659.835132167</v>
      </c>
    </row>
    <row r="98" spans="2:18">
      <c r="C98">
        <v>19</v>
      </c>
      <c r="D98">
        <v>20</v>
      </c>
      <c r="E98">
        <v>21</v>
      </c>
      <c r="F98">
        <v>22</v>
      </c>
      <c r="O98" t="s">
        <v>136</v>
      </c>
      <c r="P98">
        <f t="shared" si="7"/>
        <v>4186.7767738649063</v>
      </c>
      <c r="Q98">
        <v>42944245.186362788</v>
      </c>
      <c r="R98">
        <v>44660301.304590851</v>
      </c>
    </row>
    <row r="99" spans="2:18">
      <c r="B99" t="s">
        <v>561</v>
      </c>
      <c r="C99">
        <v>2434.6</v>
      </c>
      <c r="D99">
        <v>2106.5</v>
      </c>
      <c r="E99">
        <v>2196.9</v>
      </c>
      <c r="O99" t="s">
        <v>137</v>
      </c>
      <c r="P99">
        <f t="shared" si="7"/>
        <v>8431.3817373792881</v>
      </c>
      <c r="Q99">
        <v>85661061.302534357</v>
      </c>
      <c r="R99">
        <v>98824192.228161767</v>
      </c>
    </row>
    <row r="100" spans="2:18">
      <c r="B100" t="s">
        <v>5</v>
      </c>
      <c r="C100">
        <v>32.4</v>
      </c>
      <c r="D100">
        <v>11.1</v>
      </c>
      <c r="E100">
        <v>11.8</v>
      </c>
      <c r="O100" t="s">
        <v>138</v>
      </c>
      <c r="P100">
        <f t="shared" si="7"/>
        <v>2064.4486261133925</v>
      </c>
      <c r="Q100">
        <v>18325861.075684737</v>
      </c>
      <c r="R100">
        <v>20697060.147269372</v>
      </c>
    </row>
    <row r="101" spans="2:18">
      <c r="O101" t="s">
        <v>139</v>
      </c>
      <c r="P101">
        <f t="shared" si="7"/>
        <v>69095.399724769668</v>
      </c>
      <c r="Q101">
        <v>644844140.89503109</v>
      </c>
      <c r="R101">
        <v>699502565.70297432</v>
      </c>
    </row>
    <row r="102" spans="2:18">
      <c r="C102">
        <f>SUM(C99:C100)</f>
        <v>2467</v>
      </c>
      <c r="D102">
        <f>SUM(D99:D100)</f>
        <v>2117.6</v>
      </c>
      <c r="O102" t="s">
        <v>140</v>
      </c>
      <c r="P102">
        <f t="shared" si="7"/>
        <v>8223.5068004668592</v>
      </c>
      <c r="Q102">
        <v>59076089.591729194</v>
      </c>
      <c r="R102">
        <v>81271005.332346559</v>
      </c>
    </row>
    <row r="103" spans="2:18">
      <c r="O103" t="s">
        <v>141</v>
      </c>
      <c r="P103">
        <f t="shared" si="7"/>
        <v>3636.5010459556365</v>
      </c>
      <c r="Q103">
        <v>30952500.043961272</v>
      </c>
      <c r="R103">
        <v>40678551.969231918</v>
      </c>
    </row>
    <row r="104" spans="2:18">
      <c r="O104" s="9" t="s">
        <v>142</v>
      </c>
      <c r="P104">
        <f>E$49/I$49*Q104/10000</f>
        <v>138759.87098402425</v>
      </c>
      <c r="Q104">
        <v>1339292422.2364933</v>
      </c>
      <c r="R104">
        <v>1165176192.3497438</v>
      </c>
    </row>
    <row r="105" spans="2:18">
      <c r="O105" s="9" t="s">
        <v>143</v>
      </c>
      <c r="P105">
        <f>E$49/I$49*Q105/10000</f>
        <v>16717.633807845818</v>
      </c>
      <c r="Q105">
        <v>161356450.66396976</v>
      </c>
      <c r="R105">
        <v>201059567.13515401</v>
      </c>
    </row>
    <row r="106" spans="2:18">
      <c r="O106" s="8" t="s">
        <v>144</v>
      </c>
      <c r="P106">
        <f>E$50/I$50*Q106/10000</f>
        <v>54145.503001129415</v>
      </c>
      <c r="Q106">
        <v>500482364.34622222</v>
      </c>
      <c r="R106">
        <v>657297681.06782055</v>
      </c>
    </row>
    <row r="107" spans="2:18">
      <c r="O107" s="8" t="s">
        <v>145</v>
      </c>
      <c r="P107">
        <f>E$50/I$50*Q107/10000</f>
        <v>28841.302565194208</v>
      </c>
      <c r="Q107">
        <v>266588405.28920883</v>
      </c>
      <c r="R107">
        <v>310576343.27645433</v>
      </c>
    </row>
    <row r="108" spans="2:18">
      <c r="O108" s="7" t="s">
        <v>146</v>
      </c>
      <c r="P108">
        <f>E$51/I$51*Q108/10000</f>
        <v>20794.513446880108</v>
      </c>
      <c r="Q108">
        <v>186329130.24142534</v>
      </c>
      <c r="R108">
        <v>295009586.99480414</v>
      </c>
    </row>
    <row r="109" spans="2:18">
      <c r="O109" s="7" t="s">
        <v>147</v>
      </c>
      <c r="P109">
        <f>E$51/I$51*Q109/10000</f>
        <v>24749.120244713071</v>
      </c>
      <c r="Q109">
        <v>221764364.00966716</v>
      </c>
      <c r="R109">
        <v>231185610.59071004</v>
      </c>
    </row>
    <row r="110" spans="2:18">
      <c r="O110" t="s">
        <v>148</v>
      </c>
      <c r="P110">
        <f>E53/I53*Q110/10000</f>
        <v>89687.1882327231</v>
      </c>
      <c r="Q110">
        <v>760013094.59812498</v>
      </c>
      <c r="R110">
        <v>856346812.50519586</v>
      </c>
    </row>
    <row r="111" spans="2:18">
      <c r="O111" t="s">
        <v>149</v>
      </c>
      <c r="P111">
        <f>E54/I54*Q111/10000</f>
        <v>62882.329568045221</v>
      </c>
      <c r="Q111">
        <v>578616990.55097222</v>
      </c>
      <c r="R111">
        <v>642167886.05437922</v>
      </c>
    </row>
    <row r="112" spans="2:18">
      <c r="O112" t="s">
        <v>150</v>
      </c>
      <c r="P112">
        <f>E56/I56*Q112/10000</f>
        <v>5609.9642451815862</v>
      </c>
      <c r="Q112">
        <v>51730091.274282247</v>
      </c>
      <c r="R112">
        <v>30818320.289085373</v>
      </c>
    </row>
    <row r="113" spans="15:18">
      <c r="O113" t="s">
        <v>151</v>
      </c>
      <c r="P113">
        <f>E57/I57*R113/10000</f>
        <v>6370.0317682355862</v>
      </c>
      <c r="Q113">
        <v>39326777.038557619</v>
      </c>
      <c r="R113">
        <v>66070661.968095429</v>
      </c>
    </row>
    <row r="114" spans="15:18">
      <c r="O114" t="s">
        <v>152</v>
      </c>
      <c r="P114">
        <f>E58/I58*Q114/10000</f>
        <v>9365.4397707264434</v>
      </c>
      <c r="Q114">
        <v>98404691.993361458</v>
      </c>
      <c r="R114">
        <v>134695217.04233298</v>
      </c>
    </row>
    <row r="115" spans="15:18">
      <c r="O115" t="s">
        <v>153</v>
      </c>
      <c r="P115">
        <f>E59/I59*R115/10000</f>
        <v>40479.090283501871</v>
      </c>
      <c r="Q115">
        <v>432199489.46203136</v>
      </c>
      <c r="R115">
        <v>403722569.11862242</v>
      </c>
    </row>
    <row r="116" spans="15:18">
      <c r="O116" t="s">
        <v>154</v>
      </c>
      <c r="P116">
        <f>E60/I60*Q116/10000</f>
        <v>297.74354486773842</v>
      </c>
      <c r="Q116">
        <v>3055441.1405682652</v>
      </c>
      <c r="R116">
        <v>1974405.9694651375</v>
      </c>
    </row>
    <row r="117" spans="15:18">
      <c r="O117" t="s">
        <v>155</v>
      </c>
      <c r="P117">
        <f>E61/I61*Q117/10000</f>
        <v>7009.331789933367</v>
      </c>
      <c r="Q117">
        <v>65804420.61604926</v>
      </c>
      <c r="R117">
        <v>72816476.049991876</v>
      </c>
    </row>
    <row r="118" spans="15:18">
      <c r="O118" t="s">
        <v>156</v>
      </c>
      <c r="P118">
        <f>E62/I62*Q118/10000</f>
        <v>4957.079746111458</v>
      </c>
      <c r="Q118">
        <v>45950529.046726286</v>
      </c>
      <c r="R118">
        <v>27068707.935732789</v>
      </c>
    </row>
    <row r="119" spans="15:18">
      <c r="O119" t="s">
        <v>157</v>
      </c>
      <c r="P119">
        <f>E63/I63*Q119/10000</f>
        <v>4638.8715366115075</v>
      </c>
      <c r="Q119">
        <v>45526242.570463531</v>
      </c>
      <c r="R119">
        <v>35357666.70695477</v>
      </c>
    </row>
    <row r="120" spans="15:18">
      <c r="O120" t="s">
        <v>158</v>
      </c>
      <c r="P120">
        <f>E64/I64*Q120/10000</f>
        <v>3024.3936896066866</v>
      </c>
      <c r="Q120">
        <v>29762080.634938005</v>
      </c>
      <c r="R120">
        <v>11550762.989066938</v>
      </c>
    </row>
    <row r="121" spans="15:18">
      <c r="O121" s="9" t="s">
        <v>159</v>
      </c>
      <c r="P121">
        <f>E$66/I$66*R121/10000</f>
        <v>20487.513661669476</v>
      </c>
      <c r="Q121">
        <v>143482714.85166013</v>
      </c>
      <c r="R121">
        <v>205407054.71663553</v>
      </c>
    </row>
    <row r="122" spans="15:18">
      <c r="O122" s="9" t="s">
        <v>160</v>
      </c>
      <c r="P122">
        <f>E$66/I$66*R122/10000</f>
        <v>9985.0114571149152</v>
      </c>
      <c r="Q122">
        <v>86940307.478166893</v>
      </c>
      <c r="R122">
        <v>100109355.80509606</v>
      </c>
    </row>
    <row r="123" spans="15:18">
      <c r="O123" t="s">
        <v>161</v>
      </c>
      <c r="P123">
        <f>E68/I68*Q123/10000</f>
        <v>11069.224709448757</v>
      </c>
      <c r="Q123">
        <v>84198889.43299368</v>
      </c>
      <c r="R123">
        <v>109580070.04342416</v>
      </c>
    </row>
    <row r="124" spans="15:18">
      <c r="O124" t="s">
        <v>162</v>
      </c>
      <c r="P124">
        <f>E69/I69*Q124/10000</f>
        <v>11189.232233400959</v>
      </c>
      <c r="Q124">
        <v>104578740.02946368</v>
      </c>
      <c r="R124">
        <v>82273887.568965897</v>
      </c>
    </row>
    <row r="125" spans="15:18">
      <c r="O125" t="s">
        <v>163</v>
      </c>
      <c r="P125">
        <f>E70/I70*Q125/10000</f>
        <v>40629.46548798107</v>
      </c>
      <c r="Q125">
        <v>348394360.99839985</v>
      </c>
      <c r="R125">
        <v>349715872.53645927</v>
      </c>
    </row>
    <row r="126" spans="15:18">
      <c r="O126" t="s">
        <v>164</v>
      </c>
      <c r="P126">
        <f>E71/I71*Q126/10000</f>
        <v>31207.480932663482</v>
      </c>
      <c r="Q126">
        <v>191766327.73309553</v>
      </c>
      <c r="R126">
        <v>213571172.45817107</v>
      </c>
    </row>
    <row r="127" spans="15:18">
      <c r="O127" s="2" t="s">
        <v>165</v>
      </c>
      <c r="P127">
        <f>AVERAGE(Q127:R127)/10000</f>
        <v>1096.1987988347453</v>
      </c>
      <c r="Q127">
        <v>11796124.001868753</v>
      </c>
      <c r="R127">
        <v>10127851.974826153</v>
      </c>
    </row>
    <row r="128" spans="15:18">
      <c r="O128" s="2" t="s">
        <v>166</v>
      </c>
      <c r="P128">
        <f>AVERAGE(Q128:R128)/10000</f>
        <v>18591.590294298891</v>
      </c>
      <c r="Q128">
        <v>160997292.06387299</v>
      </c>
      <c r="R128">
        <v>210834513.82210481</v>
      </c>
    </row>
    <row r="129" spans="15:18">
      <c r="O129" t="s">
        <v>167</v>
      </c>
      <c r="P129">
        <f t="shared" ref="P129:P134" si="8">E74/I74*Q129/10000</f>
        <v>25046.538148323987</v>
      </c>
      <c r="Q129">
        <v>208691847.2156187</v>
      </c>
      <c r="R129">
        <v>355836272.58447021</v>
      </c>
    </row>
    <row r="130" spans="15:18">
      <c r="O130" t="s">
        <v>168</v>
      </c>
      <c r="P130">
        <f t="shared" si="8"/>
        <v>14105.273138702743</v>
      </c>
      <c r="Q130">
        <v>121577171.37296683</v>
      </c>
      <c r="R130">
        <v>174872978.98646879</v>
      </c>
    </row>
    <row r="131" spans="15:18">
      <c r="O131" t="s">
        <v>169</v>
      </c>
      <c r="P131">
        <f t="shared" si="8"/>
        <v>91343.249064756601</v>
      </c>
      <c r="Q131">
        <v>831496064.44809043</v>
      </c>
      <c r="R131">
        <v>916369223.44462299</v>
      </c>
    </row>
    <row r="132" spans="15:18">
      <c r="O132" t="s">
        <v>170</v>
      </c>
      <c r="P132">
        <f t="shared" si="8"/>
        <v>9473.4260976595742</v>
      </c>
      <c r="Q132">
        <v>69488572.209454253</v>
      </c>
      <c r="R132">
        <v>105756139.42865498</v>
      </c>
    </row>
    <row r="133" spans="15:18">
      <c r="O133" t="s">
        <v>171</v>
      </c>
      <c r="P133">
        <f t="shared" si="8"/>
        <v>20343.092757000439</v>
      </c>
      <c r="Q133">
        <v>181354668.64491934</v>
      </c>
      <c r="R133">
        <v>207244792.59896559</v>
      </c>
    </row>
    <row r="134" spans="15:18">
      <c r="O134" t="s">
        <v>172</v>
      </c>
      <c r="P134">
        <f t="shared" si="8"/>
        <v>89806.07853947494</v>
      </c>
      <c r="Q134">
        <v>919933138.57530141</v>
      </c>
      <c r="R134">
        <v>1066633480.3337858</v>
      </c>
    </row>
    <row r="135" spans="15:18">
      <c r="O135" s="4" t="s">
        <v>173</v>
      </c>
      <c r="P135">
        <f>E$81/I$81*Q135/10000</f>
        <v>8131.1577938561868</v>
      </c>
      <c r="Q135">
        <v>63225459.21808172</v>
      </c>
      <c r="R135">
        <v>71242421.815165564</v>
      </c>
    </row>
    <row r="136" spans="15:18">
      <c r="O136" s="4" t="s">
        <v>174</v>
      </c>
      <c r="P136">
        <f>E$81/I$81*Q136/10000</f>
        <v>99557.194652303355</v>
      </c>
      <c r="Q136">
        <v>774127068.97803903</v>
      </c>
      <c r="R136">
        <v>891320178.7935313</v>
      </c>
    </row>
    <row r="137" spans="15:18">
      <c r="O137" s="5" t="s">
        <v>175</v>
      </c>
      <c r="P137">
        <f>E$82/I$82*Q137/10000</f>
        <v>21805.206800704367</v>
      </c>
      <c r="Q137">
        <v>191637398.88552147</v>
      </c>
      <c r="R137">
        <v>231556568.15922827</v>
      </c>
    </row>
    <row r="138" spans="15:18">
      <c r="O138" s="5" t="s">
        <v>176</v>
      </c>
      <c r="P138">
        <f>E$82/I$82*Q138/10000</f>
        <v>38114.810058002935</v>
      </c>
      <c r="Q138">
        <v>334976096.54843765</v>
      </c>
      <c r="R138">
        <v>413424030.97971618</v>
      </c>
    </row>
    <row r="139" spans="15:18">
      <c r="O139" s="5" t="s">
        <v>177</v>
      </c>
      <c r="P139">
        <f>E$82/I$82*Q139/10000</f>
        <v>10739.592805442566</v>
      </c>
      <c r="Q139">
        <v>94386063.344200492</v>
      </c>
      <c r="R139">
        <v>106361838.54870075</v>
      </c>
    </row>
    <row r="140" spans="15:18">
      <c r="O140" s="6" t="s">
        <v>178</v>
      </c>
      <c r="P140">
        <f>E$83/I$83*Q140/10000</f>
        <v>1256.2626939397235</v>
      </c>
      <c r="Q140">
        <v>12270296.497607345</v>
      </c>
      <c r="R140">
        <v>13880299.935177272</v>
      </c>
    </row>
    <row r="141" spans="15:18">
      <c r="O141" s="6" t="s">
        <v>179</v>
      </c>
      <c r="P141">
        <f>E$83/I$83*Q141/10000</f>
        <v>1285.9959015715112</v>
      </c>
      <c r="Q141">
        <v>12560709.701172924</v>
      </c>
      <c r="R141">
        <v>19565669.93405617</v>
      </c>
    </row>
    <row r="142" spans="15:18">
      <c r="O142" s="6" t="s">
        <v>180</v>
      </c>
      <c r="P142">
        <f>E$83/I$83*Q142/10000</f>
        <v>6275.7028388042136</v>
      </c>
      <c r="Q142">
        <v>61296681.764473833</v>
      </c>
      <c r="R142">
        <v>79718012.339172348</v>
      </c>
    </row>
    <row r="143" spans="15:18">
      <c r="O143" s="7" t="s">
        <v>181</v>
      </c>
      <c r="P143">
        <f>E$84/I$84*Q143/10000</f>
        <v>18784.563534808927</v>
      </c>
      <c r="Q143">
        <v>153064757.27844691</v>
      </c>
      <c r="R143">
        <v>164000011.05961955</v>
      </c>
    </row>
    <row r="144" spans="15:18">
      <c r="O144" s="7" t="s">
        <v>182</v>
      </c>
      <c r="P144">
        <f>E$84/I$84*Q144/10000</f>
        <v>14569.7105623234</v>
      </c>
      <c r="Q144">
        <v>118720310.25404072</v>
      </c>
      <c r="R144">
        <v>136337577.6628089</v>
      </c>
    </row>
    <row r="145" spans="15:18">
      <c r="O145" t="s">
        <v>183</v>
      </c>
      <c r="P145">
        <f>E$85/I$85*Q145/10000</f>
        <v>51903.17130724444</v>
      </c>
      <c r="Q145">
        <v>448200301.91914481</v>
      </c>
      <c r="R145">
        <v>532487559.13479561</v>
      </c>
    </row>
    <row r="146" spans="15:18">
      <c r="O146" s="8" t="s">
        <v>184</v>
      </c>
      <c r="P146">
        <f>E$86/I$86*Q146/10000</f>
        <v>50263.040351550633</v>
      </c>
      <c r="Q146">
        <v>411748891.4407469</v>
      </c>
      <c r="R146">
        <v>484478006.60897779</v>
      </c>
    </row>
    <row r="147" spans="15:18">
      <c r="O147" s="8" t="s">
        <v>185</v>
      </c>
      <c r="P147">
        <f>E$86/I$86*Q147/10000</f>
        <v>1584.227960575296</v>
      </c>
      <c r="Q147">
        <v>12977808.385524565</v>
      </c>
      <c r="R147">
        <v>15594191.130329546</v>
      </c>
    </row>
    <row r="148" spans="15:18">
      <c r="O148" s="9" t="s">
        <v>186</v>
      </c>
      <c r="P148">
        <f>E$87/I$87*Q148/10000</f>
        <v>2353.0890929925354</v>
      </c>
      <c r="Q148">
        <v>20959208.861081053</v>
      </c>
      <c r="R148">
        <v>20186932.943971045</v>
      </c>
    </row>
    <row r="149" spans="15:18">
      <c r="O149" s="9" t="s">
        <v>187</v>
      </c>
      <c r="P149">
        <f>E$87/I$87*Q149/10000</f>
        <v>4583.822930416969</v>
      </c>
      <c r="Q149">
        <v>40828586.757265903</v>
      </c>
      <c r="R149">
        <v>36736721.616622612</v>
      </c>
    </row>
    <row r="150" spans="15:18">
      <c r="O150" s="9" t="s">
        <v>188</v>
      </c>
      <c r="P150">
        <f>E$87/I$87*Q150/10000</f>
        <v>3171.1965104295909</v>
      </c>
      <c r="Q150">
        <v>28246176.568307288</v>
      </c>
      <c r="R150">
        <v>31132962.777020507</v>
      </c>
    </row>
    <row r="151" spans="15:18">
      <c r="O151" s="9" t="s">
        <v>189</v>
      </c>
      <c r="P151">
        <f>E$87/I$87*Q151/10000</f>
        <v>2604.3107305130229</v>
      </c>
      <c r="Q151">
        <v>23196866.069596872</v>
      </c>
      <c r="R151">
        <v>17412780.346970268</v>
      </c>
    </row>
    <row r="152" spans="15:18">
      <c r="O152" s="9" t="s">
        <v>190</v>
      </c>
      <c r="P152">
        <f>E$87/I$87*Q152/10000</f>
        <v>6000.6491811447222</v>
      </c>
      <c r="Q152">
        <v>53448405.274677038</v>
      </c>
      <c r="R152">
        <v>50374012.080707461</v>
      </c>
    </row>
    <row r="153" spans="15:18">
      <c r="O153" s="8" t="s">
        <v>191</v>
      </c>
      <c r="P153">
        <f>E$86/I$86*Q153/10000</f>
        <v>1467.3445222029266</v>
      </c>
      <c r="Q153">
        <v>12020313.060112534</v>
      </c>
      <c r="R153">
        <v>13677407.621305071</v>
      </c>
    </row>
    <row r="154" spans="15:18">
      <c r="O154" t="s">
        <v>192</v>
      </c>
      <c r="P154">
        <f>E88/I88*Q154/10000</f>
        <v>84759.314232418896</v>
      </c>
      <c r="Q154">
        <v>721788653.80093551</v>
      </c>
      <c r="R154">
        <v>780864797.52687788</v>
      </c>
    </row>
  </sheetData>
  <mergeCells count="3">
    <mergeCell ref="G7:G46"/>
    <mergeCell ref="G48:G51"/>
    <mergeCell ref="G53:G54"/>
  </mergeCells>
  <phoneticPr fontId="2" type="noConversion"/>
  <pageMargins left="0.7" right="0.7" top="0.75" bottom="0.75" header="0.3" footer="0.3"/>
  <ignoredErrors>
    <ignoredError sqref="P113:P1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E4FD-2D2F-AD4E-9472-7EC25D855769}">
  <dimension ref="A2:G156"/>
  <sheetViews>
    <sheetView workbookViewId="0">
      <selection activeCell="B27" sqref="B27"/>
    </sheetView>
  </sheetViews>
  <sheetFormatPr baseColWidth="10" defaultRowHeight="16"/>
  <cols>
    <col min="2" max="2" width="76.1640625" customWidth="1"/>
    <col min="6" max="6" width="37.33203125" customWidth="1"/>
  </cols>
  <sheetData>
    <row r="2" spans="1:7">
      <c r="A2" s="2" t="s">
        <v>199</v>
      </c>
    </row>
    <row r="3" spans="1:7">
      <c r="C3">
        <v>2019</v>
      </c>
      <c r="G3">
        <v>2019</v>
      </c>
    </row>
    <row r="4" spans="1:7">
      <c r="B4" t="s">
        <v>200</v>
      </c>
      <c r="C4">
        <v>100.8</v>
      </c>
      <c r="F4" t="s">
        <v>40</v>
      </c>
      <c r="G4">
        <v>114.5</v>
      </c>
    </row>
    <row r="5" spans="1:7">
      <c r="B5" t="s">
        <v>201</v>
      </c>
      <c r="C5">
        <v>96.4</v>
      </c>
      <c r="F5" t="s">
        <v>41</v>
      </c>
      <c r="G5">
        <v>100.1</v>
      </c>
    </row>
    <row r="6" spans="1:7">
      <c r="B6" t="s">
        <v>202</v>
      </c>
      <c r="C6">
        <v>112.3</v>
      </c>
      <c r="F6" t="s">
        <v>42</v>
      </c>
      <c r="G6">
        <v>133.5</v>
      </c>
    </row>
    <row r="7" spans="1:7">
      <c r="B7" t="s">
        <v>203</v>
      </c>
      <c r="C7">
        <v>101.2</v>
      </c>
      <c r="F7" t="s">
        <v>43</v>
      </c>
      <c r="G7">
        <v>99.4</v>
      </c>
    </row>
    <row r="8" spans="1:7">
      <c r="B8" t="s">
        <v>204</v>
      </c>
      <c r="C8">
        <v>104.8</v>
      </c>
      <c r="F8" s="2" t="s">
        <v>44</v>
      </c>
      <c r="G8">
        <v>100</v>
      </c>
    </row>
    <row r="9" spans="1:7">
      <c r="B9" t="s">
        <v>205</v>
      </c>
      <c r="C9">
        <v>101.4</v>
      </c>
      <c r="F9" t="s">
        <v>45</v>
      </c>
      <c r="G9">
        <v>100.8</v>
      </c>
    </row>
    <row r="10" spans="1:7">
      <c r="B10" t="s">
        <v>206</v>
      </c>
      <c r="C10">
        <v>103</v>
      </c>
      <c r="F10" t="s">
        <v>46</v>
      </c>
      <c r="G10">
        <v>96.4</v>
      </c>
    </row>
    <row r="11" spans="1:7">
      <c r="B11" t="s">
        <v>207</v>
      </c>
      <c r="C11">
        <v>101.3</v>
      </c>
      <c r="F11" t="s">
        <v>47</v>
      </c>
      <c r="G11">
        <v>112.3</v>
      </c>
    </row>
    <row r="12" spans="1:7">
      <c r="B12" t="s">
        <v>208</v>
      </c>
      <c r="C12">
        <v>101.2</v>
      </c>
      <c r="F12" t="s">
        <v>48</v>
      </c>
      <c r="G12">
        <v>101.2</v>
      </c>
    </row>
    <row r="13" spans="1:7">
      <c r="B13" t="s">
        <v>209</v>
      </c>
      <c r="C13">
        <v>102.3</v>
      </c>
      <c r="F13" t="s">
        <v>49</v>
      </c>
      <c r="G13">
        <v>104.8</v>
      </c>
    </row>
    <row r="14" spans="1:7">
      <c r="B14" t="s">
        <v>210</v>
      </c>
      <c r="C14">
        <v>99.4</v>
      </c>
      <c r="F14" t="s">
        <v>50</v>
      </c>
      <c r="G14">
        <v>101.4</v>
      </c>
    </row>
    <row r="15" spans="1:7">
      <c r="B15" t="s">
        <v>211</v>
      </c>
      <c r="C15">
        <v>100.6</v>
      </c>
      <c r="F15" t="s">
        <v>51</v>
      </c>
      <c r="G15">
        <v>103</v>
      </c>
    </row>
    <row r="16" spans="1:7">
      <c r="B16" t="s">
        <v>212</v>
      </c>
      <c r="C16">
        <v>101.4</v>
      </c>
      <c r="F16" t="s">
        <v>52</v>
      </c>
      <c r="G16">
        <v>103</v>
      </c>
    </row>
    <row r="17" spans="2:7">
      <c r="B17" t="s">
        <v>213</v>
      </c>
      <c r="C17">
        <v>100.9</v>
      </c>
      <c r="F17" t="s">
        <v>53</v>
      </c>
      <c r="G17">
        <v>103</v>
      </c>
    </row>
    <row r="18" spans="2:7">
      <c r="B18" t="s">
        <v>214</v>
      </c>
      <c r="C18">
        <v>101.3</v>
      </c>
      <c r="F18" t="s">
        <v>54</v>
      </c>
      <c r="G18">
        <v>103</v>
      </c>
    </row>
    <row r="19" spans="2:7">
      <c r="B19" t="s">
        <v>215</v>
      </c>
      <c r="C19">
        <v>95</v>
      </c>
      <c r="F19" t="s">
        <v>55</v>
      </c>
      <c r="G19">
        <v>103</v>
      </c>
    </row>
    <row r="20" spans="2:7">
      <c r="B20" t="s">
        <v>216</v>
      </c>
      <c r="C20">
        <v>100.2</v>
      </c>
      <c r="F20" t="s">
        <v>56</v>
      </c>
      <c r="G20">
        <v>103</v>
      </c>
    </row>
    <row r="21" spans="2:7">
      <c r="B21" t="s">
        <v>217</v>
      </c>
      <c r="C21">
        <v>102.7</v>
      </c>
      <c r="F21" t="s">
        <v>57</v>
      </c>
      <c r="G21">
        <v>103</v>
      </c>
    </row>
    <row r="22" spans="2:7">
      <c r="B22" t="s">
        <v>218</v>
      </c>
      <c r="C22">
        <v>96.4</v>
      </c>
      <c r="F22" t="s">
        <v>58</v>
      </c>
      <c r="G22">
        <v>101.3</v>
      </c>
    </row>
    <row r="23" spans="2:7">
      <c r="B23" t="s">
        <v>219</v>
      </c>
      <c r="C23">
        <v>96.1</v>
      </c>
      <c r="F23" t="s">
        <v>59</v>
      </c>
      <c r="G23">
        <v>101.3</v>
      </c>
    </row>
    <row r="24" spans="2:7">
      <c r="B24" t="s">
        <v>220</v>
      </c>
      <c r="C24">
        <v>101.7</v>
      </c>
      <c r="F24" t="s">
        <v>60</v>
      </c>
      <c r="G24">
        <v>101.3</v>
      </c>
    </row>
    <row r="25" spans="2:7">
      <c r="B25" t="s">
        <v>221</v>
      </c>
      <c r="C25">
        <v>93.9</v>
      </c>
      <c r="F25" t="s">
        <v>61</v>
      </c>
      <c r="G25">
        <v>101.3</v>
      </c>
    </row>
    <row r="26" spans="2:7">
      <c r="B26" t="s">
        <v>222</v>
      </c>
      <c r="C26">
        <v>99.4</v>
      </c>
      <c r="F26" t="s">
        <v>62</v>
      </c>
      <c r="G26">
        <v>101.2</v>
      </c>
    </row>
    <row r="27" spans="2:7">
      <c r="B27" t="s">
        <v>223</v>
      </c>
      <c r="C27">
        <v>102.2</v>
      </c>
      <c r="F27" t="s">
        <v>63</v>
      </c>
      <c r="G27">
        <v>101.2</v>
      </c>
    </row>
    <row r="28" spans="2:7">
      <c r="B28" t="s">
        <v>224</v>
      </c>
      <c r="C28">
        <v>98.2</v>
      </c>
      <c r="F28" t="s">
        <v>64</v>
      </c>
      <c r="G28">
        <v>101.2</v>
      </c>
    </row>
    <row r="29" spans="2:7">
      <c r="B29" t="s">
        <v>225</v>
      </c>
      <c r="C29">
        <v>99.3</v>
      </c>
      <c r="F29" t="s">
        <v>65</v>
      </c>
      <c r="G29">
        <v>102.3</v>
      </c>
    </row>
    <row r="30" spans="2:7">
      <c r="B30" t="s">
        <v>226</v>
      </c>
      <c r="C30">
        <v>100.9</v>
      </c>
      <c r="F30" t="s">
        <v>66</v>
      </c>
      <c r="G30">
        <v>99.4</v>
      </c>
    </row>
    <row r="31" spans="2:7">
      <c r="B31" t="s">
        <v>227</v>
      </c>
      <c r="C31">
        <v>100.8</v>
      </c>
      <c r="F31" t="s">
        <v>67</v>
      </c>
      <c r="G31">
        <v>99.4</v>
      </c>
    </row>
    <row r="32" spans="2:7">
      <c r="B32" t="s">
        <v>228</v>
      </c>
      <c r="C32">
        <v>100.4</v>
      </c>
      <c r="F32" t="s">
        <v>68</v>
      </c>
      <c r="G32">
        <v>99.4</v>
      </c>
    </row>
    <row r="33" spans="2:7">
      <c r="B33" t="s">
        <v>229</v>
      </c>
      <c r="C33">
        <v>99.3</v>
      </c>
      <c r="F33" t="s">
        <v>69</v>
      </c>
      <c r="G33">
        <v>99.4</v>
      </c>
    </row>
    <row r="34" spans="2:7">
      <c r="B34" t="s">
        <v>230</v>
      </c>
      <c r="C34">
        <v>100.3</v>
      </c>
      <c r="F34" t="s">
        <v>70</v>
      </c>
      <c r="G34">
        <v>99.4</v>
      </c>
    </row>
    <row r="35" spans="2:7">
      <c r="B35" t="s">
        <v>231</v>
      </c>
      <c r="C35">
        <v>98</v>
      </c>
      <c r="F35" t="s">
        <v>71</v>
      </c>
      <c r="G35">
        <v>100.6</v>
      </c>
    </row>
    <row r="36" spans="2:7">
      <c r="B36" t="s">
        <v>232</v>
      </c>
      <c r="C36">
        <v>99.1</v>
      </c>
      <c r="F36" t="s">
        <v>72</v>
      </c>
      <c r="G36">
        <v>101.4</v>
      </c>
    </row>
    <row r="37" spans="2:7">
      <c r="B37" t="s">
        <v>233</v>
      </c>
      <c r="C37">
        <v>100.8</v>
      </c>
      <c r="F37" t="s">
        <v>73</v>
      </c>
      <c r="G37">
        <v>101.4</v>
      </c>
    </row>
    <row r="38" spans="2:7">
      <c r="B38" t="s">
        <v>234</v>
      </c>
      <c r="C38">
        <v>101.2</v>
      </c>
      <c r="F38" t="s">
        <v>74</v>
      </c>
      <c r="G38">
        <v>100.9</v>
      </c>
    </row>
    <row r="39" spans="2:7">
      <c r="B39" t="s">
        <v>235</v>
      </c>
      <c r="C39">
        <v>104.1</v>
      </c>
      <c r="F39" t="s">
        <v>75</v>
      </c>
      <c r="G39">
        <v>101.3</v>
      </c>
    </row>
    <row r="40" spans="2:7">
      <c r="B40" t="s">
        <v>236</v>
      </c>
      <c r="C40">
        <v>102.8</v>
      </c>
      <c r="F40" t="s">
        <v>76</v>
      </c>
      <c r="G40">
        <v>95</v>
      </c>
    </row>
    <row r="41" spans="2:7">
      <c r="B41" t="s">
        <v>237</v>
      </c>
      <c r="C41">
        <v>99.1</v>
      </c>
      <c r="F41" t="s">
        <v>77</v>
      </c>
      <c r="G41">
        <v>100.2</v>
      </c>
    </row>
    <row r="42" spans="2:7">
      <c r="B42" t="s">
        <v>238</v>
      </c>
      <c r="C42">
        <v>103.1</v>
      </c>
      <c r="F42" t="s">
        <v>78</v>
      </c>
      <c r="G42">
        <v>102.7</v>
      </c>
    </row>
    <row r="43" spans="2:7">
      <c r="B43" t="s">
        <v>239</v>
      </c>
      <c r="C43">
        <v>102.1</v>
      </c>
      <c r="F43" t="s">
        <v>79</v>
      </c>
      <c r="G43">
        <v>102.7</v>
      </c>
    </row>
    <row r="44" spans="2:7">
      <c r="F44" t="s">
        <v>80</v>
      </c>
      <c r="G44">
        <v>96.4</v>
      </c>
    </row>
    <row r="45" spans="2:7">
      <c r="B45" t="s">
        <v>240</v>
      </c>
      <c r="C45">
        <v>102.6</v>
      </c>
      <c r="F45" t="s">
        <v>81</v>
      </c>
      <c r="G45">
        <v>96.4</v>
      </c>
    </row>
    <row r="46" spans="2:7">
      <c r="B46" t="s">
        <v>241</v>
      </c>
      <c r="C46">
        <v>102.8</v>
      </c>
      <c r="F46" t="s">
        <v>82</v>
      </c>
      <c r="G46">
        <v>96.1</v>
      </c>
    </row>
    <row r="47" spans="2:7">
      <c r="B47" t="s">
        <v>242</v>
      </c>
      <c r="C47">
        <v>100.1</v>
      </c>
      <c r="F47" t="s">
        <v>83</v>
      </c>
      <c r="G47">
        <v>96.1</v>
      </c>
    </row>
    <row r="48" spans="2:7">
      <c r="B48" t="s">
        <v>243</v>
      </c>
      <c r="C48">
        <v>103.5</v>
      </c>
      <c r="F48" t="s">
        <v>84</v>
      </c>
      <c r="G48">
        <v>96.1</v>
      </c>
    </row>
    <row r="49" spans="2:7">
      <c r="F49" t="s">
        <v>85</v>
      </c>
      <c r="G49">
        <v>96.1</v>
      </c>
    </row>
    <row r="50" spans="2:7">
      <c r="B50" t="s">
        <v>244</v>
      </c>
      <c r="C50">
        <v>114.5</v>
      </c>
      <c r="F50" t="s">
        <v>86</v>
      </c>
      <c r="G50">
        <v>96.1</v>
      </c>
    </row>
    <row r="51" spans="2:7">
      <c r="B51" t="s">
        <v>245</v>
      </c>
      <c r="C51">
        <v>100.1</v>
      </c>
      <c r="F51" t="s">
        <v>87</v>
      </c>
      <c r="G51">
        <v>96.1</v>
      </c>
    </row>
    <row r="52" spans="2:7">
      <c r="B52" t="s">
        <v>246</v>
      </c>
      <c r="C52">
        <v>133.5</v>
      </c>
      <c r="F52" t="s">
        <v>88</v>
      </c>
      <c r="G52">
        <v>96.1</v>
      </c>
    </row>
    <row r="53" spans="2:7">
      <c r="B53" t="s">
        <v>247</v>
      </c>
      <c r="C53">
        <v>99.4</v>
      </c>
      <c r="F53" t="s">
        <v>89</v>
      </c>
      <c r="G53">
        <v>101.7</v>
      </c>
    </row>
    <row r="54" spans="2:7">
      <c r="F54" t="s">
        <v>90</v>
      </c>
      <c r="G54">
        <v>93.9</v>
      </c>
    </row>
    <row r="55" spans="2:7">
      <c r="B55" t="s">
        <v>248</v>
      </c>
      <c r="C55">
        <v>101.4</v>
      </c>
      <c r="F55" t="s">
        <v>91</v>
      </c>
      <c r="G55">
        <v>99.4</v>
      </c>
    </row>
    <row r="56" spans="2:7">
      <c r="B56" t="s">
        <v>249</v>
      </c>
      <c r="C56">
        <v>101.8</v>
      </c>
      <c r="F56" t="s">
        <v>92</v>
      </c>
      <c r="G56">
        <v>99.4</v>
      </c>
    </row>
    <row r="57" spans="2:7">
      <c r="B57" t="s">
        <v>250</v>
      </c>
      <c r="C57">
        <v>101.8</v>
      </c>
      <c r="F57" t="s">
        <v>93</v>
      </c>
      <c r="G57">
        <v>102.2</v>
      </c>
    </row>
    <row r="58" spans="2:7">
      <c r="B58" t="s">
        <v>251</v>
      </c>
      <c r="C58">
        <v>100.6</v>
      </c>
      <c r="F58" t="s">
        <v>94</v>
      </c>
      <c r="G58">
        <v>102.2</v>
      </c>
    </row>
    <row r="59" spans="2:7">
      <c r="F59" t="s">
        <v>95</v>
      </c>
      <c r="G59">
        <v>102.2</v>
      </c>
    </row>
    <row r="60" spans="2:7">
      <c r="B60" t="s">
        <v>252</v>
      </c>
      <c r="C60">
        <v>100.9</v>
      </c>
      <c r="F60" t="s">
        <v>96</v>
      </c>
      <c r="G60">
        <v>102.2</v>
      </c>
    </row>
    <row r="61" spans="2:7">
      <c r="B61" t="s">
        <v>253</v>
      </c>
      <c r="C61">
        <v>100.9</v>
      </c>
      <c r="F61" t="s">
        <v>97</v>
      </c>
      <c r="G61">
        <v>102.2</v>
      </c>
    </row>
    <row r="62" spans="2:7">
      <c r="B62" t="s">
        <v>254</v>
      </c>
      <c r="C62">
        <v>99.4</v>
      </c>
      <c r="F62" t="s">
        <v>98</v>
      </c>
      <c r="G62">
        <v>102.2</v>
      </c>
    </row>
    <row r="63" spans="2:7">
      <c r="B63" t="s">
        <v>255</v>
      </c>
      <c r="C63">
        <v>100.5</v>
      </c>
      <c r="F63" t="s">
        <v>99</v>
      </c>
      <c r="G63">
        <v>102.2</v>
      </c>
    </row>
    <row r="64" spans="2:7">
      <c r="B64" t="s">
        <v>256</v>
      </c>
      <c r="C64">
        <v>100.9</v>
      </c>
      <c r="F64" t="s">
        <v>100</v>
      </c>
      <c r="G64">
        <v>98.2</v>
      </c>
    </row>
    <row r="65" spans="2:7">
      <c r="B65" t="s">
        <v>257</v>
      </c>
      <c r="C65">
        <v>101.1</v>
      </c>
      <c r="F65" t="s">
        <v>101</v>
      </c>
      <c r="G65">
        <v>98.2</v>
      </c>
    </row>
    <row r="66" spans="2:7">
      <c r="B66" t="s">
        <v>258</v>
      </c>
      <c r="C66">
        <v>104.8</v>
      </c>
      <c r="F66" t="s">
        <v>102</v>
      </c>
      <c r="G66">
        <v>98.2</v>
      </c>
    </row>
    <row r="67" spans="2:7">
      <c r="F67" t="s">
        <v>103</v>
      </c>
      <c r="G67">
        <v>99.3</v>
      </c>
    </row>
    <row r="68" spans="2:7">
      <c r="B68" t="s">
        <v>259</v>
      </c>
      <c r="C68">
        <v>98.3</v>
      </c>
      <c r="F68" t="s">
        <v>104</v>
      </c>
      <c r="G68">
        <v>99.3</v>
      </c>
    </row>
    <row r="69" spans="2:7">
      <c r="B69" t="s">
        <v>260</v>
      </c>
      <c r="C69">
        <v>98</v>
      </c>
      <c r="F69" t="s">
        <v>105</v>
      </c>
      <c r="G69">
        <v>100.9</v>
      </c>
    </row>
    <row r="70" spans="2:7">
      <c r="B70" t="s">
        <v>261</v>
      </c>
      <c r="C70">
        <v>98.5</v>
      </c>
      <c r="F70" t="s">
        <v>106</v>
      </c>
      <c r="G70">
        <v>100.8</v>
      </c>
    </row>
    <row r="71" spans="2:7">
      <c r="B71" t="s">
        <v>262</v>
      </c>
      <c r="C71">
        <v>94</v>
      </c>
      <c r="F71" t="s">
        <v>107</v>
      </c>
      <c r="G71">
        <v>100.8</v>
      </c>
    </row>
    <row r="72" spans="2:7">
      <c r="B72" t="s">
        <v>263</v>
      </c>
      <c r="C72">
        <v>102.3</v>
      </c>
      <c r="F72" t="s">
        <v>108</v>
      </c>
      <c r="G72">
        <v>100.8</v>
      </c>
    </row>
    <row r="73" spans="2:7">
      <c r="B73" t="s">
        <v>264</v>
      </c>
      <c r="C73">
        <v>100.4</v>
      </c>
      <c r="F73" t="s">
        <v>109</v>
      </c>
      <c r="G73">
        <v>100.8</v>
      </c>
    </row>
    <row r="74" spans="2:7">
      <c r="B74" t="s">
        <v>265</v>
      </c>
      <c r="C74">
        <v>98.8</v>
      </c>
      <c r="F74" t="s">
        <v>110</v>
      </c>
      <c r="G74">
        <v>100.8</v>
      </c>
    </row>
    <row r="75" spans="2:7">
      <c r="F75" t="s">
        <v>111</v>
      </c>
      <c r="G75">
        <v>100.8</v>
      </c>
    </row>
    <row r="76" spans="2:7">
      <c r="B76" t="s">
        <v>266</v>
      </c>
      <c r="C76">
        <v>102.2</v>
      </c>
      <c r="F76" t="s">
        <v>112</v>
      </c>
      <c r="G76">
        <v>100.8</v>
      </c>
    </row>
    <row r="77" spans="2:7">
      <c r="B77" t="s">
        <v>267</v>
      </c>
      <c r="C77">
        <v>103.1</v>
      </c>
      <c r="F77" t="s">
        <v>113</v>
      </c>
      <c r="G77">
        <v>100.4</v>
      </c>
    </row>
    <row r="78" spans="2:7">
      <c r="B78" t="s">
        <v>268</v>
      </c>
      <c r="C78">
        <v>102.8</v>
      </c>
      <c r="F78" t="s">
        <v>114</v>
      </c>
      <c r="G78">
        <v>100.4</v>
      </c>
    </row>
    <row r="79" spans="2:7">
      <c r="B79" t="s">
        <v>269</v>
      </c>
      <c r="C79">
        <v>103.1</v>
      </c>
      <c r="F79" t="s">
        <v>115</v>
      </c>
      <c r="G79">
        <v>100.4</v>
      </c>
    </row>
    <row r="80" spans="2:7">
      <c r="B80" t="s">
        <v>270</v>
      </c>
      <c r="C80">
        <v>101</v>
      </c>
      <c r="F80" t="s">
        <v>116</v>
      </c>
      <c r="G80">
        <v>100.4</v>
      </c>
    </row>
    <row r="81" spans="2:7">
      <c r="B81" t="s">
        <v>271</v>
      </c>
      <c r="C81">
        <v>98.7</v>
      </c>
      <c r="F81" t="s">
        <v>117</v>
      </c>
      <c r="G81">
        <v>100.4</v>
      </c>
    </row>
    <row r="82" spans="2:7">
      <c r="B82" t="s">
        <v>272</v>
      </c>
      <c r="C82">
        <v>102</v>
      </c>
      <c r="F82" t="s">
        <v>118</v>
      </c>
      <c r="G82">
        <v>99.3</v>
      </c>
    </row>
    <row r="83" spans="2:7">
      <c r="B83" t="s">
        <v>273</v>
      </c>
      <c r="C83">
        <v>101</v>
      </c>
      <c r="F83" t="s">
        <v>119</v>
      </c>
      <c r="G83">
        <v>99.3</v>
      </c>
    </row>
    <row r="84" spans="2:7">
      <c r="B84" t="s">
        <v>274</v>
      </c>
      <c r="C84">
        <v>101.8</v>
      </c>
      <c r="F84" t="s">
        <v>120</v>
      </c>
      <c r="G84">
        <v>100.3</v>
      </c>
    </row>
    <row r="85" spans="2:7">
      <c r="F85" t="s">
        <v>121</v>
      </c>
      <c r="G85">
        <v>100.3</v>
      </c>
    </row>
    <row r="86" spans="2:7">
      <c r="F86" t="s">
        <v>122</v>
      </c>
      <c r="G86">
        <v>100.3</v>
      </c>
    </row>
    <row r="87" spans="2:7">
      <c r="F87" t="s">
        <v>123</v>
      </c>
      <c r="G87">
        <v>98</v>
      </c>
    </row>
    <row r="88" spans="2:7">
      <c r="F88" t="s">
        <v>124</v>
      </c>
      <c r="G88">
        <v>98</v>
      </c>
    </row>
    <row r="89" spans="2:7">
      <c r="F89" t="s">
        <v>125</v>
      </c>
      <c r="G89">
        <v>98</v>
      </c>
    </row>
    <row r="90" spans="2:7">
      <c r="F90" t="s">
        <v>126</v>
      </c>
      <c r="G90">
        <v>98</v>
      </c>
    </row>
    <row r="91" spans="2:7">
      <c r="F91" t="s">
        <v>127</v>
      </c>
      <c r="G91">
        <v>98</v>
      </c>
    </row>
    <row r="92" spans="2:7">
      <c r="F92" t="s">
        <v>128</v>
      </c>
      <c r="G92">
        <v>98</v>
      </c>
    </row>
    <row r="93" spans="2:7">
      <c r="F93" t="s">
        <v>129</v>
      </c>
      <c r="G93">
        <v>99.1</v>
      </c>
    </row>
    <row r="94" spans="2:7">
      <c r="F94" t="s">
        <v>130</v>
      </c>
      <c r="G94">
        <v>99.1</v>
      </c>
    </row>
    <row r="95" spans="2:7">
      <c r="F95" t="s">
        <v>131</v>
      </c>
      <c r="G95">
        <v>99.1</v>
      </c>
    </row>
    <row r="96" spans="2:7">
      <c r="F96" t="s">
        <v>132</v>
      </c>
      <c r="G96">
        <v>99.1</v>
      </c>
    </row>
    <row r="97" spans="6:7">
      <c r="F97" t="s">
        <v>133</v>
      </c>
      <c r="G97">
        <v>99.1</v>
      </c>
    </row>
    <row r="98" spans="6:7">
      <c r="F98" t="s">
        <v>134</v>
      </c>
      <c r="G98">
        <v>99.1</v>
      </c>
    </row>
    <row r="99" spans="6:7">
      <c r="F99" t="s">
        <v>135</v>
      </c>
      <c r="G99">
        <v>100.8</v>
      </c>
    </row>
    <row r="100" spans="6:7">
      <c r="F100" t="s">
        <v>136</v>
      </c>
      <c r="G100">
        <v>101.2</v>
      </c>
    </row>
    <row r="101" spans="6:7">
      <c r="F101" t="s">
        <v>137</v>
      </c>
      <c r="G101">
        <v>104.1</v>
      </c>
    </row>
    <row r="102" spans="6:7">
      <c r="F102" t="s">
        <v>138</v>
      </c>
      <c r="G102">
        <v>102.8</v>
      </c>
    </row>
    <row r="103" spans="6:7">
      <c r="F103" t="s">
        <v>139</v>
      </c>
      <c r="G103">
        <v>99.1</v>
      </c>
    </row>
    <row r="104" spans="6:7">
      <c r="F104" t="s">
        <v>140</v>
      </c>
      <c r="G104">
        <v>103.1</v>
      </c>
    </row>
    <row r="105" spans="6:7">
      <c r="F105" t="s">
        <v>141</v>
      </c>
      <c r="G105">
        <v>102.1</v>
      </c>
    </row>
    <row r="106" spans="6:7">
      <c r="F106" t="s">
        <v>142</v>
      </c>
      <c r="G106">
        <v>102.6</v>
      </c>
    </row>
    <row r="107" spans="6:7">
      <c r="F107" t="s">
        <v>143</v>
      </c>
      <c r="G107">
        <v>102.6</v>
      </c>
    </row>
    <row r="108" spans="6:7">
      <c r="F108" t="s">
        <v>144</v>
      </c>
      <c r="G108">
        <v>102.6</v>
      </c>
    </row>
    <row r="109" spans="6:7">
      <c r="F109" t="s">
        <v>145</v>
      </c>
      <c r="G109">
        <v>102.6</v>
      </c>
    </row>
    <row r="110" spans="6:7">
      <c r="F110" t="s">
        <v>146</v>
      </c>
      <c r="G110">
        <v>102.8</v>
      </c>
    </row>
    <row r="111" spans="6:7">
      <c r="F111" t="s">
        <v>147</v>
      </c>
      <c r="G111">
        <v>100.9</v>
      </c>
    </row>
    <row r="112" spans="6:7">
      <c r="F112" t="s">
        <v>148</v>
      </c>
      <c r="G112">
        <v>100.9</v>
      </c>
    </row>
    <row r="113" spans="6:7">
      <c r="F113" t="s">
        <v>149</v>
      </c>
      <c r="G113">
        <v>100.9</v>
      </c>
    </row>
    <row r="114" spans="6:7">
      <c r="F114" t="s">
        <v>150</v>
      </c>
      <c r="G114">
        <v>98</v>
      </c>
    </row>
    <row r="115" spans="6:7">
      <c r="F115" t="s">
        <v>151</v>
      </c>
      <c r="G115">
        <v>98</v>
      </c>
    </row>
    <row r="116" spans="6:7">
      <c r="F116" t="s">
        <v>152</v>
      </c>
      <c r="G116">
        <v>98</v>
      </c>
    </row>
    <row r="117" spans="6:7">
      <c r="F117" t="s">
        <v>153</v>
      </c>
      <c r="G117">
        <v>98</v>
      </c>
    </row>
    <row r="118" spans="6:7">
      <c r="F118" t="s">
        <v>154</v>
      </c>
      <c r="G118">
        <v>98</v>
      </c>
    </row>
    <row r="119" spans="6:7">
      <c r="F119" t="s">
        <v>155</v>
      </c>
      <c r="G119">
        <v>98</v>
      </c>
    </row>
    <row r="120" spans="6:7">
      <c r="F120" t="s">
        <v>156</v>
      </c>
      <c r="G120">
        <v>98</v>
      </c>
    </row>
    <row r="121" spans="6:7">
      <c r="F121" t="s">
        <v>157</v>
      </c>
      <c r="G121">
        <v>98</v>
      </c>
    </row>
    <row r="122" spans="6:7">
      <c r="F122" t="s">
        <v>158</v>
      </c>
      <c r="G122">
        <v>98</v>
      </c>
    </row>
    <row r="123" spans="6:7">
      <c r="F123" t="s">
        <v>159</v>
      </c>
      <c r="G123">
        <v>98</v>
      </c>
    </row>
    <row r="124" spans="6:7">
      <c r="F124" t="s">
        <v>160</v>
      </c>
      <c r="G124">
        <v>98</v>
      </c>
    </row>
    <row r="125" spans="6:7">
      <c r="F125" t="s">
        <v>161</v>
      </c>
      <c r="G125">
        <v>98.8</v>
      </c>
    </row>
    <row r="126" spans="6:7">
      <c r="F126" t="s">
        <v>162</v>
      </c>
      <c r="G126">
        <v>100.9</v>
      </c>
    </row>
    <row r="127" spans="6:7">
      <c r="F127" t="s">
        <v>163</v>
      </c>
      <c r="G127">
        <v>100.9</v>
      </c>
    </row>
    <row r="128" spans="6:7">
      <c r="F128" t="s">
        <v>164</v>
      </c>
      <c r="G128">
        <v>98.8</v>
      </c>
    </row>
    <row r="129" spans="6:7">
      <c r="F129" t="s">
        <v>165</v>
      </c>
      <c r="G129">
        <v>98.8</v>
      </c>
    </row>
    <row r="130" spans="6:7">
      <c r="F130" t="s">
        <v>166</v>
      </c>
      <c r="G130">
        <v>98.8</v>
      </c>
    </row>
    <row r="131" spans="6:7">
      <c r="F131" t="s">
        <v>167</v>
      </c>
      <c r="G131">
        <v>98.8</v>
      </c>
    </row>
    <row r="132" spans="6:7">
      <c r="F132" t="s">
        <v>168</v>
      </c>
      <c r="G132">
        <v>98.8</v>
      </c>
    </row>
    <row r="133" spans="6:7">
      <c r="F133" t="s">
        <v>169</v>
      </c>
      <c r="G133">
        <v>103.4</v>
      </c>
    </row>
    <row r="134" spans="6:7">
      <c r="F134" t="s">
        <v>170</v>
      </c>
      <c r="G134">
        <v>103.4</v>
      </c>
    </row>
    <row r="135" spans="6:7">
      <c r="F135" t="s">
        <v>171</v>
      </c>
      <c r="G135">
        <v>103.4</v>
      </c>
    </row>
    <row r="136" spans="6:7">
      <c r="F136" t="s">
        <v>172</v>
      </c>
      <c r="G136">
        <v>101.4</v>
      </c>
    </row>
    <row r="137" spans="6:7">
      <c r="F137" t="s">
        <v>173</v>
      </c>
      <c r="G137">
        <v>101.4</v>
      </c>
    </row>
    <row r="138" spans="6:7">
      <c r="F138" t="s">
        <v>174</v>
      </c>
      <c r="G138">
        <v>101.8</v>
      </c>
    </row>
    <row r="139" spans="6:7">
      <c r="F139" t="s">
        <v>175</v>
      </c>
      <c r="G139">
        <v>103.4</v>
      </c>
    </row>
    <row r="140" spans="6:7">
      <c r="F140" t="s">
        <v>176</v>
      </c>
      <c r="G140">
        <v>103.4</v>
      </c>
    </row>
    <row r="141" spans="6:7">
      <c r="F141" t="s">
        <v>177</v>
      </c>
      <c r="G141">
        <v>103.4</v>
      </c>
    </row>
    <row r="142" spans="6:7">
      <c r="F142" t="s">
        <v>178</v>
      </c>
      <c r="G142">
        <v>101.4</v>
      </c>
    </row>
    <row r="143" spans="6:7">
      <c r="F143" t="s">
        <v>179</v>
      </c>
      <c r="G143">
        <v>101.4</v>
      </c>
    </row>
    <row r="144" spans="6:7">
      <c r="F144" t="s">
        <v>180</v>
      </c>
      <c r="G144">
        <v>101.4</v>
      </c>
    </row>
    <row r="145" spans="6:7">
      <c r="F145" t="s">
        <v>181</v>
      </c>
      <c r="G145">
        <v>101.4</v>
      </c>
    </row>
    <row r="146" spans="6:7">
      <c r="F146" t="s">
        <v>182</v>
      </c>
      <c r="G146">
        <v>101.4</v>
      </c>
    </row>
    <row r="147" spans="6:7">
      <c r="F147" t="s">
        <v>183</v>
      </c>
      <c r="G147">
        <v>102.2</v>
      </c>
    </row>
    <row r="148" spans="6:7">
      <c r="F148" t="s">
        <v>184</v>
      </c>
      <c r="G148">
        <v>102.2</v>
      </c>
    </row>
    <row r="149" spans="6:7">
      <c r="F149" t="s">
        <v>185</v>
      </c>
      <c r="G149">
        <v>102.2</v>
      </c>
    </row>
    <row r="150" spans="6:7">
      <c r="F150" t="s">
        <v>186</v>
      </c>
      <c r="G150">
        <v>102.2</v>
      </c>
    </row>
    <row r="151" spans="6:7">
      <c r="F151" t="s">
        <v>187</v>
      </c>
      <c r="G151">
        <v>102.2</v>
      </c>
    </row>
    <row r="152" spans="6:7">
      <c r="F152" t="s">
        <v>188</v>
      </c>
      <c r="G152">
        <v>102.2</v>
      </c>
    </row>
    <row r="153" spans="6:7">
      <c r="F153" t="s">
        <v>189</v>
      </c>
      <c r="G153">
        <v>102.2</v>
      </c>
    </row>
    <row r="154" spans="6:7">
      <c r="F154" t="s">
        <v>190</v>
      </c>
      <c r="G154">
        <v>102.2</v>
      </c>
    </row>
    <row r="155" spans="6:7">
      <c r="F155" t="s">
        <v>191</v>
      </c>
      <c r="G155">
        <v>101.4</v>
      </c>
    </row>
    <row r="156" spans="6:7">
      <c r="F156" t="s">
        <v>192</v>
      </c>
      <c r="G156">
        <v>101.4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FFAE-9D67-F34B-B560-B6CAEBFA6DE1}">
  <dimension ref="A1:Q160"/>
  <sheetViews>
    <sheetView zoomScale="75" workbookViewId="0">
      <selection activeCell="M1" sqref="M1:N1048576"/>
    </sheetView>
  </sheetViews>
  <sheetFormatPr baseColWidth="10" defaultRowHeight="16"/>
  <cols>
    <col min="2" max="2" width="36" customWidth="1"/>
    <col min="8" max="8" width="37" customWidth="1"/>
    <col min="9" max="9" width="11" bestFit="1" customWidth="1"/>
    <col min="10" max="10" width="13.5" bestFit="1" customWidth="1"/>
    <col min="13" max="13" width="16" customWidth="1"/>
    <col min="14" max="14" width="13.5" bestFit="1" customWidth="1"/>
    <col min="15" max="20" width="11" bestFit="1" customWidth="1"/>
    <col min="108" max="108" width="15.83203125" bestFit="1" customWidth="1"/>
    <col min="109" max="109" width="16.83203125" bestFit="1" customWidth="1"/>
    <col min="110" max="110" width="15.83203125" bestFit="1" customWidth="1"/>
    <col min="111" max="111" width="16.83203125" bestFit="1" customWidth="1"/>
    <col min="112" max="114" width="15.83203125" bestFit="1" customWidth="1"/>
    <col min="115" max="116" width="16" bestFit="1" customWidth="1"/>
    <col min="117" max="119" width="15" bestFit="1" customWidth="1"/>
    <col min="120" max="120" width="16" bestFit="1" customWidth="1"/>
    <col min="121" max="121" width="13" bestFit="1" customWidth="1"/>
    <col min="122" max="122" width="15" bestFit="1" customWidth="1"/>
    <col min="123" max="123" width="16" bestFit="1" customWidth="1"/>
    <col min="124" max="129" width="15" bestFit="1" customWidth="1"/>
    <col min="130" max="130" width="16" bestFit="1" customWidth="1"/>
    <col min="131" max="132" width="14.6640625" bestFit="1" customWidth="1"/>
    <col min="133" max="133" width="15" bestFit="1" customWidth="1"/>
    <col min="134" max="134" width="16" bestFit="1" customWidth="1"/>
    <col min="135" max="135" width="15" bestFit="1" customWidth="1"/>
    <col min="136" max="136" width="16" bestFit="1" customWidth="1"/>
    <col min="137" max="138" width="15" bestFit="1" customWidth="1"/>
    <col min="139" max="139" width="16" bestFit="1" customWidth="1"/>
    <col min="140" max="140" width="15" bestFit="1" customWidth="1"/>
    <col min="141" max="141" width="16" bestFit="1" customWidth="1"/>
    <col min="142" max="142" width="15" bestFit="1" customWidth="1"/>
    <col min="143" max="143" width="16" bestFit="1" customWidth="1"/>
    <col min="144" max="144" width="15" bestFit="1" customWidth="1"/>
    <col min="145" max="146" width="14" bestFit="1" customWidth="1"/>
    <col min="147" max="149" width="15" bestFit="1" customWidth="1"/>
    <col min="150" max="151" width="16" bestFit="1" customWidth="1"/>
    <col min="152" max="153" width="14" bestFit="1" customWidth="1"/>
    <col min="154" max="157" width="15" bestFit="1" customWidth="1"/>
    <col min="158" max="158" width="14" bestFit="1" customWidth="1"/>
    <col min="159" max="159" width="16" bestFit="1" customWidth="1"/>
  </cols>
  <sheetData>
    <row r="1" spans="1:17">
      <c r="A1" t="s">
        <v>334</v>
      </c>
      <c r="C1" s="2">
        <v>2019</v>
      </c>
      <c r="I1" s="2">
        <v>2019</v>
      </c>
      <c r="M1" s="2" t="s">
        <v>358</v>
      </c>
      <c r="N1" s="2">
        <v>2018</v>
      </c>
    </row>
    <row r="2" spans="1:17">
      <c r="B2" t="s">
        <v>315</v>
      </c>
      <c r="C2">
        <v>73576.899999999994</v>
      </c>
      <c r="H2" s="7" t="s">
        <v>40</v>
      </c>
      <c r="I2">
        <v>39695.602236385683</v>
      </c>
      <c r="M2">
        <f>N2*A!G4/100</f>
        <v>459373381.16611063</v>
      </c>
      <c r="N2">
        <v>401199459.53372109</v>
      </c>
    </row>
    <row r="3" spans="1:17">
      <c r="B3" t="s">
        <v>316</v>
      </c>
      <c r="C3">
        <v>23695.5</v>
      </c>
      <c r="D3" s="1"/>
      <c r="E3" s="1"/>
      <c r="H3" s="7" t="s">
        <v>41</v>
      </c>
      <c r="I3">
        <v>3615.1471218459601</v>
      </c>
      <c r="J3" s="1"/>
      <c r="M3">
        <f>N3*A!G5/100</f>
        <v>36488525.925057046</v>
      </c>
      <c r="N3">
        <v>36452073.851205841</v>
      </c>
      <c r="O3" s="1"/>
      <c r="P3" s="1"/>
      <c r="Q3" s="1"/>
    </row>
    <row r="4" spans="1:17">
      <c r="B4" t="s">
        <v>317</v>
      </c>
      <c r="C4">
        <v>264136.7</v>
      </c>
      <c r="D4" s="1"/>
      <c r="E4" s="1"/>
      <c r="H4" s="7" t="s">
        <v>42</v>
      </c>
      <c r="I4">
        <v>18297.944364363138</v>
      </c>
      <c r="J4" s="1"/>
      <c r="M4">
        <f>N4*A!G6/100</f>
        <v>190651363.16388234</v>
      </c>
      <c r="N4">
        <v>142810009.86058602</v>
      </c>
      <c r="O4" s="1"/>
      <c r="P4" s="1"/>
      <c r="Q4" s="1"/>
    </row>
    <row r="5" spans="1:17">
      <c r="B5" t="s">
        <v>318</v>
      </c>
      <c r="C5">
        <v>24026.400000000001</v>
      </c>
      <c r="D5" s="1"/>
      <c r="E5" s="1"/>
      <c r="H5" s="7" t="s">
        <v>43</v>
      </c>
      <c r="I5">
        <v>8072.9591037909422</v>
      </c>
      <c r="J5" s="1"/>
      <c r="M5">
        <f>N5*A!G7/100</f>
        <v>73344911.329716519</v>
      </c>
      <c r="N5">
        <v>73787637.152632311</v>
      </c>
      <c r="O5" s="1"/>
      <c r="P5" s="1"/>
      <c r="Q5" s="1"/>
    </row>
    <row r="6" spans="1:17">
      <c r="B6" t="s">
        <v>319</v>
      </c>
      <c r="C6">
        <v>70648.100000000006</v>
      </c>
      <c r="D6" s="1"/>
      <c r="E6" s="1"/>
      <c r="H6" s="7" t="s">
        <v>44</v>
      </c>
      <c r="I6">
        <v>3895.2471736142666</v>
      </c>
      <c r="J6" s="1"/>
      <c r="M6">
        <f>N6*A!G8/100</f>
        <v>28132947.334790193</v>
      </c>
      <c r="N6">
        <v>28132947.334790193</v>
      </c>
      <c r="O6" s="1"/>
      <c r="P6" s="1"/>
      <c r="Q6" s="1"/>
    </row>
    <row r="7" spans="1:17">
      <c r="B7" t="s">
        <v>320</v>
      </c>
      <c r="C7">
        <v>95650.9</v>
      </c>
      <c r="H7" t="s">
        <v>45</v>
      </c>
      <c r="I7">
        <v>10560.903753058299</v>
      </c>
      <c r="M7">
        <f>N7*A!G9/100</f>
        <v>122434138.25851434</v>
      </c>
      <c r="N7">
        <v>121462438.74852614</v>
      </c>
    </row>
    <row r="8" spans="1:17">
      <c r="B8" t="s">
        <v>321</v>
      </c>
      <c r="C8">
        <v>42466.3</v>
      </c>
      <c r="H8" t="s">
        <v>46</v>
      </c>
      <c r="I8">
        <v>4120.06319920651</v>
      </c>
      <c r="M8">
        <f>N8*A!G10/100</f>
        <v>86881581.084695876</v>
      </c>
      <c r="N8">
        <v>90126121.457153395</v>
      </c>
    </row>
    <row r="9" spans="1:17">
      <c r="B9" t="s">
        <v>322</v>
      </c>
      <c r="C9">
        <v>17903.099999999999</v>
      </c>
      <c r="H9" t="s">
        <v>47</v>
      </c>
      <c r="I9">
        <v>2070.3729137396299</v>
      </c>
      <c r="M9">
        <f>N9*A!G11/100</f>
        <v>30824403.457539082</v>
      </c>
      <c r="N9">
        <v>27448266.658538807</v>
      </c>
    </row>
    <row r="10" spans="1:17">
      <c r="B10" t="s">
        <v>323</v>
      </c>
      <c r="C10">
        <v>33391.800000000003</v>
      </c>
      <c r="H10" t="s">
        <v>48</v>
      </c>
      <c r="I10">
        <v>2037.7725813030299</v>
      </c>
      <c r="M10">
        <f>N10*A!G12/100</f>
        <v>24499628.858882755</v>
      </c>
      <c r="N10">
        <v>24209119.425773472</v>
      </c>
    </row>
    <row r="11" spans="1:17">
      <c r="B11" t="s">
        <v>324</v>
      </c>
      <c r="C11">
        <v>76250.600000000006</v>
      </c>
      <c r="H11" s="4" t="s">
        <v>49</v>
      </c>
      <c r="I11">
        <f>C$27/SUM(M$11:M$12)*M11</f>
        <v>3931.6567989081841</v>
      </c>
      <c r="M11">
        <f>N11*A!G13/100</f>
        <v>38208994.329158105</v>
      </c>
      <c r="N11">
        <v>36458964.05454018</v>
      </c>
    </row>
    <row r="12" spans="1:17">
      <c r="B12" t="s">
        <v>325</v>
      </c>
      <c r="C12">
        <v>70444.800000000003</v>
      </c>
      <c r="H12" s="4" t="s">
        <v>50</v>
      </c>
      <c r="I12">
        <f>C$27/SUM(M$11:M$12)*M12</f>
        <v>743.91904140357531</v>
      </c>
      <c r="M12">
        <f>N12*A!G14/100</f>
        <v>7229623.5119594773</v>
      </c>
      <c r="N12">
        <v>7129806.2248121081</v>
      </c>
    </row>
    <row r="13" spans="1:17">
      <c r="B13" t="s">
        <v>326</v>
      </c>
      <c r="C13">
        <v>32638</v>
      </c>
      <c r="H13" s="9" t="s">
        <v>51</v>
      </c>
      <c r="I13">
        <f t="shared" ref="I13:I19" si="0">C$28/SUM(M$13:M$19)*M13</f>
        <v>3158.2984431154978</v>
      </c>
      <c r="M13">
        <f>N13*A!G15/100</f>
        <v>20782608.248556148</v>
      </c>
      <c r="N13">
        <v>20177289.561704997</v>
      </c>
    </row>
    <row r="14" spans="1:17">
      <c r="B14" t="s">
        <v>327</v>
      </c>
      <c r="C14">
        <v>22624.3</v>
      </c>
      <c r="H14" s="9" t="s">
        <v>52</v>
      </c>
      <c r="I14">
        <f t="shared" si="0"/>
        <v>1878.8625718651015</v>
      </c>
      <c r="M14">
        <f>N14*A!G16/100</f>
        <v>12363513.29275538</v>
      </c>
      <c r="N14">
        <v>12003410.963840175</v>
      </c>
    </row>
    <row r="15" spans="1:17">
      <c r="B15" t="s">
        <v>328</v>
      </c>
      <c r="C15">
        <v>5861.3</v>
      </c>
      <c r="H15" s="9" t="s">
        <v>53</v>
      </c>
      <c r="I15">
        <f t="shared" si="0"/>
        <v>2266.5022333609459</v>
      </c>
      <c r="M15">
        <f>N15*A!G17/100</f>
        <v>14914305.553705888</v>
      </c>
      <c r="N15">
        <v>14479908.304568823</v>
      </c>
    </row>
    <row r="16" spans="1:17">
      <c r="B16" t="s">
        <v>329</v>
      </c>
      <c r="C16">
        <v>16983.400000000001</v>
      </c>
      <c r="H16" s="9" t="s">
        <v>54</v>
      </c>
      <c r="I16">
        <f t="shared" si="0"/>
        <v>489.81445118076897</v>
      </c>
      <c r="M16">
        <f>N16*A!G18/100</f>
        <v>3223134.8736409415</v>
      </c>
      <c r="N16">
        <v>3129257.1588747003</v>
      </c>
    </row>
    <row r="17" spans="2:14">
      <c r="B17" t="s">
        <v>330</v>
      </c>
      <c r="C17">
        <v>37934.1</v>
      </c>
      <c r="H17" s="9" t="s">
        <v>55</v>
      </c>
      <c r="I17">
        <f t="shared" si="0"/>
        <v>4354.9625434453101</v>
      </c>
      <c r="M17">
        <f>N17*A!G19/100</f>
        <v>28657038.626241613</v>
      </c>
      <c r="N17">
        <v>27822367.598292828</v>
      </c>
    </row>
    <row r="18" spans="2:14">
      <c r="B18" t="s">
        <v>331</v>
      </c>
      <c r="C18">
        <v>22354.6</v>
      </c>
      <c r="H18" s="9" t="s">
        <v>56</v>
      </c>
      <c r="I18">
        <f t="shared" si="0"/>
        <v>1761.4099677912943</v>
      </c>
      <c r="M18">
        <f>N18*A!G20/100</f>
        <v>11590637.802296406</v>
      </c>
      <c r="N18">
        <v>11253046.40999651</v>
      </c>
    </row>
    <row r="19" spans="2:14">
      <c r="B19" t="s">
        <v>332</v>
      </c>
      <c r="C19">
        <v>8137.8</v>
      </c>
      <c r="H19" s="9" t="s">
        <v>57</v>
      </c>
      <c r="I19">
        <f t="shared" si="0"/>
        <v>3310.1868049986815</v>
      </c>
      <c r="M19">
        <f>N19*A!G21/100</f>
        <v>21782081.977650374</v>
      </c>
      <c r="N19">
        <v>21147652.405485801</v>
      </c>
    </row>
    <row r="20" spans="2:14">
      <c r="B20" t="s">
        <v>333</v>
      </c>
      <c r="C20">
        <v>47790.5</v>
      </c>
      <c r="H20" s="7" t="s">
        <v>58</v>
      </c>
      <c r="I20">
        <f>C$29/SUM(M$20:M$23)*M20</f>
        <v>676.59351469946728</v>
      </c>
      <c r="M20">
        <f>N20*A!G22/100</f>
        <v>5905748.3734487686</v>
      </c>
      <c r="N20">
        <v>5829958.907649328</v>
      </c>
    </row>
    <row r="21" spans="2:14">
      <c r="H21" s="7" t="s">
        <v>59</v>
      </c>
      <c r="I21">
        <f>C$29/SUM(M$20:M$23)*M21</f>
        <v>1229.5001720317885</v>
      </c>
      <c r="M21">
        <f>N21*A!G23/100</f>
        <v>10731877.387794644</v>
      </c>
      <c r="N21">
        <v>10594153.393676845</v>
      </c>
    </row>
    <row r="22" spans="2:14">
      <c r="H22" s="7" t="s">
        <v>60</v>
      </c>
      <c r="I22">
        <f>C$29/SUM(M$20:M$23)*M22</f>
        <v>765.89337602197952</v>
      </c>
      <c r="M22">
        <f>N22*A!G24/100</f>
        <v>6685215.6596359303</v>
      </c>
      <c r="N22">
        <v>6599423.1585744619</v>
      </c>
    </row>
    <row r="23" spans="2:14">
      <c r="B23" t="s">
        <v>45</v>
      </c>
      <c r="C23">
        <v>10560.903753058299</v>
      </c>
      <c r="H23" s="7" t="s">
        <v>61</v>
      </c>
      <c r="I23">
        <f>C$29/SUM(M$20:M$23)*M23</f>
        <v>3288.9349989313041</v>
      </c>
      <c r="M23">
        <f>N23*A!G25/100</f>
        <v>28707964.380866051</v>
      </c>
      <c r="N23">
        <v>28339550.227903306</v>
      </c>
    </row>
    <row r="24" spans="2:14">
      <c r="B24" t="s">
        <v>46</v>
      </c>
      <c r="C24">
        <v>4120.06319920651</v>
      </c>
      <c r="H24" s="8" t="s">
        <v>62</v>
      </c>
      <c r="I24">
        <f>C$30/SUM(M$24:M$26)*M24</f>
        <v>2511.0267845186199</v>
      </c>
      <c r="M24">
        <f>N24*A!G26/100</f>
        <v>31300465.390508458</v>
      </c>
      <c r="N24">
        <v>30929313.626984641</v>
      </c>
    </row>
    <row r="25" spans="2:14">
      <c r="B25" t="s">
        <v>47</v>
      </c>
      <c r="C25">
        <v>2070.3729137396299</v>
      </c>
      <c r="H25" s="8" t="s">
        <v>63</v>
      </c>
      <c r="I25">
        <f>C$30/SUM(M$24:M$26)*M25</f>
        <v>1342.4903348559178</v>
      </c>
      <c r="M25">
        <f>N25*A!G27/100</f>
        <v>16734418.175991453</v>
      </c>
      <c r="N25">
        <v>16535986.339912504</v>
      </c>
    </row>
    <row r="26" spans="2:14">
      <c r="B26" t="s">
        <v>48</v>
      </c>
      <c r="C26">
        <v>2037.7725813030299</v>
      </c>
      <c r="H26" s="8" t="s">
        <v>64</v>
      </c>
      <c r="I26">
        <f>C$30/SUM(M$24:M$26)*M26</f>
        <v>617.10635202377239</v>
      </c>
      <c r="M26">
        <f>N26*A!G28/100</f>
        <v>7692357.6175576178</v>
      </c>
      <c r="N26">
        <v>7601143.8908672109</v>
      </c>
    </row>
    <row r="27" spans="2:14">
      <c r="B27" t="s">
        <v>335</v>
      </c>
      <c r="C27">
        <v>4675.5758403117597</v>
      </c>
      <c r="H27" t="s">
        <v>65</v>
      </c>
      <c r="I27">
        <v>2369.7725420381998</v>
      </c>
      <c r="M27">
        <f>N27*A!G29/100</f>
        <v>58504733.064377353</v>
      </c>
      <c r="N27">
        <v>57189377.384533092</v>
      </c>
    </row>
    <row r="28" spans="2:14">
      <c r="B28" t="s">
        <v>336</v>
      </c>
      <c r="C28">
        <v>17220.0370157576</v>
      </c>
      <c r="H28" s="9" t="s">
        <v>66</v>
      </c>
      <c r="I28">
        <f>C$32/SUM(M$28:M$32)*M28</f>
        <v>6320.9659246026704</v>
      </c>
      <c r="M28">
        <f>N28*A!G30/100</f>
        <v>44540545.079753764</v>
      </c>
      <c r="N28">
        <v>44809401.488685876</v>
      </c>
    </row>
    <row r="29" spans="2:14">
      <c r="B29" t="s">
        <v>337</v>
      </c>
      <c r="C29">
        <v>5960.9220616845396</v>
      </c>
      <c r="H29" s="9" t="s">
        <v>67</v>
      </c>
      <c r="I29">
        <f>C$32/SUM(M$28:M$32)*M29</f>
        <v>589.91917040257636</v>
      </c>
      <c r="M29">
        <f>N29*A!G31/100</f>
        <v>4156852.246340584</v>
      </c>
      <c r="N29">
        <v>4181943.9097993802</v>
      </c>
    </row>
    <row r="30" spans="2:14">
      <c r="B30" t="s">
        <v>338</v>
      </c>
      <c r="C30">
        <v>4470.6234713983104</v>
      </c>
      <c r="H30" s="9" t="s">
        <v>68</v>
      </c>
      <c r="I30">
        <f>C$32/SUM(M$28:M$32)*M30</f>
        <v>628.02638830400497</v>
      </c>
      <c r="M30">
        <f>N30*A!G32/100</f>
        <v>4425373.9053794704</v>
      </c>
      <c r="N30">
        <v>4452086.4239230081</v>
      </c>
    </row>
    <row r="31" spans="2:14">
      <c r="B31" t="s">
        <v>65</v>
      </c>
      <c r="C31">
        <v>2369.7725420381998</v>
      </c>
      <c r="H31" s="9" t="s">
        <v>69</v>
      </c>
      <c r="I31">
        <f>C$32/SUM(M$28:M$32)*M31</f>
        <v>669.72166184785146</v>
      </c>
      <c r="M31">
        <f>N31*A!G33/100</f>
        <v>4719178.7182901017</v>
      </c>
      <c r="N31">
        <v>4747664.7065292764</v>
      </c>
    </row>
    <row r="32" spans="2:14">
      <c r="B32" t="s">
        <v>339</v>
      </c>
      <c r="C32">
        <v>9561.0381546768695</v>
      </c>
      <c r="H32" s="9" t="s">
        <v>70</v>
      </c>
      <c r="I32">
        <f>C$32/SUM(M$28:M$32)*M32</f>
        <v>1352.4050095197663</v>
      </c>
      <c r="M32">
        <f>N32*A!G34/100</f>
        <v>9529691.665975308</v>
      </c>
      <c r="N32">
        <v>9587214.9557095654</v>
      </c>
    </row>
    <row r="33" spans="2:14">
      <c r="B33" t="s">
        <v>340</v>
      </c>
      <c r="C33">
        <v>5486.9337675815896</v>
      </c>
      <c r="H33" t="s">
        <v>71</v>
      </c>
      <c r="I33">
        <v>5486.9337675815896</v>
      </c>
      <c r="M33">
        <f>N33*A!G35/100</f>
        <v>40459287.843470775</v>
      </c>
      <c r="N33">
        <v>40217979.963688642</v>
      </c>
    </row>
    <row r="34" spans="2:14">
      <c r="B34" t="s">
        <v>341</v>
      </c>
      <c r="C34">
        <v>3644.00072028045</v>
      </c>
      <c r="H34" s="7" t="s">
        <v>72</v>
      </c>
      <c r="I34">
        <f>C$34/SUM(M$34:M$35)*M34</f>
        <v>1807.6118528638895</v>
      </c>
      <c r="M34">
        <f>N34*A!G36/100</f>
        <v>15326700.889120869</v>
      </c>
      <c r="N34">
        <v>15115089.634241488</v>
      </c>
    </row>
    <row r="35" spans="2:14">
      <c r="B35" t="s">
        <v>342</v>
      </c>
      <c r="C35">
        <v>6451.3653142577396</v>
      </c>
      <c r="H35" s="7" t="s">
        <v>73</v>
      </c>
      <c r="I35">
        <f>C$34/SUM(M$34:M$35)*M35</f>
        <v>1836.3888674165605</v>
      </c>
      <c r="M35">
        <f>N35*A!G37/100</f>
        <v>15570700.558536557</v>
      </c>
      <c r="N35">
        <v>15355720.471929543</v>
      </c>
    </row>
    <row r="36" spans="2:14">
      <c r="B36" t="s">
        <v>343</v>
      </c>
      <c r="C36">
        <v>6590.3498196919099</v>
      </c>
      <c r="H36" s="4" t="s">
        <v>74</v>
      </c>
      <c r="I36">
        <f>C$35/SUM(M$36:M$37)*M36</f>
        <v>3870.5980726259722</v>
      </c>
      <c r="M36">
        <f>N36*A!G38/100</f>
        <v>34165647.222485825</v>
      </c>
      <c r="N36">
        <v>33860899.130313009</v>
      </c>
    </row>
    <row r="37" spans="2:14">
      <c r="B37" t="s">
        <v>344</v>
      </c>
      <c r="C37">
        <v>3846.1980144415202</v>
      </c>
      <c r="H37" s="4" t="s">
        <v>75</v>
      </c>
      <c r="I37">
        <f>C$35/SUM(M$36:M$37)*M37</f>
        <v>2580.7672416317678</v>
      </c>
      <c r="M37">
        <f>N37*A!G39/100</f>
        <v>22780351.120548725</v>
      </c>
      <c r="N37">
        <v>22488007.029169522</v>
      </c>
    </row>
    <row r="38" spans="2:14">
      <c r="B38" t="s">
        <v>345</v>
      </c>
      <c r="C38">
        <v>9810.7670300643204</v>
      </c>
      <c r="H38" s="9" t="s">
        <v>76</v>
      </c>
      <c r="I38">
        <f>C$36/SUM(M$38:M$39)*M38</f>
        <v>4094.7709326130389</v>
      </c>
      <c r="M38">
        <f>N38*A!G40/100</f>
        <v>40732226.175421573</v>
      </c>
      <c r="N38">
        <v>42876027.553075343</v>
      </c>
    </row>
    <row r="39" spans="2:14">
      <c r="B39" t="s">
        <v>346</v>
      </c>
      <c r="C39">
        <v>18714.7064026511</v>
      </c>
      <c r="H39" s="9" t="s">
        <v>77</v>
      </c>
      <c r="I39">
        <f>C$36/SUM(M$38:M$39)*M39</f>
        <v>2495.578887078871</v>
      </c>
      <c r="M39">
        <f>N39*A!G41/100</f>
        <v>24824461.573052183</v>
      </c>
      <c r="N39">
        <v>24774911.749553077</v>
      </c>
    </row>
    <row r="40" spans="2:14">
      <c r="B40" t="s">
        <v>89</v>
      </c>
      <c r="C40">
        <v>7140.5219079649696</v>
      </c>
      <c r="H40" s="7" t="s">
        <v>78</v>
      </c>
      <c r="I40">
        <f>C$37/SUM(M$40:M$41)*M40</f>
        <v>1409.7984499169627</v>
      </c>
      <c r="M40">
        <f>N40*A!G42/100</f>
        <v>12098687.628577232</v>
      </c>
      <c r="N40">
        <v>11780611.128118046</v>
      </c>
    </row>
    <row r="41" spans="2:14">
      <c r="B41" t="s">
        <v>90</v>
      </c>
      <c r="C41">
        <v>1784.27167649016</v>
      </c>
      <c r="H41" s="7" t="s">
        <v>79</v>
      </c>
      <c r="I41">
        <f>C$37/SUM(M$40:M$41)*M41</f>
        <v>2436.3995645245573</v>
      </c>
      <c r="M41">
        <f>N41*A!G43/100</f>
        <v>20908830.812887069</v>
      </c>
      <c r="N41">
        <v>20359134.189763453</v>
      </c>
    </row>
    <row r="42" spans="2:14">
      <c r="B42" t="s">
        <v>347</v>
      </c>
      <c r="C42">
        <v>8677.2418007248798</v>
      </c>
      <c r="H42" s="4" t="s">
        <v>80</v>
      </c>
      <c r="I42">
        <f>C$38/SUM(M$42:M$43)*M42</f>
        <v>7706.3302779660635</v>
      </c>
      <c r="M42">
        <f>N42*A!G44/100</f>
        <v>82670109.607660621</v>
      </c>
      <c r="N42">
        <v>85757375.111681148</v>
      </c>
    </row>
    <row r="43" spans="2:14">
      <c r="B43" t="s">
        <v>348</v>
      </c>
      <c r="C43">
        <v>17709.417075872199</v>
      </c>
      <c r="H43" s="4" t="s">
        <v>81</v>
      </c>
      <c r="I43">
        <f>C$38/SUM(M$42:M$43)*M43</f>
        <v>2104.4367520982569</v>
      </c>
      <c r="M43">
        <f>N43*A!G45/100</f>
        <v>22575468.567156881</v>
      </c>
      <c r="N43">
        <v>23418535.858046558</v>
      </c>
    </row>
    <row r="44" spans="2:14">
      <c r="B44" t="s">
        <v>349</v>
      </c>
      <c r="C44">
        <v>16511.468018696502</v>
      </c>
      <c r="H44" s="7" t="s">
        <v>82</v>
      </c>
      <c r="I44">
        <f t="shared" ref="I44:I50" si="1">C$39/SUM(M$44:M$50)*M44</f>
        <v>5626.2075035615371</v>
      </c>
      <c r="M44">
        <f>N44*A!G46/100</f>
        <v>56759502.645696297</v>
      </c>
      <c r="N44">
        <v>59062958.008008637</v>
      </c>
    </row>
    <row r="45" spans="2:14">
      <c r="B45" t="s">
        <v>350</v>
      </c>
      <c r="C45">
        <v>12637.3194158524</v>
      </c>
      <c r="H45" s="7" t="s">
        <v>83</v>
      </c>
      <c r="I45">
        <f t="shared" si="1"/>
        <v>1444.5369570532675</v>
      </c>
      <c r="M45">
        <f>N45*A!G47/100</f>
        <v>14573084.832681417</v>
      </c>
      <c r="N45">
        <v>15164500.346182538</v>
      </c>
    </row>
    <row r="46" spans="2:14">
      <c r="B46" t="s">
        <v>105</v>
      </c>
      <c r="C46">
        <v>12618.6105656769</v>
      </c>
      <c r="H46" s="7" t="s">
        <v>84</v>
      </c>
      <c r="I46">
        <f t="shared" si="1"/>
        <v>550.10458070941593</v>
      </c>
      <c r="M46">
        <f>N46*A!G48/100</f>
        <v>5549681.9810539065</v>
      </c>
      <c r="N46">
        <v>5774903.2060914747</v>
      </c>
    </row>
    <row r="47" spans="2:14">
      <c r="B47" t="s">
        <v>351</v>
      </c>
      <c r="C47">
        <v>12771.1759628405</v>
      </c>
      <c r="H47" s="7" t="s">
        <v>85</v>
      </c>
      <c r="I47">
        <f t="shared" si="1"/>
        <v>1340.7073161455892</v>
      </c>
      <c r="M47">
        <f>N47*A!G49/100</f>
        <v>13525608.575527653</v>
      </c>
      <c r="N47">
        <v>14074514.64675094</v>
      </c>
    </row>
    <row r="48" spans="2:14">
      <c r="B48" t="s">
        <v>352</v>
      </c>
      <c r="C48">
        <v>9243.1292864060506</v>
      </c>
      <c r="H48" s="7" t="s">
        <v>86</v>
      </c>
      <c r="I48">
        <f t="shared" si="1"/>
        <v>4608.1560613345955</v>
      </c>
      <c r="M48">
        <f>N48*A!G50/100</f>
        <v>46488979.652728803</v>
      </c>
      <c r="N48">
        <v>48375629.191185027</v>
      </c>
    </row>
    <row r="49" spans="2:14">
      <c r="B49" t="s">
        <v>353</v>
      </c>
      <c r="C49">
        <v>16600.525938260598</v>
      </c>
      <c r="H49" s="7" t="s">
        <v>87</v>
      </c>
      <c r="I49">
        <f t="shared" si="1"/>
        <v>4093.2223901445873</v>
      </c>
      <c r="M49">
        <f>N49*A!G51/100</f>
        <v>41294116.318277366</v>
      </c>
      <c r="N49">
        <v>42969944.139726713</v>
      </c>
    </row>
    <row r="50" spans="2:14">
      <c r="B50" t="s">
        <v>354</v>
      </c>
      <c r="C50">
        <v>3816.6429127695401</v>
      </c>
      <c r="H50" s="7" t="s">
        <v>88</v>
      </c>
      <c r="I50">
        <f t="shared" si="1"/>
        <v>1051.7715937021094</v>
      </c>
      <c r="M50">
        <f>N50*A!G52/100</f>
        <v>10610705.793842953</v>
      </c>
      <c r="N50">
        <v>11041317.163208067</v>
      </c>
    </row>
    <row r="51" spans="2:14">
      <c r="B51" t="s">
        <v>355</v>
      </c>
      <c r="C51">
        <v>17100.246836028098</v>
      </c>
      <c r="H51" t="s">
        <v>89</v>
      </c>
      <c r="I51">
        <v>7140.5219079649696</v>
      </c>
      <c r="M51">
        <f>N51*A!G53/100</f>
        <v>81643710.532152057</v>
      </c>
      <c r="N51">
        <v>80278968.07487911</v>
      </c>
    </row>
    <row r="52" spans="2:14">
      <c r="B52" t="s">
        <v>356</v>
      </c>
      <c r="C52">
        <v>27076.4433507541</v>
      </c>
      <c r="H52" t="s">
        <v>90</v>
      </c>
      <c r="I52">
        <v>1784.27167649016</v>
      </c>
      <c r="M52">
        <f>N52*A!G54/100</f>
        <v>15138623.334591165</v>
      </c>
      <c r="N52">
        <v>16122069.578904327</v>
      </c>
    </row>
    <row r="53" spans="2:14">
      <c r="B53" t="s">
        <v>135</v>
      </c>
      <c r="C53">
        <v>2269.2339315906602</v>
      </c>
      <c r="H53" s="9" t="s">
        <v>91</v>
      </c>
      <c r="I53">
        <f>C$42/SUM(M$53:M$54)*M53</f>
        <v>2236.6343952025168</v>
      </c>
      <c r="M53">
        <f>N53*A!G55/100</f>
        <v>18730879.800128005</v>
      </c>
      <c r="N53">
        <v>18843943.460893363</v>
      </c>
    </row>
    <row r="54" spans="2:14">
      <c r="B54" t="s">
        <v>357</v>
      </c>
      <c r="C54">
        <v>3843.7606333619601</v>
      </c>
      <c r="H54" s="9" t="s">
        <v>92</v>
      </c>
      <c r="I54">
        <f>C$42/SUM(M$53:M$54)*M54</f>
        <v>6440.6074055223626</v>
      </c>
      <c r="M54">
        <f>N54*A!G56/100</f>
        <v>53937399.608723462</v>
      </c>
      <c r="N54">
        <v>54262977.473564848</v>
      </c>
    </row>
    <row r="55" spans="2:14">
      <c r="B55" t="s">
        <v>139</v>
      </c>
      <c r="C55">
        <v>20816.334504808099</v>
      </c>
      <c r="H55" s="4" t="s">
        <v>93</v>
      </c>
      <c r="I55">
        <f t="shared" ref="I55:I61" si="2">C$43/SUM(M$55:M$61)*M55</f>
        <v>4163.986065495702</v>
      </c>
      <c r="M55">
        <f>N55*A!G57/100</f>
        <v>54764638.130534388</v>
      </c>
      <c r="N55">
        <v>53585751.595434822</v>
      </c>
    </row>
    <row r="56" spans="2:14">
      <c r="B56" t="s">
        <v>140</v>
      </c>
      <c r="C56">
        <v>2439.6374304947699</v>
      </c>
      <c r="H56" s="4" t="s">
        <v>94</v>
      </c>
      <c r="I56">
        <f t="shared" si="2"/>
        <v>4598.393189622625</v>
      </c>
      <c r="M56">
        <f>N56*A!G58/100</f>
        <v>60477949.505726263</v>
      </c>
      <c r="N56">
        <v>59176075.837305538</v>
      </c>
    </row>
    <row r="57" spans="2:14">
      <c r="B57" t="s">
        <v>141</v>
      </c>
      <c r="C57">
        <v>1211.2161722629201</v>
      </c>
      <c r="H57" s="4" t="s">
        <v>95</v>
      </c>
      <c r="I57">
        <f t="shared" si="2"/>
        <v>2882.9742228223754</v>
      </c>
      <c r="M57">
        <f>N57*A!G59/100</f>
        <v>37916803.171081349</v>
      </c>
      <c r="N57">
        <v>37100590.186968051</v>
      </c>
    </row>
    <row r="58" spans="2:14">
      <c r="H58" s="4" t="s">
        <v>96</v>
      </c>
      <c r="I58">
        <f t="shared" si="2"/>
        <v>1950.6444690587682</v>
      </c>
      <c r="M58">
        <f>N58*A!G60/100</f>
        <v>25654826.118303705</v>
      </c>
      <c r="N58">
        <v>25102569.587381314</v>
      </c>
    </row>
    <row r="59" spans="2:14">
      <c r="H59" s="4" t="s">
        <v>97</v>
      </c>
      <c r="I59">
        <f t="shared" si="2"/>
        <v>1499.122706252474</v>
      </c>
      <c r="M59">
        <f>N59*A!G61/100</f>
        <v>19716423.453355305</v>
      </c>
      <c r="N59">
        <v>19291999.465122607</v>
      </c>
    </row>
    <row r="60" spans="2:14">
      <c r="B60" t="s">
        <v>544</v>
      </c>
      <c r="C60">
        <v>39999.816663869387</v>
      </c>
      <c r="H60" s="4" t="s">
        <v>98</v>
      </c>
      <c r="I60">
        <f t="shared" si="2"/>
        <v>1055.792179829868</v>
      </c>
      <c r="M60">
        <f>N60*A!G62/100</f>
        <v>13885751.719620034</v>
      </c>
      <c r="N60">
        <v>13586841.212935455</v>
      </c>
    </row>
    <row r="61" spans="2:14">
      <c r="B61" t="s">
        <v>545</v>
      </c>
      <c r="C61">
        <v>20372.155626056534</v>
      </c>
      <c r="H61" s="4" t="s">
        <v>99</v>
      </c>
      <c r="I61">
        <f t="shared" si="2"/>
        <v>1558.5042427903852</v>
      </c>
      <c r="M61">
        <f>N61*A!G63/100</f>
        <v>20497407.901665814</v>
      </c>
      <c r="N61">
        <v>20056172.115132891</v>
      </c>
    </row>
    <row r="62" spans="2:14">
      <c r="B62" t="s">
        <v>146</v>
      </c>
      <c r="C62">
        <v>4606.7728872218986</v>
      </c>
      <c r="H62" s="9" t="s">
        <v>100</v>
      </c>
      <c r="I62">
        <f>C$44/SUM(M$62:M$64)*M62</f>
        <v>1574.2683701396431</v>
      </c>
      <c r="M62">
        <f>N62*A!G64/100</f>
        <v>16460948.871820059</v>
      </c>
      <c r="N62">
        <v>16762677.058879897</v>
      </c>
    </row>
    <row r="63" spans="2:14">
      <c r="B63" t="s">
        <v>147</v>
      </c>
      <c r="C63">
        <v>5669.3548228521822</v>
      </c>
      <c r="H63" s="9" t="s">
        <v>101</v>
      </c>
      <c r="I63">
        <f>C$44/SUM(M$62:M$64)*M63</f>
        <v>13414.864243832992</v>
      </c>
      <c r="M63">
        <f>N63*A!G65/100</f>
        <v>140269218.78672713</v>
      </c>
      <c r="N63">
        <v>142840344.99666715</v>
      </c>
    </row>
    <row r="64" spans="2:14">
      <c r="B64" t="s">
        <v>148</v>
      </c>
      <c r="C64">
        <v>52667.90838366669</v>
      </c>
      <c r="H64" s="9" t="s">
        <v>102</v>
      </c>
      <c r="I64">
        <f>C$44/SUM(M$62:M$64)*M64</f>
        <v>1522.3354047238663</v>
      </c>
      <c r="M64">
        <f>N64*A!G66/100</f>
        <v>15917924.629774673</v>
      </c>
      <c r="N64">
        <v>16209699.215656489</v>
      </c>
    </row>
    <row r="65" spans="2:14">
      <c r="B65" t="s">
        <v>149</v>
      </c>
      <c r="C65">
        <v>42061.068230933357</v>
      </c>
      <c r="H65" s="5" t="s">
        <v>103</v>
      </c>
      <c r="I65">
        <f>C$45/SUM(M$65:M$66)*M65</f>
        <v>7171.0028032018072</v>
      </c>
      <c r="M65">
        <f>N65*A!G67/100</f>
        <v>58397221.020456217</v>
      </c>
      <c r="N65">
        <v>58808883.202876359</v>
      </c>
    </row>
    <row r="66" spans="2:14">
      <c r="B66" t="s">
        <v>546</v>
      </c>
      <c r="C66">
        <v>3414.1872742680303</v>
      </c>
      <c r="H66" s="5" t="s">
        <v>104</v>
      </c>
      <c r="I66">
        <f>C$45/SUM(M$65:M$66)*M66</f>
        <v>5466.3166126505921</v>
      </c>
      <c r="M66">
        <f>N66*A!G68/100</f>
        <v>44515071.065684073</v>
      </c>
      <c r="N66">
        <v>44828873.17792958</v>
      </c>
    </row>
    <row r="67" spans="2:14">
      <c r="B67" t="s">
        <v>547</v>
      </c>
      <c r="C67">
        <v>19892.588812468315</v>
      </c>
      <c r="H67" t="s">
        <v>105</v>
      </c>
      <c r="I67">
        <v>12618.6105656769</v>
      </c>
      <c r="M67">
        <f>N67*A!G69/100</f>
        <v>119175743.3084368</v>
      </c>
      <c r="N67">
        <v>118112728.74968958</v>
      </c>
    </row>
    <row r="68" spans="2:14">
      <c r="B68" t="s">
        <v>548</v>
      </c>
      <c r="C68">
        <v>2600.0337283451277</v>
      </c>
      <c r="H68" s="10" t="s">
        <v>106</v>
      </c>
      <c r="I68">
        <f t="shared" ref="I68:I74" si="3">C$47/SUM(M$68:M$74)*M68</f>
        <v>1282.260205663501</v>
      </c>
      <c r="M68">
        <f>N68*A!G70/100</f>
        <v>11377532.885030784</v>
      </c>
      <c r="N68">
        <v>11287235.004990859</v>
      </c>
    </row>
    <row r="69" spans="2:14">
      <c r="B69" t="s">
        <v>549</v>
      </c>
      <c r="C69">
        <v>3427.9407140488433</v>
      </c>
      <c r="H69" s="10" t="s">
        <v>107</v>
      </c>
      <c r="I69">
        <f t="shared" si="3"/>
        <v>1884.7061689119466</v>
      </c>
      <c r="M69">
        <f>N69*A!G71/100</f>
        <v>16723053.80819355</v>
      </c>
      <c r="N69">
        <v>16590331.158922173</v>
      </c>
    </row>
    <row r="70" spans="2:14">
      <c r="B70" t="s">
        <v>550</v>
      </c>
      <c r="C70">
        <v>9812.8696731880736</v>
      </c>
      <c r="H70" s="10" t="s">
        <v>108</v>
      </c>
      <c r="I70">
        <f t="shared" si="3"/>
        <v>1446.1822533624663</v>
      </c>
      <c r="M70">
        <f>N70*A!G72/100</f>
        <v>12832018.082371451</v>
      </c>
      <c r="N70">
        <v>12730176.669019297</v>
      </c>
    </row>
    <row r="71" spans="2:14">
      <c r="B71" t="s">
        <v>161</v>
      </c>
      <c r="C71">
        <v>3179.9173755096003</v>
      </c>
      <c r="H71" s="10" t="s">
        <v>109</v>
      </c>
      <c r="I71">
        <f t="shared" si="3"/>
        <v>2223.215964914431</v>
      </c>
      <c r="M71">
        <f>N71*A!G73/100</f>
        <v>19726661.281085864</v>
      </c>
      <c r="N71">
        <v>19570100.477267724</v>
      </c>
    </row>
    <row r="72" spans="2:14">
      <c r="B72" t="s">
        <v>162</v>
      </c>
      <c r="C72">
        <v>4154.8767772352421</v>
      </c>
      <c r="H72" s="10" t="s">
        <v>110</v>
      </c>
      <c r="I72">
        <f t="shared" si="3"/>
        <v>1927.826521121171</v>
      </c>
      <c r="M72">
        <f>N72*A!G74/100</f>
        <v>17105661.973921269</v>
      </c>
      <c r="N72">
        <v>16969902.751906022</v>
      </c>
    </row>
    <row r="73" spans="2:14">
      <c r="B73" t="s">
        <v>163</v>
      </c>
      <c r="C73">
        <v>13825.679085158639</v>
      </c>
      <c r="H73" s="10" t="s">
        <v>111</v>
      </c>
      <c r="I73">
        <f t="shared" si="3"/>
        <v>327.01900774048113</v>
      </c>
      <c r="M73">
        <f>N73*A!G75/100</f>
        <v>2901649.3673935807</v>
      </c>
      <c r="N73">
        <v>2878620.4041602984</v>
      </c>
    </row>
    <row r="74" spans="2:14">
      <c r="B74" t="s">
        <v>551</v>
      </c>
      <c r="C74">
        <v>9962.604039759708</v>
      </c>
      <c r="H74" s="10" t="s">
        <v>112</v>
      </c>
      <c r="I74">
        <f t="shared" si="3"/>
        <v>3679.9658411265023</v>
      </c>
      <c r="M74">
        <f>N74*A!G76/100</f>
        <v>32652446.19483595</v>
      </c>
      <c r="N74">
        <v>32393299.796464235</v>
      </c>
    </row>
    <row r="75" spans="2:14">
      <c r="B75" t="s">
        <v>166</v>
      </c>
      <c r="C75">
        <v>7889.1478413249633</v>
      </c>
      <c r="H75" s="6" t="s">
        <v>113</v>
      </c>
      <c r="I75">
        <f>C$48/SUM(M$75:M$79)*M75</f>
        <v>2637.8306363725519</v>
      </c>
      <c r="M75">
        <f>N75*A!G77/100</f>
        <v>25035769.955207966</v>
      </c>
      <c r="N75">
        <v>24936025.851800762</v>
      </c>
    </row>
    <row r="76" spans="2:14">
      <c r="B76" t="s">
        <v>552</v>
      </c>
      <c r="C76">
        <v>15860.604945216026</v>
      </c>
      <c r="H76" s="6" t="s">
        <v>114</v>
      </c>
      <c r="I76">
        <f>C$48/SUM(M$75:M$79)*M76</f>
        <v>1472.4649734250888</v>
      </c>
      <c r="M76">
        <f>N76*A!G78/100</f>
        <v>13975231.704968885</v>
      </c>
      <c r="N76">
        <v>13919553.491004864</v>
      </c>
    </row>
    <row r="77" spans="2:14">
      <c r="B77" t="s">
        <v>169</v>
      </c>
      <c r="C77">
        <v>58564.46320155904</v>
      </c>
      <c r="H77" s="6" t="s">
        <v>115</v>
      </c>
      <c r="I77">
        <f>C$48/SUM(M$75:M$79)*M77</f>
        <v>499.07646733559687</v>
      </c>
      <c r="M77">
        <f>N77*A!G79/100</f>
        <v>4736757.3391497973</v>
      </c>
      <c r="N77">
        <v>4717885.7959659332</v>
      </c>
    </row>
    <row r="78" spans="2:14">
      <c r="B78" t="s">
        <v>170</v>
      </c>
      <c r="C78">
        <v>4841.4699779630073</v>
      </c>
      <c r="H78" s="6" t="s">
        <v>116</v>
      </c>
      <c r="I78">
        <f>C$48/SUM(M$75:M$79)*M78</f>
        <v>1042.7729426178573</v>
      </c>
      <c r="M78">
        <f>N78*A!G80/100</f>
        <v>9897005.1931752618</v>
      </c>
      <c r="N78">
        <v>9857574.8936008569</v>
      </c>
    </row>
    <row r="79" spans="2:14">
      <c r="B79" t="s">
        <v>171</v>
      </c>
      <c r="C79">
        <v>13023.149345826521</v>
      </c>
      <c r="H79" s="6" t="s">
        <v>117</v>
      </c>
      <c r="I79">
        <f>C$48/SUM(M$75:M$79)*M79</f>
        <v>3590.9842666549553</v>
      </c>
      <c r="M79">
        <f>N79*A!G81/100</f>
        <v>34082194.198933117</v>
      </c>
      <c r="N79">
        <v>33946408.564674422</v>
      </c>
    </row>
    <row r="80" spans="2:14">
      <c r="B80" t="s">
        <v>172</v>
      </c>
      <c r="C80">
        <v>70402.859429855787</v>
      </c>
      <c r="H80" s="7" t="s">
        <v>118</v>
      </c>
      <c r="I80">
        <f>C$49/SUM(M$80:M$81)*M80</f>
        <v>9203.1854461670591</v>
      </c>
      <c r="M80">
        <f>N80*A!G82/100</f>
        <v>87508955.361231476</v>
      </c>
      <c r="N80">
        <v>88125836.214734629</v>
      </c>
    </row>
    <row r="81" spans="2:14">
      <c r="B81" t="s">
        <v>553</v>
      </c>
      <c r="C81">
        <v>32744.211783130348</v>
      </c>
      <c r="H81" s="7" t="s">
        <v>119</v>
      </c>
      <c r="I81">
        <f>C$49/SUM(M$80:M$81)*M81</f>
        <v>7397.3404920935382</v>
      </c>
      <c r="M81">
        <f>N81*A!G83/100</f>
        <v>70337987.069905758</v>
      </c>
      <c r="N81">
        <v>70833823.836763099</v>
      </c>
    </row>
    <row r="82" spans="2:14">
      <c r="B82" t="s">
        <v>175</v>
      </c>
      <c r="C82">
        <v>7051.2672385145706</v>
      </c>
      <c r="H82" s="9" t="s">
        <v>120</v>
      </c>
      <c r="I82">
        <f>C$50/SUM(M$82:M$84)*M82</f>
        <v>1261.18024379897</v>
      </c>
      <c r="M82">
        <f>N82*A!G84/100</f>
        <v>10076478.943966353</v>
      </c>
      <c r="N82">
        <v>10046339.924193773</v>
      </c>
    </row>
    <row r="83" spans="2:14">
      <c r="B83" t="s">
        <v>554</v>
      </c>
      <c r="C83">
        <v>15596.768943930399</v>
      </c>
      <c r="H83" s="9" t="s">
        <v>121</v>
      </c>
      <c r="I83">
        <f>C$50/SUM(M$82:M$84)*M83</f>
        <v>1167.7239957137913</v>
      </c>
      <c r="M83">
        <f>N83*A!G85/100</f>
        <v>9329789.546758743</v>
      </c>
      <c r="N83">
        <v>9301883.8950735237</v>
      </c>
    </row>
    <row r="84" spans="2:14">
      <c r="B84" t="s">
        <v>555</v>
      </c>
      <c r="C84">
        <v>5809.1001377857538</v>
      </c>
      <c r="H84" s="9" t="s">
        <v>122</v>
      </c>
      <c r="I84">
        <f>C$50/SUM(M$82:M$84)*M84</f>
        <v>1387.7386732567784</v>
      </c>
      <c r="M84">
        <f>N84*A!G86/100</f>
        <v>11087645.552294808</v>
      </c>
      <c r="N84">
        <v>11054482.105976878</v>
      </c>
    </row>
    <row r="85" spans="2:14">
      <c r="B85" t="s">
        <v>556</v>
      </c>
      <c r="C85">
        <v>17491.294738609686</v>
      </c>
      <c r="H85" s="8" t="s">
        <v>123</v>
      </c>
      <c r="I85">
        <f t="shared" ref="I85:I90" si="4">C$51/SUM(M$85:M$90)*M85</f>
        <v>2003.0268761356351</v>
      </c>
      <c r="M85">
        <f>N85*A!G87/100</f>
        <v>13957963.939613853</v>
      </c>
      <c r="N85">
        <v>14242820.346544746</v>
      </c>
    </row>
    <row r="86" spans="2:14">
      <c r="B86" t="s">
        <v>183</v>
      </c>
      <c r="C86">
        <v>37930.942283142766</v>
      </c>
      <c r="H86" s="8" t="s">
        <v>124</v>
      </c>
      <c r="I86">
        <f t="shared" si="4"/>
        <v>4808.781507385288</v>
      </c>
      <c r="M86">
        <f>N86*A!G88/100</f>
        <v>33509684.604461942</v>
      </c>
      <c r="N86">
        <v>34193555.718838714</v>
      </c>
    </row>
    <row r="87" spans="2:14">
      <c r="B87" t="s">
        <v>557</v>
      </c>
      <c r="C87">
        <v>22369.72766651474</v>
      </c>
      <c r="H87" s="8" t="s">
        <v>125</v>
      </c>
      <c r="I87">
        <f t="shared" si="4"/>
        <v>4710.3613653255961</v>
      </c>
      <c r="M87">
        <f>N87*A!G89/100</f>
        <v>32823850.175494537</v>
      </c>
      <c r="N87">
        <v>33493724.668871976</v>
      </c>
    </row>
    <row r="88" spans="2:14">
      <c r="B88" t="s">
        <v>558</v>
      </c>
      <c r="C88">
        <v>8064.84742569838</v>
      </c>
      <c r="H88" s="8" t="s">
        <v>126</v>
      </c>
      <c r="I88">
        <f t="shared" si="4"/>
        <v>1797.6901808506307</v>
      </c>
      <c r="M88">
        <f>N88*A!G90/100</f>
        <v>12527088.387011684</v>
      </c>
      <c r="N88">
        <v>12782743.252052741</v>
      </c>
    </row>
    <row r="89" spans="2:14">
      <c r="B89" t="s">
        <v>559</v>
      </c>
      <c r="C89">
        <v>47791.970946346402</v>
      </c>
      <c r="H89" s="8" t="s">
        <v>127</v>
      </c>
      <c r="I89">
        <f t="shared" si="4"/>
        <v>2791.4024450470401</v>
      </c>
      <c r="M89">
        <f>N89*A!G91/100</f>
        <v>19451708.378514133</v>
      </c>
      <c r="N89">
        <v>19848682.018891975</v>
      </c>
    </row>
    <row r="90" spans="2:14">
      <c r="H90" s="8" t="s">
        <v>128</v>
      </c>
      <c r="I90">
        <f t="shared" si="4"/>
        <v>988.98446128390719</v>
      </c>
      <c r="M90">
        <f>N90*A!G92/100</f>
        <v>6891674.6010273984</v>
      </c>
      <c r="N90">
        <v>7032321.0214565285</v>
      </c>
    </row>
    <row r="91" spans="2:14">
      <c r="H91" s="5" t="s">
        <v>129</v>
      </c>
      <c r="I91">
        <f t="shared" ref="I91:I96" si="5">C$52/SUM(M$91:M$96)*M91</f>
        <v>3901.7052187484846</v>
      </c>
      <c r="M91">
        <f>N91*A!G93/100</f>
        <v>23038337.433433127</v>
      </c>
      <c r="N91">
        <v>23247565.523141399</v>
      </c>
    </row>
    <row r="92" spans="2:14">
      <c r="H92" s="5" t="s">
        <v>130</v>
      </c>
      <c r="I92">
        <f t="shared" si="5"/>
        <v>7176.753508918051</v>
      </c>
      <c r="M92">
        <f>N92*A!G94/100</f>
        <v>42376463.557660587</v>
      </c>
      <c r="N92">
        <v>42761315.39622663</v>
      </c>
    </row>
    <row r="93" spans="2:14">
      <c r="H93" s="5" t="s">
        <v>131</v>
      </c>
      <c r="I93">
        <f t="shared" si="5"/>
        <v>826.60226033060007</v>
      </c>
      <c r="M93">
        <f>N93*A!G95/100</f>
        <v>4880825.3645679895</v>
      </c>
      <c r="N93">
        <v>4925151.7301392425</v>
      </c>
    </row>
    <row r="94" spans="2:14">
      <c r="H94" s="5" t="s">
        <v>132</v>
      </c>
      <c r="I94">
        <f t="shared" si="5"/>
        <v>1272.0628024323992</v>
      </c>
      <c r="M94">
        <f>N94*A!G96/100</f>
        <v>7511129.2206632877</v>
      </c>
      <c r="N94">
        <v>7579343.3104574047</v>
      </c>
    </row>
    <row r="95" spans="2:14">
      <c r="H95" s="5" t="s">
        <v>133</v>
      </c>
      <c r="I95">
        <f t="shared" si="5"/>
        <v>12094.071312279397</v>
      </c>
      <c r="M95">
        <f>N95*A!G97/100</f>
        <v>71411672.644421086</v>
      </c>
      <c r="N95">
        <v>72060214.575601503</v>
      </c>
    </row>
    <row r="96" spans="2:14">
      <c r="H96" s="5" t="s">
        <v>134</v>
      </c>
      <c r="I96">
        <f t="shared" si="5"/>
        <v>1805.2482480451602</v>
      </c>
      <c r="M96">
        <f>N96*A!G98/100</f>
        <v>10659420.934654519</v>
      </c>
      <c r="N96">
        <v>10756226.977451583</v>
      </c>
    </row>
    <row r="97" spans="8:14">
      <c r="H97" t="s">
        <v>135</v>
      </c>
      <c r="I97">
        <v>2269.2339315906602</v>
      </c>
      <c r="M97">
        <f>N97*A!G99/100</f>
        <v>24450697.196746331</v>
      </c>
      <c r="N97">
        <v>24256644.0443912</v>
      </c>
    </row>
    <row r="98" spans="8:14">
      <c r="H98" s="9" t="s">
        <v>136</v>
      </c>
      <c r="I98">
        <f>C$54/SUM(M$98:M$100)*M98</f>
        <v>428.12865655182037</v>
      </c>
      <c r="M98">
        <f>N98*A!G100/100</f>
        <v>9952855.4173258953</v>
      </c>
      <c r="N98">
        <v>9834837.368899107</v>
      </c>
    </row>
    <row r="99" spans="8:14">
      <c r="H99" s="9" t="s">
        <v>137</v>
      </c>
      <c r="I99">
        <f>C$54/SUM(M$98:M$100)*M99</f>
        <v>3224.4059501294669</v>
      </c>
      <c r="M99">
        <f>N99*A!G101/100</f>
        <v>74958883.82449241</v>
      </c>
      <c r="N99">
        <v>72006612.703643054</v>
      </c>
    </row>
    <row r="100" spans="8:14">
      <c r="H100" s="9" t="s">
        <v>138</v>
      </c>
      <c r="I100">
        <f>C$54/SUM(M$98:M$100)*M100</f>
        <v>191.22602668067236</v>
      </c>
      <c r="M100">
        <f>N100*A!G102/100</f>
        <v>4445497.7877708795</v>
      </c>
      <c r="N100">
        <v>4324414.1904385984</v>
      </c>
    </row>
    <row r="101" spans="8:14">
      <c r="H101" t="s">
        <v>139</v>
      </c>
      <c r="I101">
        <v>20816.334504808099</v>
      </c>
      <c r="M101">
        <f>N101*A!G103/100</f>
        <v>202099481.8078551</v>
      </c>
      <c r="N101">
        <v>203934895.87069136</v>
      </c>
    </row>
    <row r="102" spans="8:14">
      <c r="H102" t="s">
        <v>140</v>
      </c>
      <c r="I102">
        <v>2439.6374304947699</v>
      </c>
      <c r="M102">
        <f>N102*A!G104/100</f>
        <v>14395442.233661326</v>
      </c>
      <c r="N102">
        <v>13962601.584540568</v>
      </c>
    </row>
    <row r="103" spans="8:14">
      <c r="H103" t="s">
        <v>141</v>
      </c>
      <c r="I103">
        <v>1211.2161722629201</v>
      </c>
      <c r="M103">
        <f>N103*A!G105/100</f>
        <v>15142952.084484234</v>
      </c>
      <c r="N103">
        <v>14831490.778143227</v>
      </c>
    </row>
    <row r="104" spans="8:14">
      <c r="H104" s="8" t="s">
        <v>142</v>
      </c>
      <c r="I104">
        <f>C60/SUM(M104:M105)*M104</f>
        <v>35773.259272324736</v>
      </c>
      <c r="M104">
        <f>N104*A!G106/100</f>
        <v>335315821.28898138</v>
      </c>
      <c r="N104">
        <v>326818539.26801306</v>
      </c>
    </row>
    <row r="105" spans="8:14">
      <c r="H105" s="8" t="s">
        <v>143</v>
      </c>
      <c r="I105">
        <f>C60/SUM(M104:M105)*M105</f>
        <v>4226.5573915446512</v>
      </c>
      <c r="M105">
        <f>N105*A!G107/100</f>
        <v>39617065.702124104</v>
      </c>
      <c r="N105">
        <v>38613124.466007903</v>
      </c>
    </row>
    <row r="106" spans="8:14">
      <c r="H106" s="8" t="s">
        <v>144</v>
      </c>
      <c r="I106">
        <f>C$61/SUM(M$106:M$107)*M106</f>
        <v>13332.690839696948</v>
      </c>
      <c r="M106">
        <f>N106*A!G108/100</f>
        <v>117559047.9014073</v>
      </c>
      <c r="N106">
        <v>114579968.71482193</v>
      </c>
    </row>
    <row r="107" spans="8:14">
      <c r="H107" s="8" t="s">
        <v>145</v>
      </c>
      <c r="I107">
        <f>C$61/SUM(M$106:M$107)*M107</f>
        <v>7039.4647863595892</v>
      </c>
      <c r="M107">
        <f>N107*A!G109/100</f>
        <v>62069449.293457642</v>
      </c>
      <c r="N107">
        <v>60496539.272375874</v>
      </c>
    </row>
    <row r="108" spans="8:14">
      <c r="H108" s="8" t="s">
        <v>146</v>
      </c>
      <c r="I108">
        <v>4606.7728872218986</v>
      </c>
      <c r="M108">
        <f>N108*A!G110/100</f>
        <v>43079999.381090313</v>
      </c>
      <c r="N108">
        <v>41906614.183939993</v>
      </c>
    </row>
    <row r="109" spans="8:14">
      <c r="H109" s="8" t="s">
        <v>147</v>
      </c>
      <c r="I109">
        <v>5669.3548228521822</v>
      </c>
      <c r="M109">
        <f>N109*A!G111/100</f>
        <v>68341374.951907456</v>
      </c>
      <c r="N109">
        <v>67731788.852237314</v>
      </c>
    </row>
    <row r="110" spans="8:14">
      <c r="H110" s="7" t="s">
        <v>148</v>
      </c>
      <c r="I110">
        <v>52667.90838366669</v>
      </c>
      <c r="M110">
        <f>N110*A!G112/100</f>
        <v>502264227.05728346</v>
      </c>
      <c r="N110">
        <v>497784169.53149998</v>
      </c>
    </row>
    <row r="111" spans="8:14">
      <c r="H111" s="7" t="s">
        <v>149</v>
      </c>
      <c r="I111">
        <v>42061.068230933357</v>
      </c>
      <c r="M111">
        <f>N111*A!G113/100</f>
        <v>382701382.83127505</v>
      </c>
      <c r="N111">
        <v>379287792.69700199</v>
      </c>
    </row>
    <row r="112" spans="8:14">
      <c r="H112" s="9" t="s">
        <v>150</v>
      </c>
      <c r="I112">
        <f>C$66/SUM(M$112:M$113)*M112</f>
        <v>1877.3695726236572</v>
      </c>
      <c r="M112">
        <f>N112*A!G114/100</f>
        <v>25028933.833842903</v>
      </c>
      <c r="N112">
        <v>25539728.401880514</v>
      </c>
    </row>
    <row r="113" spans="8:14">
      <c r="H113" s="9" t="s">
        <v>151</v>
      </c>
      <c r="I113">
        <f>C$66/SUM(M$112:M$113)*M113</f>
        <v>1536.8177016443728</v>
      </c>
      <c r="M113">
        <f>N113*A!G115/100</f>
        <v>20488724.825437617</v>
      </c>
      <c r="N113">
        <v>20906862.066773079</v>
      </c>
    </row>
    <row r="114" spans="8:14">
      <c r="H114" s="9" t="s">
        <v>152</v>
      </c>
      <c r="I114">
        <f>C$67/SUM(M$114:M$115)*M114</f>
        <v>2947.9920649326286</v>
      </c>
      <c r="M114">
        <f>N114*A!G116/100</f>
        <v>35568339.462719359</v>
      </c>
      <c r="N114">
        <v>36294223.941550367</v>
      </c>
    </row>
    <row r="115" spans="8:14">
      <c r="H115" s="9" t="s">
        <v>153</v>
      </c>
      <c r="I115">
        <f>C$67/SUM(M$114:M$115)*M115</f>
        <v>16944.596747535688</v>
      </c>
      <c r="M115">
        <f>N115*A!G117/100</f>
        <v>204441245.39697942</v>
      </c>
      <c r="N115">
        <v>208613515.71120349</v>
      </c>
    </row>
    <row r="116" spans="8:14">
      <c r="H116" s="9" t="s">
        <v>154</v>
      </c>
      <c r="I116">
        <f>C$68/SUM(M$116:M$117)*M116</f>
        <v>87.264646014783622</v>
      </c>
      <c r="M116">
        <f>N116*A!G118/100</f>
        <v>840171.15793020721</v>
      </c>
      <c r="N116">
        <v>857317.50809204823</v>
      </c>
    </row>
    <row r="117" spans="8:14">
      <c r="H117" s="9" t="s">
        <v>155</v>
      </c>
      <c r="I117">
        <f>C$68/SUM(M$116:M$117)*M117</f>
        <v>2512.7690823303442</v>
      </c>
      <c r="M117">
        <f>N117*A!G119/100</f>
        <v>24192570.59903796</v>
      </c>
      <c r="N117">
        <v>24686296.529630575</v>
      </c>
    </row>
    <row r="118" spans="8:14">
      <c r="H118" s="9" t="s">
        <v>156</v>
      </c>
      <c r="I118">
        <f>C$69/SUM(M$118:M$119)*M118</f>
        <v>1641.2784946927441</v>
      </c>
      <c r="M118">
        <f>N118*A!G120/100</f>
        <v>15157775.680388978</v>
      </c>
      <c r="N118">
        <v>15467118.041213242</v>
      </c>
    </row>
    <row r="119" spans="8:14">
      <c r="H119" s="9" t="s">
        <v>157</v>
      </c>
      <c r="I119">
        <f>C$69/SUM(M$118:M$119)*M119</f>
        <v>1786.6622193560993</v>
      </c>
      <c r="M119">
        <f>N119*A!G121/100</f>
        <v>16500444.760104859</v>
      </c>
      <c r="N119">
        <v>16837188.530719243</v>
      </c>
    </row>
    <row r="120" spans="8:14">
      <c r="H120" s="9" t="s">
        <v>158</v>
      </c>
      <c r="I120">
        <f>C$70/SUM(M$120:M$122)*M120</f>
        <v>1255.405364647278</v>
      </c>
      <c r="M120">
        <f>N120*A!G122/100</f>
        <v>15366423.733616052</v>
      </c>
      <c r="N120">
        <v>15680024.217975562</v>
      </c>
    </row>
    <row r="121" spans="8:14">
      <c r="H121" s="9" t="s">
        <v>159</v>
      </c>
      <c r="I121">
        <f>C$70/SUM(M$120:M$122)*M121</f>
        <v>6395.1993871104405</v>
      </c>
      <c r="M121">
        <f>N121*A!G123/100</f>
        <v>78278575.518841505</v>
      </c>
      <c r="N121">
        <v>79876097.468205616</v>
      </c>
    </row>
    <row r="122" spans="8:14">
      <c r="H122" s="9" t="s">
        <v>160</v>
      </c>
      <c r="I122">
        <f>C$70/SUM(M$120:M$122)*M122</f>
        <v>2162.2649214303551</v>
      </c>
      <c r="M122">
        <f>N122*A!G124/100</f>
        <v>26466574.018797666</v>
      </c>
      <c r="N122">
        <v>27006708.182446599</v>
      </c>
    </row>
    <row r="123" spans="8:14">
      <c r="H123" s="9" t="s">
        <v>161</v>
      </c>
      <c r="I123">
        <v>3179.9173755096003</v>
      </c>
      <c r="M123">
        <f>N123*A!G125/100</f>
        <v>39004798.894826956</v>
      </c>
      <c r="N123">
        <v>39478541.391525261</v>
      </c>
    </row>
    <row r="124" spans="8:14">
      <c r="H124" s="8" t="s">
        <v>162</v>
      </c>
      <c r="I124">
        <v>4154.8767772352421</v>
      </c>
      <c r="M124">
        <f>N124*A!G126/100</f>
        <v>43507412.786199778</v>
      </c>
      <c r="N124">
        <v>43119338.737561725</v>
      </c>
    </row>
    <row r="125" spans="8:14">
      <c r="H125" s="8" t="s">
        <v>163</v>
      </c>
      <c r="I125">
        <v>13825.679085158639</v>
      </c>
      <c r="M125">
        <f>N125*A!G127/100</f>
        <v>118560540.45683256</v>
      </c>
      <c r="N125">
        <v>117503013.33680135</v>
      </c>
    </row>
    <row r="126" spans="8:14">
      <c r="H126" s="5" t="s">
        <v>164</v>
      </c>
      <c r="I126">
        <f>C$74/SUM(M$126:M$127)*M126</f>
        <v>9458.0135494425031</v>
      </c>
      <c r="M126">
        <f>N126*A!G128/100</f>
        <v>101152298.59698161</v>
      </c>
      <c r="N126">
        <v>102380869.02528505</v>
      </c>
    </row>
    <row r="127" spans="8:14">
      <c r="H127" s="5" t="s">
        <v>165</v>
      </c>
      <c r="I127">
        <f>C$74/SUM(M$126:M$127)*M127</f>
        <v>504.59049031720394</v>
      </c>
      <c r="M127">
        <f>N127*A!G129/100</f>
        <v>5396533.6039058352</v>
      </c>
      <c r="N127">
        <v>5462078.5464633964</v>
      </c>
    </row>
    <row r="128" spans="8:14">
      <c r="H128" s="5" t="s">
        <v>166</v>
      </c>
      <c r="I128">
        <v>7889.1478413249633</v>
      </c>
      <c r="M128">
        <f>N128*A!G130/100</f>
        <v>73839349.073312998</v>
      </c>
      <c r="N128">
        <v>74736183.272584006</v>
      </c>
    </row>
    <row r="129" spans="8:14">
      <c r="H129" s="5" t="s">
        <v>167</v>
      </c>
      <c r="I129">
        <f>C$76/SUM(M$129:M$130)*M129</f>
        <v>11441.581375119844</v>
      </c>
      <c r="M129">
        <f>N129*A!G131/100</f>
        <v>115171137.50421663</v>
      </c>
      <c r="N129">
        <v>116569977.2309885</v>
      </c>
    </row>
    <row r="130" spans="8:14">
      <c r="H130" s="5" t="s">
        <v>168</v>
      </c>
      <c r="I130">
        <f>C$76/SUM(M$129:M$130)*M130</f>
        <v>4419.0235700961812</v>
      </c>
      <c r="M130">
        <f>N130*A!G132/100</f>
        <v>44481960.538482875</v>
      </c>
      <c r="N130">
        <v>45022227.265670933</v>
      </c>
    </row>
    <row r="131" spans="8:14">
      <c r="H131" s="7" t="s">
        <v>169</v>
      </c>
      <c r="I131">
        <v>58564.46320155904</v>
      </c>
      <c r="M131">
        <f>N131*A!G133/100</f>
        <v>504819175.13347298</v>
      </c>
      <c r="N131">
        <v>488219705.15809762</v>
      </c>
    </row>
    <row r="132" spans="8:14">
      <c r="H132" s="7" t="s">
        <v>170</v>
      </c>
      <c r="I132">
        <v>4841.4699779630073</v>
      </c>
      <c r="M132">
        <f>N132*A!G134/100</f>
        <v>50209820.024681732</v>
      </c>
      <c r="N132">
        <v>48558820.139924303</v>
      </c>
    </row>
    <row r="133" spans="8:14">
      <c r="H133" s="7" t="s">
        <v>171</v>
      </c>
      <c r="I133">
        <v>13023.149345826521</v>
      </c>
      <c r="M133">
        <f>N133*A!G135/100</f>
        <v>76124974.1187433</v>
      </c>
      <c r="N133">
        <v>73621831.836308792</v>
      </c>
    </row>
    <row r="134" spans="8:14">
      <c r="H134" t="s">
        <v>172</v>
      </c>
      <c r="I134">
        <v>70402.859429855787</v>
      </c>
      <c r="M134">
        <f>N134*A!G136/100</f>
        <v>690883568.14041018</v>
      </c>
      <c r="N134">
        <v>681344741.7558285</v>
      </c>
    </row>
    <row r="135" spans="8:14">
      <c r="H135" s="9" t="s">
        <v>173</v>
      </c>
      <c r="I135">
        <f>C$81/SUM(M$135:M$136)*M135</f>
        <v>3446.5110585715497</v>
      </c>
      <c r="M135">
        <f>N135*A!G137/100</f>
        <v>29428705.963947173</v>
      </c>
      <c r="N135">
        <v>29022392.469375908</v>
      </c>
    </row>
    <row r="136" spans="8:14">
      <c r="H136" s="9" t="s">
        <v>174</v>
      </c>
      <c r="I136">
        <f>C$81/SUM(M$135:M$136)*M136</f>
        <v>29297.700724558796</v>
      </c>
      <c r="M136">
        <f>N136*A!G138/100</f>
        <v>250164124.06351304</v>
      </c>
      <c r="N136">
        <v>245740789.84628001</v>
      </c>
    </row>
    <row r="137" spans="8:14">
      <c r="H137" s="5" t="s">
        <v>175</v>
      </c>
      <c r="I137">
        <v>7051.2672385145706</v>
      </c>
      <c r="M137">
        <f>N137*A!G139/100</f>
        <v>84133215.838320449</v>
      </c>
      <c r="N137">
        <v>81366746.458723828</v>
      </c>
    </row>
    <row r="138" spans="8:14">
      <c r="H138" s="5" t="s">
        <v>176</v>
      </c>
      <c r="I138">
        <f>C$83/SUM(M$138:M$139)*M138</f>
        <v>12708.705743265824</v>
      </c>
      <c r="M138">
        <f>N138*A!G140/100</f>
        <v>138016533.3342472</v>
      </c>
      <c r="N138">
        <v>133478272.0834112</v>
      </c>
    </row>
    <row r="139" spans="8:14">
      <c r="H139" s="5" t="s">
        <v>177</v>
      </c>
      <c r="I139">
        <f>C$83/SUM(M$138:M$139)*M139</f>
        <v>2888.0632006645778</v>
      </c>
      <c r="M139">
        <f>N139*A!G141/100</f>
        <v>31364363.850909721</v>
      </c>
      <c r="N139">
        <v>30333040.474767618</v>
      </c>
    </row>
    <row r="140" spans="8:14">
      <c r="H140" s="4" t="s">
        <v>178</v>
      </c>
      <c r="I140">
        <f>C$84/SUM(M$140:M$142)*M140</f>
        <v>884.1110121024559</v>
      </c>
      <c r="M140">
        <f>N140*A!G142/100</f>
        <v>5551988.9800207857</v>
      </c>
      <c r="N140">
        <v>5475334.2998232599</v>
      </c>
    </row>
    <row r="141" spans="8:14">
      <c r="H141" s="4" t="s">
        <v>179</v>
      </c>
      <c r="I141">
        <f>C$84/SUM(M$140:M$142)*M141</f>
        <v>952.70533334268384</v>
      </c>
      <c r="M141">
        <f>N141*A!G143/100</f>
        <v>5982743.6142291175</v>
      </c>
      <c r="N141">
        <v>5900141.6313896617</v>
      </c>
    </row>
    <row r="142" spans="8:14">
      <c r="H142" s="4" t="s">
        <v>180</v>
      </c>
      <c r="I142">
        <f>C$84/SUM(M$140:M$142)*M142</f>
        <v>3972.2837923406132</v>
      </c>
      <c r="M142">
        <f>N142*A!G144/100</f>
        <v>24944917.028173503</v>
      </c>
      <c r="N142">
        <v>24600509.88971746</v>
      </c>
    </row>
    <row r="143" spans="8:14">
      <c r="H143" s="9" t="s">
        <v>181</v>
      </c>
      <c r="I143">
        <f>C$85/SUM(M$143:M$144)*M143</f>
        <v>10743.278631283898</v>
      </c>
      <c r="M143">
        <f>N143*A!G145/100</f>
        <v>89248679.021127909</v>
      </c>
      <c r="N143">
        <v>88016448.738784909</v>
      </c>
    </row>
    <row r="144" spans="8:14">
      <c r="H144" s="9" t="s">
        <v>182</v>
      </c>
      <c r="I144">
        <f>C$85/SUM(M$143:M$144)*M144</f>
        <v>6748.0161073257868</v>
      </c>
      <c r="M144">
        <f>N144*A!G146/100</f>
        <v>56058447.729205631</v>
      </c>
      <c r="N144">
        <v>55284465.216179118</v>
      </c>
    </row>
    <row r="145" spans="8:14">
      <c r="H145" t="s">
        <v>183</v>
      </c>
      <c r="I145">
        <v>37930.942283142766</v>
      </c>
      <c r="M145">
        <f>N145*A!G147/100</f>
        <v>322736146.82061327</v>
      </c>
      <c r="N145">
        <v>315788793.36654919</v>
      </c>
    </row>
    <row r="146" spans="8:14">
      <c r="H146" s="7" t="s">
        <v>184</v>
      </c>
      <c r="I146">
        <f>C$87/SUM(M$146:M$147)*M146</f>
        <v>21199.192254952082</v>
      </c>
      <c r="M146">
        <f>N146*A!G148/100</f>
        <v>166861957.62804991</v>
      </c>
      <c r="N146">
        <v>163270017.24858111</v>
      </c>
    </row>
    <row r="147" spans="8:14">
      <c r="H147" s="7" t="s">
        <v>185</v>
      </c>
      <c r="I147">
        <f>C$87/SUM(M$146:M$147)*M147</f>
        <v>1170.535411562656</v>
      </c>
      <c r="M147">
        <f>N147*A!G149/100</f>
        <v>9213456.2438658047</v>
      </c>
      <c r="N147">
        <v>9015123.5262874793</v>
      </c>
    </row>
    <row r="148" spans="8:14">
      <c r="H148" s="4" t="s">
        <v>186</v>
      </c>
      <c r="I148">
        <f>C$88/SUM(M$148:M$152)*M148</f>
        <v>709.57029823295727</v>
      </c>
      <c r="M148">
        <f>N148*A!G150/100</f>
        <v>7711473.9581355415</v>
      </c>
      <c r="N148">
        <v>7545473.5402500406</v>
      </c>
    </row>
    <row r="149" spans="8:14">
      <c r="H149" s="4" t="s">
        <v>187</v>
      </c>
      <c r="I149">
        <f>C$88/SUM(M$148:M$152)*M149</f>
        <v>2061.6857541480263</v>
      </c>
      <c r="M149">
        <f>N149*A!G151/100</f>
        <v>22406005.497360736</v>
      </c>
      <c r="N149">
        <v>21923684.439687606</v>
      </c>
    </row>
    <row r="150" spans="8:14">
      <c r="H150" s="4" t="s">
        <v>188</v>
      </c>
      <c r="I150">
        <f>C$88/SUM(M$148:M$152)*M150</f>
        <v>1416.3297386149479</v>
      </c>
      <c r="M150">
        <f>N150*A!G152/100</f>
        <v>15392400.05206125</v>
      </c>
      <c r="N150">
        <v>15061056.802408267</v>
      </c>
    </row>
    <row r="151" spans="8:14">
      <c r="H151" s="4" t="s">
        <v>189</v>
      </c>
      <c r="I151">
        <f>C$88/SUM(M$148:M$152)*M151</f>
        <v>1171.1674282742217</v>
      </c>
      <c r="M151">
        <f>N151*A!G153/100</f>
        <v>12728023.067262251</v>
      </c>
      <c r="N151">
        <v>12454034.312389679</v>
      </c>
    </row>
    <row r="152" spans="8:14">
      <c r="H152" s="4" t="s">
        <v>190</v>
      </c>
      <c r="I152">
        <f>C$88/SUM(M$148:M$152)*M152</f>
        <v>2706.0942064282276</v>
      </c>
      <c r="M152">
        <f>N152*A!G154/100</f>
        <v>29409313.006900448</v>
      </c>
      <c r="N152">
        <v>28776235.81888498</v>
      </c>
    </row>
    <row r="153" spans="8:14">
      <c r="H153" s="5" t="s">
        <v>191</v>
      </c>
      <c r="I153">
        <f>C$89/SUM(M$153:M$154)*M153</f>
        <v>1014.4028711852359</v>
      </c>
      <c r="M153">
        <f>N153*A!G155/100</f>
        <v>9453072.2421899009</v>
      </c>
      <c r="N153">
        <v>9322556.4518638067</v>
      </c>
    </row>
    <row r="154" spans="8:14">
      <c r="H154" s="5" t="s">
        <v>192</v>
      </c>
      <c r="I154">
        <f>C$89/SUM(M$153:M$154)*M154</f>
        <v>46777.568075161165</v>
      </c>
      <c r="M154">
        <f>N154*A!G156/100</f>
        <v>435913326.83413482</v>
      </c>
      <c r="N154">
        <v>429894799.6391862</v>
      </c>
    </row>
    <row r="158" spans="8:14">
      <c r="I158">
        <f>SUM(I2:I154)</f>
        <v>986515.10002299875</v>
      </c>
      <c r="M158">
        <f>SUM(M2:M154)</f>
        <v>9400053012.3124256</v>
      </c>
      <c r="N158">
        <f>SUM(N2:N154)</f>
        <v>9220571722.084856</v>
      </c>
    </row>
    <row r="160" spans="8:14">
      <c r="I160" s="11">
        <v>986515.2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39D7-DF20-664A-B530-410E0EBE9D7E}">
  <dimension ref="A1:I164"/>
  <sheetViews>
    <sheetView topLeftCell="A119" zoomScale="160" zoomScaleNormal="140" workbookViewId="0">
      <selection activeCell="C124" sqref="C124"/>
    </sheetView>
  </sheetViews>
  <sheetFormatPr baseColWidth="10" defaultRowHeight="16"/>
  <cols>
    <col min="1" max="1" width="43.6640625" customWidth="1"/>
    <col min="2" max="2" width="10.83203125" customWidth="1"/>
    <col min="3" max="3" width="12.1640625" bestFit="1" customWidth="1"/>
    <col min="4" max="4" width="11" bestFit="1" customWidth="1"/>
    <col min="5" max="5" width="36.83203125" customWidth="1"/>
    <col min="6" max="6" width="14" bestFit="1" customWidth="1"/>
    <col min="7" max="7" width="13.1640625" bestFit="1" customWidth="1"/>
    <col min="8" max="9" width="13.5" bestFit="1" customWidth="1"/>
  </cols>
  <sheetData>
    <row r="1" spans="1:9">
      <c r="B1">
        <v>2019</v>
      </c>
      <c r="C1">
        <v>2018</v>
      </c>
      <c r="D1" t="s">
        <v>369</v>
      </c>
      <c r="F1" s="34">
        <v>2019</v>
      </c>
      <c r="G1" s="34"/>
      <c r="H1" s="34">
        <v>2018</v>
      </c>
      <c r="I1" s="34"/>
    </row>
    <row r="2" spans="1:9">
      <c r="A2" t="s">
        <v>370</v>
      </c>
      <c r="B2" s="11">
        <v>990708.4</v>
      </c>
      <c r="C2" s="11">
        <v>915774.3</v>
      </c>
      <c r="D2">
        <f>B2/C2</f>
        <v>1.0818259477253291</v>
      </c>
      <c r="F2" t="s">
        <v>359</v>
      </c>
      <c r="G2" t="s">
        <v>360</v>
      </c>
      <c r="H2" t="s">
        <v>359</v>
      </c>
      <c r="I2" t="s">
        <v>360</v>
      </c>
    </row>
    <row r="3" spans="1:9">
      <c r="E3" s="5" t="s">
        <v>375</v>
      </c>
      <c r="F3">
        <f>H3*D$2/10000</f>
        <v>16183.957693145398</v>
      </c>
      <c r="G3">
        <f>I3*D$13/10000</f>
        <v>5449.7683053457949</v>
      </c>
      <c r="H3">
        <v>149598535.02473426</v>
      </c>
      <c r="I3">
        <v>41959296.448924892</v>
      </c>
    </row>
    <row r="4" spans="1:9">
      <c r="E4" s="16" t="s">
        <v>376</v>
      </c>
      <c r="F4">
        <f t="shared" ref="F4:F67" si="0">H4*D$2/10000</f>
        <v>504.16161903665483</v>
      </c>
      <c r="G4">
        <f>I4*D$15/10000</f>
        <v>1068.0675861005716</v>
      </c>
      <c r="H4">
        <v>4660284.0327200145</v>
      </c>
      <c r="I4">
        <v>9785323.1440305281</v>
      </c>
    </row>
    <row r="5" spans="1:9">
      <c r="E5" s="5" t="s">
        <v>377</v>
      </c>
      <c r="F5">
        <f t="shared" si="0"/>
        <v>12131.653588883393</v>
      </c>
      <c r="G5">
        <f>I5*D$13/10000</f>
        <v>385.56042294239978</v>
      </c>
      <c r="H5">
        <v>112140530.68695268</v>
      </c>
      <c r="I5">
        <v>2968537.9595576236</v>
      </c>
    </row>
    <row r="6" spans="1:9">
      <c r="E6" s="5" t="s">
        <v>378</v>
      </c>
      <c r="F6">
        <f t="shared" si="0"/>
        <v>5859.2171898529332</v>
      </c>
      <c r="G6">
        <f>I6*D$13/10000</f>
        <v>549.21705795425942</v>
      </c>
      <c r="H6">
        <v>54160442.372200914</v>
      </c>
      <c r="I6">
        <v>4228576.3464299999</v>
      </c>
    </row>
    <row r="7" spans="1:9">
      <c r="E7" s="2" t="s">
        <v>379</v>
      </c>
      <c r="F7">
        <f t="shared" si="0"/>
        <v>1913.0438343953856</v>
      </c>
      <c r="G7">
        <f>I7*D$12/10000</f>
        <v>0</v>
      </c>
      <c r="H7">
        <v>17683471.527169351</v>
      </c>
      <c r="I7">
        <v>0</v>
      </c>
    </row>
    <row r="8" spans="1:9">
      <c r="E8" s="9" t="s">
        <v>45</v>
      </c>
      <c r="F8">
        <f>H8*D$2/10000</f>
        <v>116.9141815599683</v>
      </c>
      <c r="G8">
        <f>I8*D$16/10000</f>
        <v>1768.4427193578847</v>
      </c>
      <c r="H8">
        <v>1080711.5673810062</v>
      </c>
      <c r="I8">
        <v>17067535.541500002</v>
      </c>
    </row>
    <row r="9" spans="1:9">
      <c r="E9" s="9" t="s">
        <v>46</v>
      </c>
      <c r="F9">
        <f t="shared" si="0"/>
        <v>1182.2190611990077</v>
      </c>
      <c r="G9">
        <f>I9*D$16/10000</f>
        <v>18784.829367320111</v>
      </c>
      <c r="H9">
        <v>10927996.908234335</v>
      </c>
      <c r="I9">
        <v>181295520.26664546</v>
      </c>
    </row>
    <row r="10" spans="1:9">
      <c r="A10" t="s">
        <v>361</v>
      </c>
      <c r="B10" t="s">
        <v>367</v>
      </c>
      <c r="C10" t="s">
        <v>368</v>
      </c>
      <c r="D10" t="s">
        <v>369</v>
      </c>
      <c r="E10" s="16" t="s">
        <v>390</v>
      </c>
      <c r="F10">
        <f t="shared" si="0"/>
        <v>-90.876132383311685</v>
      </c>
      <c r="G10">
        <f>I10*D$15/10000</f>
        <v>6637.9203633954066</v>
      </c>
      <c r="H10">
        <v>-840025.44563097076</v>
      </c>
      <c r="I10">
        <v>60814686.828299999</v>
      </c>
    </row>
    <row r="11" spans="1:9">
      <c r="A11" t="s">
        <v>564</v>
      </c>
      <c r="B11">
        <v>2078410</v>
      </c>
      <c r="C11">
        <v>2135750</v>
      </c>
      <c r="D11">
        <f>B28/C28</f>
        <v>1.0144907458651331</v>
      </c>
      <c r="E11" s="16" t="s">
        <v>391</v>
      </c>
      <c r="F11">
        <f t="shared" si="0"/>
        <v>61.781682558368161</v>
      </c>
      <c r="G11">
        <f>I11*D$15/10000</f>
        <v>3696.7579365651586</v>
      </c>
      <c r="H11">
        <v>571087.08372425043</v>
      </c>
      <c r="I11">
        <v>33868616.05511111</v>
      </c>
    </row>
    <row r="12" spans="1:9">
      <c r="A12" s="2" t="s">
        <v>374</v>
      </c>
      <c r="B12" s="2">
        <v>729952.34</v>
      </c>
      <c r="C12" s="2">
        <v>701744.1</v>
      </c>
      <c r="D12">
        <f t="shared" ref="D12:D23" si="1">B29/C29</f>
        <v>1.0843837895896649</v>
      </c>
      <c r="E12" s="16" t="s">
        <v>383</v>
      </c>
      <c r="F12">
        <f t="shared" si="0"/>
        <v>452.97229313711796</v>
      </c>
      <c r="G12">
        <f>I12*D$15/10000</f>
        <v>910.15312724552973</v>
      </c>
      <c r="H12">
        <v>4187108.7866726378</v>
      </c>
      <c r="I12">
        <v>8338557.0131971231</v>
      </c>
    </row>
    <row r="13" spans="1:9">
      <c r="A13" s="5" t="s">
        <v>371</v>
      </c>
      <c r="B13">
        <v>80735.3</v>
      </c>
      <c r="C13">
        <v>64800.88</v>
      </c>
      <c r="D13">
        <f t="shared" si="1"/>
        <v>1.2988226130005649</v>
      </c>
      <c r="E13" s="16" t="s">
        <v>392</v>
      </c>
      <c r="F13">
        <f t="shared" si="0"/>
        <v>0</v>
      </c>
      <c r="G13">
        <f>I13*D$15/10000</f>
        <v>0</v>
      </c>
      <c r="H13">
        <v>0</v>
      </c>
      <c r="I13">
        <v>0</v>
      </c>
    </row>
    <row r="14" spans="1:9">
      <c r="A14" s="7" t="s">
        <v>362</v>
      </c>
      <c r="B14">
        <v>7660.56</v>
      </c>
      <c r="C14">
        <v>7664.96</v>
      </c>
      <c r="D14">
        <f t="shared" si="1"/>
        <v>1.0418804937489845</v>
      </c>
      <c r="E14" s="5" t="s">
        <v>380</v>
      </c>
      <c r="F14">
        <f t="shared" si="0"/>
        <v>5805.2123017055774</v>
      </c>
      <c r="G14">
        <f>I14*D$13/10000</f>
        <v>191.93367285052307</v>
      </c>
      <c r="H14">
        <v>53661241.107331023</v>
      </c>
      <c r="I14">
        <v>1477751.2412346611</v>
      </c>
    </row>
    <row r="15" spans="1:9">
      <c r="A15" s="16" t="s">
        <v>372</v>
      </c>
      <c r="B15">
        <v>284940.7</v>
      </c>
      <c r="C15">
        <v>272143.65000000002</v>
      </c>
      <c r="D15">
        <f t="shared" si="1"/>
        <v>1.0914995553847797</v>
      </c>
      <c r="E15" s="5" t="s">
        <v>52</v>
      </c>
      <c r="F15">
        <f t="shared" si="0"/>
        <v>223.38584282420632</v>
      </c>
      <c r="G15">
        <f>I15*D$13/10000</f>
        <v>263.04932971059048</v>
      </c>
      <c r="H15">
        <v>2064896.3291544472</v>
      </c>
      <c r="I15">
        <v>2025290.6523000002</v>
      </c>
    </row>
    <row r="16" spans="1:9">
      <c r="A16" s="9" t="s">
        <v>393</v>
      </c>
      <c r="B16">
        <v>347233.26</v>
      </c>
      <c r="C16">
        <v>349356.17</v>
      </c>
      <c r="D16">
        <f t="shared" si="1"/>
        <v>1.0361441551171147</v>
      </c>
      <c r="E16" s="4" t="s">
        <v>381</v>
      </c>
      <c r="F16">
        <f t="shared" si="0"/>
        <v>3036.0517641690158</v>
      </c>
      <c r="G16">
        <f>I16*D$17/10000</f>
        <v>735.59377681836384</v>
      </c>
      <c r="H16">
        <v>28064142.578135461</v>
      </c>
      <c r="I16">
        <v>5849843.3300437694</v>
      </c>
    </row>
    <row r="17" spans="1:9">
      <c r="A17" s="4" t="s">
        <v>363</v>
      </c>
      <c r="B17">
        <v>9382.51</v>
      </c>
      <c r="C17">
        <v>7778.44</v>
      </c>
      <c r="D17">
        <f t="shared" si="1"/>
        <v>1.2574589357641139</v>
      </c>
      <c r="E17" s="5" t="s">
        <v>54</v>
      </c>
      <c r="F17">
        <f t="shared" si="0"/>
        <v>359.19767059774517</v>
      </c>
      <c r="G17">
        <f t="shared" ref="G17:G24" si="2">I17*D$13/10000</f>
        <v>102.95708933457378</v>
      </c>
      <c r="H17">
        <v>3320290.7672255603</v>
      </c>
      <c r="I17">
        <v>792695.54059210862</v>
      </c>
    </row>
    <row r="18" spans="1:9">
      <c r="A18" s="2" t="s">
        <v>364</v>
      </c>
      <c r="B18" s="2">
        <v>1348456.64</v>
      </c>
      <c r="C18" s="2">
        <v>1433989.78</v>
      </c>
      <c r="D18">
        <f t="shared" si="1"/>
        <v>0.98029821430998743</v>
      </c>
      <c r="E18" s="5" t="s">
        <v>55</v>
      </c>
      <c r="F18">
        <f t="shared" si="0"/>
        <v>12556.686899030901</v>
      </c>
      <c r="G18">
        <f t="shared" si="2"/>
        <v>2306.3367009833319</v>
      </c>
      <c r="H18">
        <v>116069381.82091922</v>
      </c>
      <c r="I18">
        <v>17757133.867997482</v>
      </c>
    </row>
    <row r="19" spans="1:9">
      <c r="A19" s="14" t="s">
        <v>394</v>
      </c>
      <c r="B19">
        <v>218732.98</v>
      </c>
      <c r="C19">
        <v>223636.11</v>
      </c>
      <c r="D19">
        <f t="shared" si="1"/>
        <v>1.0196229964232308</v>
      </c>
      <c r="E19" s="5" t="s">
        <v>56</v>
      </c>
      <c r="F19">
        <f t="shared" si="0"/>
        <v>4159.7178304897589</v>
      </c>
      <c r="G19">
        <f t="shared" si="2"/>
        <v>1090.7260199975249</v>
      </c>
      <c r="H19">
        <v>38450897.200571604</v>
      </c>
      <c r="I19">
        <v>8397805.8980487622</v>
      </c>
    </row>
    <row r="20" spans="1:9">
      <c r="A20" s="12" t="s">
        <v>373</v>
      </c>
      <c r="B20">
        <v>140042.23000000001</v>
      </c>
      <c r="C20">
        <v>151350.69</v>
      </c>
      <c r="D20">
        <f t="shared" si="1"/>
        <v>0.96458808727318068</v>
      </c>
      <c r="E20" s="5" t="s">
        <v>57</v>
      </c>
      <c r="F20">
        <f t="shared" si="0"/>
        <v>7714.4716273816748</v>
      </c>
      <c r="G20">
        <f t="shared" si="2"/>
        <v>780.00088509514353</v>
      </c>
      <c r="H20">
        <v>71309730.031917721</v>
      </c>
      <c r="I20">
        <v>6005445.8344636494</v>
      </c>
    </row>
    <row r="21" spans="1:9">
      <c r="A21" s="15" t="s">
        <v>389</v>
      </c>
      <c r="B21">
        <v>786638.19</v>
      </c>
      <c r="C21">
        <v>839656.46</v>
      </c>
      <c r="D21">
        <f t="shared" si="1"/>
        <v>0.97665386880112603</v>
      </c>
      <c r="E21" s="5" t="s">
        <v>58</v>
      </c>
      <c r="F21">
        <f t="shared" si="0"/>
        <v>2476.2029665621517</v>
      </c>
      <c r="G21">
        <f t="shared" si="2"/>
        <v>22.016692600254693</v>
      </c>
      <c r="H21">
        <v>22889106.808435038</v>
      </c>
      <c r="I21">
        <v>169512.6985</v>
      </c>
    </row>
    <row r="22" spans="1:9">
      <c r="A22" s="13" t="s">
        <v>365</v>
      </c>
      <c r="B22">
        <v>144212.38</v>
      </c>
      <c r="C22">
        <v>143739.67000000001</v>
      </c>
      <c r="D22">
        <f t="shared" si="1"/>
        <v>1.0459072713853603</v>
      </c>
      <c r="E22" s="5" t="s">
        <v>59</v>
      </c>
      <c r="F22">
        <f t="shared" si="0"/>
        <v>4117.5563910856645</v>
      </c>
      <c r="G22">
        <f t="shared" si="2"/>
        <v>1100.1796810706426</v>
      </c>
      <c r="H22">
        <v>38061172.40710789</v>
      </c>
      <c r="I22">
        <v>8470592.2891886402</v>
      </c>
    </row>
    <row r="23" spans="1:9">
      <c r="A23" t="s">
        <v>366</v>
      </c>
      <c r="B23">
        <v>58830.86</v>
      </c>
      <c r="C23">
        <v>75606.86</v>
      </c>
      <c r="D23">
        <f t="shared" si="1"/>
        <v>0.81116887209930921</v>
      </c>
      <c r="E23" s="5" t="s">
        <v>60</v>
      </c>
      <c r="F23">
        <f t="shared" si="0"/>
        <v>1746.3044017608445</v>
      </c>
      <c r="G23">
        <f t="shared" si="2"/>
        <v>29.054419572462816</v>
      </c>
      <c r="H23">
        <v>16142193.718247026</v>
      </c>
      <c r="I23">
        <v>223698.13461547869</v>
      </c>
    </row>
    <row r="24" spans="1:9">
      <c r="E24" s="5" t="s">
        <v>61</v>
      </c>
      <c r="F24">
        <f t="shared" si="0"/>
        <v>11944.393853666446</v>
      </c>
      <c r="G24">
        <f t="shared" si="2"/>
        <v>1051.929316054998</v>
      </c>
      <c r="H24">
        <v>110409570.77042744</v>
      </c>
      <c r="I24">
        <v>8099099.1804863233</v>
      </c>
    </row>
    <row r="25" spans="1:9">
      <c r="B25">
        <v>689.85</v>
      </c>
      <c r="C25">
        <v>661.74</v>
      </c>
      <c r="E25" s="7" t="s">
        <v>62</v>
      </c>
      <c r="F25">
        <f t="shared" si="0"/>
        <v>3745.2593838718349</v>
      </c>
      <c r="G25">
        <f>I25*D$14/10000</f>
        <v>555.92295539601901</v>
      </c>
      <c r="H25">
        <v>34619796.204248004</v>
      </c>
      <c r="I25">
        <v>5335765.0779663697</v>
      </c>
    </row>
    <row r="26" spans="1:9">
      <c r="E26" s="7" t="s">
        <v>63</v>
      </c>
      <c r="F26">
        <f t="shared" si="0"/>
        <v>3624.6672830812408</v>
      </c>
      <c r="G26">
        <f>I26*D$14/10000</f>
        <v>124.14942803242306</v>
      </c>
      <c r="H26">
        <v>33505087.308199123</v>
      </c>
      <c r="I26">
        <v>1191589.9066859181</v>
      </c>
    </row>
    <row r="27" spans="1:9">
      <c r="E27" s="7" t="s">
        <v>64</v>
      </c>
      <c r="F27">
        <f t="shared" si="0"/>
        <v>995.22427481117302</v>
      </c>
      <c r="G27">
        <f>I27*D$14/10000</f>
        <v>30.230324228516977</v>
      </c>
      <c r="H27">
        <v>9199486.0809518695</v>
      </c>
      <c r="I27">
        <v>290151.55202435562</v>
      </c>
    </row>
    <row r="28" spans="1:9">
      <c r="B28">
        <f>B11*B$25</f>
        <v>1433791138.5</v>
      </c>
      <c r="C28">
        <f>C11*C$25</f>
        <v>1413311205</v>
      </c>
      <c r="D28">
        <f>B28/C28</f>
        <v>1.0144907458651331</v>
      </c>
      <c r="E28" s="7" t="s">
        <v>65</v>
      </c>
      <c r="F28">
        <f t="shared" si="0"/>
        <v>2969.4783389338877</v>
      </c>
      <c r="G28">
        <f>I28*D$14/10000</f>
        <v>341.99990161214373</v>
      </c>
      <c r="H28">
        <v>27448762.392671183</v>
      </c>
      <c r="I28">
        <v>3282525.2383939936</v>
      </c>
    </row>
    <row r="29" spans="1:9">
      <c r="B29">
        <f t="shared" ref="B29:C40" si="3">B12*B$25</f>
        <v>503557621.74900001</v>
      </c>
      <c r="C29">
        <f t="shared" si="3"/>
        <v>464372140.73399997</v>
      </c>
      <c r="E29" s="12" t="s">
        <v>66</v>
      </c>
      <c r="F29">
        <f t="shared" si="0"/>
        <v>2843.7577963456583</v>
      </c>
      <c r="G29">
        <f t="shared" ref="G29:G35" si="4">I29*D$20/10000</f>
        <v>608.23545458781939</v>
      </c>
      <c r="H29">
        <v>26286648.072409481</v>
      </c>
      <c r="I29">
        <v>6305649.6613726178</v>
      </c>
    </row>
    <row r="30" spans="1:9">
      <c r="B30">
        <f t="shared" si="3"/>
        <v>55695246.705000006</v>
      </c>
      <c r="C30">
        <f t="shared" si="3"/>
        <v>42881334.331199996</v>
      </c>
      <c r="E30" s="12" t="s">
        <v>67</v>
      </c>
      <c r="F30">
        <f t="shared" si="0"/>
        <v>108.18327929115034</v>
      </c>
      <c r="G30">
        <f t="shared" si="4"/>
        <v>39.223143378823551</v>
      </c>
      <c r="H30">
        <v>1000006.3274375964</v>
      </c>
      <c r="I30">
        <v>406631.01583292906</v>
      </c>
    </row>
    <row r="31" spans="1:9">
      <c r="B31">
        <f t="shared" si="3"/>
        <v>5284637.3160000006</v>
      </c>
      <c r="C31">
        <f t="shared" si="3"/>
        <v>5072210.6304000001</v>
      </c>
      <c r="E31" s="12" t="s">
        <v>68</v>
      </c>
      <c r="F31">
        <f t="shared" si="0"/>
        <v>156.99744984896697</v>
      </c>
      <c r="G31">
        <f t="shared" si="4"/>
        <v>58.374407776759391</v>
      </c>
      <c r="H31">
        <v>1451226.5136464254</v>
      </c>
      <c r="I31">
        <v>605174.46303716581</v>
      </c>
    </row>
    <row r="32" spans="1:9">
      <c r="B32">
        <f t="shared" si="3"/>
        <v>196566341.89500001</v>
      </c>
      <c r="C32">
        <f t="shared" si="3"/>
        <v>180088338.95100001</v>
      </c>
      <c r="E32" s="12" t="s">
        <v>69</v>
      </c>
      <c r="F32">
        <f t="shared" si="0"/>
        <v>1554.4113709880628</v>
      </c>
      <c r="G32">
        <f t="shared" si="4"/>
        <v>87.776064395637519</v>
      </c>
      <c r="H32">
        <v>14368405.326720089</v>
      </c>
      <c r="I32">
        <v>909984.95164681098</v>
      </c>
    </row>
    <row r="33" spans="2:9">
      <c r="B33">
        <f t="shared" si="3"/>
        <v>239538864.41100001</v>
      </c>
      <c r="C33">
        <f t="shared" si="3"/>
        <v>231182951.93579999</v>
      </c>
      <c r="E33" s="12" t="s">
        <v>70</v>
      </c>
      <c r="F33">
        <f t="shared" si="0"/>
        <v>3630.3088380697509</v>
      </c>
      <c r="G33">
        <f t="shared" si="4"/>
        <v>389.99539369869183</v>
      </c>
      <c r="H33">
        <v>33557235.761472702</v>
      </c>
      <c r="I33">
        <v>4043128.8634424256</v>
      </c>
    </row>
    <row r="34" spans="2:9">
      <c r="B34">
        <f t="shared" si="3"/>
        <v>6472524.5235000001</v>
      </c>
      <c r="C34">
        <f t="shared" si="3"/>
        <v>5147304.8855999997</v>
      </c>
      <c r="E34" s="12" t="s">
        <v>71</v>
      </c>
      <c r="F34">
        <f t="shared" si="0"/>
        <v>15618.806664580838</v>
      </c>
      <c r="G34">
        <f t="shared" si="4"/>
        <v>994.30270233651936</v>
      </c>
      <c r="H34">
        <v>144374487.38793224</v>
      </c>
      <c r="I34">
        <v>10308054.966211949</v>
      </c>
    </row>
    <row r="35" spans="2:9">
      <c r="B35">
        <f t="shared" si="3"/>
        <v>930232813.10399997</v>
      </c>
      <c r="C35">
        <f t="shared" si="3"/>
        <v>948928397.01719999</v>
      </c>
      <c r="E35" s="12" t="s">
        <v>72</v>
      </c>
      <c r="F35">
        <f t="shared" si="0"/>
        <v>4604.4396520018436</v>
      </c>
      <c r="G35">
        <f t="shared" si="4"/>
        <v>948.60209369921142</v>
      </c>
      <c r="H35">
        <v>42561741.670952141</v>
      </c>
      <c r="I35">
        <v>9834271.2937792912</v>
      </c>
    </row>
    <row r="36" spans="2:9">
      <c r="B36">
        <f t="shared" si="3"/>
        <v>150892946.25300002</v>
      </c>
      <c r="C36">
        <f t="shared" si="3"/>
        <v>147988959.4314</v>
      </c>
      <c r="E36" s="13" t="s">
        <v>73</v>
      </c>
      <c r="F36">
        <f t="shared" si="0"/>
        <v>6547.0777363252728</v>
      </c>
      <c r="G36">
        <f>I36*D$22/10000</f>
        <v>546.55420486826938</v>
      </c>
      <c r="H36">
        <v>60518771.527816482</v>
      </c>
      <c r="I36">
        <v>5225646.8601114992</v>
      </c>
    </row>
    <row r="37" spans="2:9">
      <c r="B37">
        <f>B20*B$25</f>
        <v>96608132.365500003</v>
      </c>
      <c r="C37">
        <f>C20*C$25</f>
        <v>100154805.6006</v>
      </c>
      <c r="E37" s="12" t="s">
        <v>74</v>
      </c>
      <c r="F37">
        <f t="shared" si="0"/>
        <v>1214.4118843021567</v>
      </c>
      <c r="G37">
        <f>I37*D$20/10000</f>
        <v>906.74837171797697</v>
      </c>
      <c r="H37">
        <v>11225575.489805968</v>
      </c>
      <c r="I37">
        <v>9400368.7551365849</v>
      </c>
    </row>
    <row r="38" spans="2:9">
      <c r="B38">
        <f t="shared" si="3"/>
        <v>542662355.37150002</v>
      </c>
      <c r="C38">
        <f t="shared" si="3"/>
        <v>555634265.84039998</v>
      </c>
      <c r="E38" s="13" t="s">
        <v>75</v>
      </c>
      <c r="F38">
        <f t="shared" si="0"/>
        <v>8806.563842786094</v>
      </c>
      <c r="G38">
        <f>I38*D$22/10000</f>
        <v>212.89550174295158</v>
      </c>
      <c r="H38">
        <v>81404627.623352617</v>
      </c>
      <c r="I38">
        <v>2035510.293957131</v>
      </c>
    </row>
    <row r="39" spans="2:9">
      <c r="B39">
        <f t="shared" si="3"/>
        <v>99484910.34300001</v>
      </c>
      <c r="C39">
        <f t="shared" si="3"/>
        <v>95118289.225800008</v>
      </c>
      <c r="E39" s="12" t="s">
        <v>76</v>
      </c>
      <c r="F39">
        <f t="shared" si="0"/>
        <v>1097.7555899227939</v>
      </c>
      <c r="G39">
        <f>I39*D$20/10000</f>
        <v>1599.7986590632652</v>
      </c>
      <c r="H39">
        <v>10147247.736393815</v>
      </c>
      <c r="I39">
        <v>16585303.925800888</v>
      </c>
    </row>
    <row r="40" spans="2:9">
      <c r="B40">
        <f t="shared" si="3"/>
        <v>40584468.771000005</v>
      </c>
      <c r="C40">
        <f t="shared" si="3"/>
        <v>50032083.536399998</v>
      </c>
      <c r="E40" s="13" t="s">
        <v>77</v>
      </c>
      <c r="F40">
        <f t="shared" si="0"/>
        <v>427.43040225779436</v>
      </c>
      <c r="G40">
        <f>I40*D$22/10000</f>
        <v>86.998225850459235</v>
      </c>
      <c r="H40">
        <v>3951008.9692017352</v>
      </c>
      <c r="I40">
        <v>831796.73983168136</v>
      </c>
    </row>
    <row r="41" spans="2:9">
      <c r="E41" s="13" t="s">
        <v>78</v>
      </c>
      <c r="F41">
        <f t="shared" si="0"/>
        <v>3508.9028167928568</v>
      </c>
      <c r="G41">
        <f>I41*D$22/10000</f>
        <v>156.71521634706886</v>
      </c>
      <c r="H41">
        <v>32435003.284685049</v>
      </c>
      <c r="I41">
        <v>1498366.2570725908</v>
      </c>
    </row>
    <row r="42" spans="2:9">
      <c r="E42" s="13" t="s">
        <v>79</v>
      </c>
      <c r="F42">
        <f t="shared" si="0"/>
        <v>5782.3220546478406</v>
      </c>
      <c r="G42">
        <f>I42*D$22/10000</f>
        <v>347.41567961750371</v>
      </c>
      <c r="H42">
        <v>53449652.107216299</v>
      </c>
      <c r="I42">
        <v>3321668.0782545186</v>
      </c>
    </row>
    <row r="43" spans="2:9">
      <c r="E43" s="9" t="s">
        <v>80</v>
      </c>
      <c r="F43">
        <f t="shared" si="0"/>
        <v>6714.5991452073531</v>
      </c>
      <c r="G43">
        <f>I43*D$16/10000</f>
        <v>2580.0740709363399</v>
      </c>
      <c r="H43">
        <v>62067277.63671796</v>
      </c>
      <c r="I43">
        <v>24900725.040954515</v>
      </c>
    </row>
    <row r="44" spans="2:9">
      <c r="E44" s="9" t="s">
        <v>81</v>
      </c>
      <c r="F44">
        <f t="shared" si="0"/>
        <v>492.92086704273549</v>
      </c>
      <c r="G44">
        <f>I44*D$16/10000</f>
        <v>376.42413564517381</v>
      </c>
      <c r="H44">
        <v>4556378.6677437499</v>
      </c>
      <c r="I44">
        <v>3632932.0952703427</v>
      </c>
    </row>
    <row r="45" spans="2:9">
      <c r="E45" s="14" t="s">
        <v>395</v>
      </c>
      <c r="F45">
        <f t="shared" si="0"/>
        <v>3117.4201987382712</v>
      </c>
      <c r="G45">
        <f t="shared" ref="G45:G53" si="5">I45*D$19/10000</f>
        <v>4339.9233239614796</v>
      </c>
      <c r="H45">
        <v>28816282.372344892</v>
      </c>
      <c r="I45">
        <v>42564000.019474253</v>
      </c>
    </row>
    <row r="46" spans="2:9">
      <c r="E46" s="14" t="s">
        <v>396</v>
      </c>
      <c r="F46">
        <f t="shared" si="0"/>
        <v>712.47717201734031</v>
      </c>
      <c r="G46">
        <f t="shared" si="5"/>
        <v>206.93437481332535</v>
      </c>
      <c r="H46">
        <v>6585876.1616451377</v>
      </c>
      <c r="I46">
        <v>2029518.5135999999</v>
      </c>
    </row>
    <row r="47" spans="2:9">
      <c r="E47" s="14" t="s">
        <v>397</v>
      </c>
      <c r="F47">
        <f t="shared" si="0"/>
        <v>420.08686475968852</v>
      </c>
      <c r="G47">
        <f t="shared" si="5"/>
        <v>46.040970108727187</v>
      </c>
      <c r="H47">
        <v>3883128.0174317537</v>
      </c>
      <c r="I47">
        <v>451548.95750915608</v>
      </c>
    </row>
    <row r="48" spans="2:9">
      <c r="E48" s="14" t="s">
        <v>398</v>
      </c>
      <c r="F48">
        <f t="shared" si="0"/>
        <v>530.41710836804634</v>
      </c>
      <c r="G48">
        <f t="shared" si="5"/>
        <v>315.02414824432822</v>
      </c>
      <c r="H48">
        <v>4902980.0910517341</v>
      </c>
      <c r="I48">
        <v>3089613.9980111457</v>
      </c>
    </row>
    <row r="49" spans="5:9">
      <c r="E49" s="14" t="s">
        <v>399</v>
      </c>
      <c r="F49">
        <f t="shared" si="0"/>
        <v>1481.6632974525319</v>
      </c>
      <c r="G49">
        <f t="shared" si="5"/>
        <v>4919.5715003955156</v>
      </c>
      <c r="H49">
        <v>13695948.970052987</v>
      </c>
      <c r="I49">
        <v>48248926.49197834</v>
      </c>
    </row>
    <row r="50" spans="5:9">
      <c r="E50" s="14" t="s">
        <v>400</v>
      </c>
      <c r="F50">
        <f t="shared" si="0"/>
        <v>1355.5464144772814</v>
      </c>
      <c r="G50">
        <f t="shared" si="5"/>
        <v>1720.7264836340471</v>
      </c>
      <c r="H50">
        <v>12530171.025454536</v>
      </c>
      <c r="I50">
        <v>16876105.086588282</v>
      </c>
    </row>
    <row r="51" spans="5:9">
      <c r="E51" s="14" t="s">
        <v>401</v>
      </c>
      <c r="F51">
        <f t="shared" si="0"/>
        <v>2707.7751121369165</v>
      </c>
      <c r="G51">
        <f t="shared" si="5"/>
        <v>1237.3741233827825</v>
      </c>
      <c r="H51">
        <v>25029674.300476372</v>
      </c>
      <c r="I51">
        <v>12135604.313784683</v>
      </c>
    </row>
    <row r="52" spans="5:9">
      <c r="E52" s="14" t="s">
        <v>402</v>
      </c>
      <c r="F52">
        <f t="shared" si="0"/>
        <v>9051.3088327933947</v>
      </c>
      <c r="G52">
        <f t="shared" si="5"/>
        <v>2714.3831243659847</v>
      </c>
      <c r="H52">
        <v>83666960.030168205</v>
      </c>
      <c r="I52">
        <v>26621438.844434254</v>
      </c>
    </row>
    <row r="53" spans="5:9">
      <c r="E53" s="14" t="s">
        <v>403</v>
      </c>
      <c r="F53">
        <f t="shared" si="0"/>
        <v>749.6234390299079</v>
      </c>
      <c r="G53">
        <f t="shared" si="5"/>
        <v>195.70097860047312</v>
      </c>
      <c r="H53">
        <v>6929242.5515036173</v>
      </c>
      <c r="I53">
        <v>1919346.4573374575</v>
      </c>
    </row>
    <row r="54" spans="5:9">
      <c r="E54" s="12" t="s">
        <v>91</v>
      </c>
      <c r="F54">
        <f t="shared" si="0"/>
        <v>1312.0826648809455</v>
      </c>
      <c r="G54">
        <f>I54*D$20/10000</f>
        <v>357.13768747831506</v>
      </c>
      <c r="H54">
        <v>12128408.156966092</v>
      </c>
      <c r="I54">
        <v>3702489.0955051803</v>
      </c>
    </row>
    <row r="55" spans="5:9">
      <c r="E55" s="14" t="s">
        <v>404</v>
      </c>
      <c r="F55">
        <f t="shared" si="0"/>
        <v>4438.4888188215227</v>
      </c>
      <c r="G55">
        <f>I55*D$19/10000</f>
        <v>1259.75214552032</v>
      </c>
      <c r="H55">
        <v>41027753.384488381</v>
      </c>
      <c r="I55">
        <v>12355077.80757639</v>
      </c>
    </row>
    <row r="56" spans="5:9">
      <c r="E56" s="12" t="s">
        <v>406</v>
      </c>
      <c r="F56">
        <f t="shared" si="0"/>
        <v>76.135471921625751</v>
      </c>
      <c r="G56">
        <f t="shared" ref="G56:G68" si="6">I56*D$20/10000</f>
        <v>43.493574495189741</v>
      </c>
      <c r="H56">
        <v>703768.21781461115</v>
      </c>
      <c r="I56">
        <v>450903.08566989319</v>
      </c>
    </row>
    <row r="57" spans="5:9">
      <c r="E57" s="12" t="s">
        <v>407</v>
      </c>
      <c r="F57">
        <f t="shared" si="0"/>
        <v>452.20111338121211</v>
      </c>
      <c r="G57">
        <f t="shared" si="6"/>
        <v>3.4698709096271552</v>
      </c>
      <c r="H57">
        <v>4179980.2854795642</v>
      </c>
      <c r="I57">
        <v>35972.5664810585</v>
      </c>
    </row>
    <row r="58" spans="5:9">
      <c r="E58" s="12" t="s">
        <v>408</v>
      </c>
      <c r="F58">
        <f t="shared" si="0"/>
        <v>460.62345516772911</v>
      </c>
      <c r="G58">
        <f t="shared" si="6"/>
        <v>17.192366523781931</v>
      </c>
      <c r="H58">
        <v>4257833.3061454669</v>
      </c>
      <c r="I58">
        <v>178235.31879170809</v>
      </c>
    </row>
    <row r="59" spans="5:9">
      <c r="E59" s="12" t="s">
        <v>409</v>
      </c>
      <c r="F59">
        <f t="shared" si="0"/>
        <v>1234.6791017958101</v>
      </c>
      <c r="G59">
        <f t="shared" si="6"/>
        <v>476.01120724827433</v>
      </c>
      <c r="H59">
        <v>11412918.172205735</v>
      </c>
      <c r="I59">
        <v>4934865.0841617053</v>
      </c>
    </row>
    <row r="60" spans="5:9">
      <c r="E60" s="12" t="s">
        <v>410</v>
      </c>
      <c r="F60">
        <f t="shared" si="0"/>
        <v>1519.2022342291125</v>
      </c>
      <c r="G60">
        <f t="shared" si="6"/>
        <v>65.583664884174368</v>
      </c>
      <c r="H60">
        <v>14042945.054363139</v>
      </c>
      <c r="I60">
        <v>679913.69320737256</v>
      </c>
    </row>
    <row r="61" spans="5:9">
      <c r="E61" s="12" t="s">
        <v>411</v>
      </c>
      <c r="F61">
        <f t="shared" si="0"/>
        <v>206.62181350515908</v>
      </c>
      <c r="G61">
        <f t="shared" si="6"/>
        <v>26.732137330237059</v>
      </c>
      <c r="H61">
        <v>1909935.8259949915</v>
      </c>
      <c r="I61">
        <v>277135.26305105881</v>
      </c>
    </row>
    <row r="62" spans="5:9">
      <c r="E62" s="12" t="s">
        <v>405</v>
      </c>
      <c r="F62">
        <f t="shared" si="0"/>
        <v>457.5696093236748</v>
      </c>
      <c r="G62">
        <f t="shared" si="6"/>
        <v>304.21576833171525</v>
      </c>
      <c r="H62">
        <v>4229604.6816566996</v>
      </c>
      <c r="I62">
        <v>3153841.2338442905</v>
      </c>
    </row>
    <row r="63" spans="5:9">
      <c r="E63" s="12" t="s">
        <v>384</v>
      </c>
      <c r="F63">
        <f t="shared" si="0"/>
        <v>-58.542725634432621</v>
      </c>
      <c r="G63">
        <f t="shared" si="6"/>
        <v>24.071527455003761</v>
      </c>
      <c r="H63">
        <v>-541147.36069629155</v>
      </c>
      <c r="I63">
        <v>249552.40244623166</v>
      </c>
    </row>
    <row r="64" spans="5:9">
      <c r="E64" s="12" t="s">
        <v>385</v>
      </c>
      <c r="F64">
        <f t="shared" si="0"/>
        <v>4125.8525128744614</v>
      </c>
      <c r="G64">
        <f t="shared" si="6"/>
        <v>1036.7925984368319</v>
      </c>
      <c r="H64">
        <v>38137858.696674533</v>
      </c>
      <c r="I64">
        <v>10748552.797990363</v>
      </c>
    </row>
    <row r="65" spans="5:9">
      <c r="E65" s="12" t="s">
        <v>386</v>
      </c>
      <c r="F65">
        <f t="shared" si="0"/>
        <v>216.90359999179262</v>
      </c>
      <c r="G65">
        <f t="shared" si="6"/>
        <v>406.78568993353082</v>
      </c>
      <c r="H65">
        <v>2004976.867562281</v>
      </c>
      <c r="I65">
        <v>4217195.871488357</v>
      </c>
    </row>
    <row r="66" spans="5:9">
      <c r="E66" s="12" t="s">
        <v>387</v>
      </c>
      <c r="F66">
        <f t="shared" si="0"/>
        <v>808.39214574702874</v>
      </c>
      <c r="G66">
        <f t="shared" si="6"/>
        <v>6678.8496793363256</v>
      </c>
      <c r="H66">
        <v>7472478.7979690423</v>
      </c>
      <c r="I66">
        <v>69240432.962602109</v>
      </c>
    </row>
    <row r="67" spans="5:9">
      <c r="E67" s="12" t="s">
        <v>388</v>
      </c>
      <c r="F67">
        <f t="shared" si="0"/>
        <v>1394.5651110516453</v>
      </c>
      <c r="G67">
        <f t="shared" si="6"/>
        <v>644.84950171446508</v>
      </c>
      <c r="H67">
        <v>12890845.463485954</v>
      </c>
      <c r="I67">
        <v>6685231.8644884676</v>
      </c>
    </row>
    <row r="68" spans="5:9">
      <c r="E68" s="12" t="s">
        <v>382</v>
      </c>
      <c r="F68">
        <f t="shared" ref="F68:F131" si="7">H68*D$2/10000</f>
        <v>9565.290598796857</v>
      </c>
      <c r="G68">
        <f t="shared" si="6"/>
        <v>861.72951747516731</v>
      </c>
      <c r="H68">
        <v>88418017.879022449</v>
      </c>
      <c r="I68">
        <v>8933652.9120032266</v>
      </c>
    </row>
    <row r="69" spans="5:9">
      <c r="E69" s="15" t="s">
        <v>106</v>
      </c>
      <c r="F69">
        <f t="shared" si="7"/>
        <v>2469.9311044666197</v>
      </c>
      <c r="G69">
        <f t="shared" ref="G69:G98" si="8">I69*D$21/10000</f>
        <v>590.81215853293463</v>
      </c>
      <c r="H69">
        <v>22831132.028769977</v>
      </c>
      <c r="I69">
        <v>6049350.5161472969</v>
      </c>
    </row>
    <row r="70" spans="5:9">
      <c r="E70" s="15" t="s">
        <v>107</v>
      </c>
      <c r="F70">
        <f t="shared" si="7"/>
        <v>4792.0071200874509</v>
      </c>
      <c r="G70">
        <f t="shared" si="8"/>
        <v>815.35640379665506</v>
      </c>
      <c r="H70">
        <v>44295546.156599678</v>
      </c>
      <c r="I70">
        <v>8348468.4783722935</v>
      </c>
    </row>
    <row r="71" spans="5:9">
      <c r="E71" s="15" t="s">
        <v>108</v>
      </c>
      <c r="F71">
        <f t="shared" si="7"/>
        <v>4759.6609512195946</v>
      </c>
      <c r="G71">
        <f t="shared" si="8"/>
        <v>281.64998880106049</v>
      </c>
      <c r="H71">
        <v>43996550.103344828</v>
      </c>
      <c r="I71">
        <v>2883826.0697906706</v>
      </c>
    </row>
    <row r="72" spans="5:9">
      <c r="E72" s="15" t="s">
        <v>109</v>
      </c>
      <c r="F72">
        <f t="shared" si="7"/>
        <v>3649.3210989352106</v>
      </c>
      <c r="G72">
        <f t="shared" si="8"/>
        <v>1292.8813496501632</v>
      </c>
      <c r="H72">
        <v>33732978.087726153</v>
      </c>
      <c r="I72">
        <v>13237866.463757694</v>
      </c>
    </row>
    <row r="73" spans="5:9">
      <c r="E73" s="15" t="s">
        <v>110</v>
      </c>
      <c r="F73">
        <f t="shared" si="7"/>
        <v>4404.2238032054174</v>
      </c>
      <c r="G73">
        <f t="shared" si="8"/>
        <v>576.48909721415123</v>
      </c>
      <c r="H73">
        <v>40711020.219711259</v>
      </c>
      <c r="I73">
        <v>5902696.0894734403</v>
      </c>
    </row>
    <row r="74" spans="5:9">
      <c r="E74" s="15" t="s">
        <v>111</v>
      </c>
      <c r="F74">
        <f t="shared" si="7"/>
        <v>2016.8449150908425</v>
      </c>
      <c r="G74">
        <f t="shared" si="8"/>
        <v>757.79555249522491</v>
      </c>
      <c r="H74">
        <v>18642970.427280884</v>
      </c>
      <c r="I74">
        <v>7759100.5032872418</v>
      </c>
    </row>
    <row r="75" spans="5:9">
      <c r="E75" s="15" t="s">
        <v>112</v>
      </c>
      <c r="F75">
        <f t="shared" si="7"/>
        <v>5401.6051133178298</v>
      </c>
      <c r="G75">
        <f t="shared" si="8"/>
        <v>1362.0108464538666</v>
      </c>
      <c r="H75">
        <v>49930445.139306948</v>
      </c>
      <c r="I75">
        <v>13945686.286235457</v>
      </c>
    </row>
    <row r="76" spans="5:9">
      <c r="E76" s="15" t="s">
        <v>113</v>
      </c>
      <c r="F76">
        <f t="shared" si="7"/>
        <v>6567.7839153117429</v>
      </c>
      <c r="G76">
        <f t="shared" si="8"/>
        <v>343.55145399835283</v>
      </c>
      <c r="H76">
        <v>60710171.808333024</v>
      </c>
      <c r="I76">
        <v>3517637.7729407172</v>
      </c>
    </row>
    <row r="77" spans="5:9">
      <c r="E77" s="15" t="s">
        <v>114</v>
      </c>
      <c r="F77">
        <f t="shared" si="7"/>
        <v>4677.0298141431595</v>
      </c>
      <c r="G77">
        <f t="shared" si="8"/>
        <v>406.82110476967273</v>
      </c>
      <c r="H77">
        <v>43232738.352941006</v>
      </c>
      <c r="I77">
        <v>4165458.3856720775</v>
      </c>
    </row>
    <row r="78" spans="5:9">
      <c r="E78" s="15" t="s">
        <v>115</v>
      </c>
      <c r="F78">
        <f t="shared" si="7"/>
        <v>1332.0881985636902</v>
      </c>
      <c r="G78">
        <f t="shared" si="8"/>
        <v>47.488987204909776</v>
      </c>
      <c r="H78">
        <v>12313331.930746973</v>
      </c>
      <c r="I78">
        <v>486241.7353980692</v>
      </c>
    </row>
    <row r="79" spans="5:9">
      <c r="E79" s="15" t="s">
        <v>116</v>
      </c>
      <c r="F79">
        <f t="shared" si="7"/>
        <v>3287.0358903074703</v>
      </c>
      <c r="G79">
        <f t="shared" si="8"/>
        <v>1319.9900196058859</v>
      </c>
      <c r="H79">
        <v>30384147.257873259</v>
      </c>
      <c r="I79">
        <v>13515433.274494842</v>
      </c>
    </row>
    <row r="80" spans="5:9">
      <c r="E80" s="15" t="s">
        <v>117</v>
      </c>
      <c r="F80">
        <f t="shared" si="7"/>
        <v>11448.396710726516</v>
      </c>
      <c r="G80">
        <f t="shared" si="8"/>
        <v>3661.4601089139655</v>
      </c>
      <c r="H80">
        <v>105824756.14305763</v>
      </c>
      <c r="I80">
        <v>37489843.903536931</v>
      </c>
    </row>
    <row r="81" spans="5:9">
      <c r="E81" s="15" t="s">
        <v>118</v>
      </c>
      <c r="F81">
        <f t="shared" si="7"/>
        <v>41266.900863148534</v>
      </c>
      <c r="G81">
        <f t="shared" si="8"/>
        <v>3456.8228403490111</v>
      </c>
      <c r="H81">
        <v>381456009.16595894</v>
      </c>
      <c r="I81">
        <v>35394554.312188126</v>
      </c>
    </row>
    <row r="82" spans="5:9">
      <c r="E82" s="15" t="s">
        <v>119</v>
      </c>
      <c r="F82">
        <f t="shared" si="7"/>
        <v>2859.1322440780286</v>
      </c>
      <c r="G82">
        <f t="shared" si="8"/>
        <v>1885.5357112793486</v>
      </c>
      <c r="H82">
        <v>26428763.795966461</v>
      </c>
      <c r="I82">
        <v>19306079.374813762</v>
      </c>
    </row>
    <row r="83" spans="5:9">
      <c r="E83" s="15" t="s">
        <v>120</v>
      </c>
      <c r="F83">
        <f t="shared" si="7"/>
        <v>3481.0659432012549</v>
      </c>
      <c r="G83">
        <f t="shared" si="8"/>
        <v>49.488341306998848</v>
      </c>
      <c r="H83">
        <v>32177689.493588317</v>
      </c>
      <c r="I83">
        <v>506713.20605884021</v>
      </c>
    </row>
    <row r="84" spans="5:9">
      <c r="E84" s="15" t="s">
        <v>121</v>
      </c>
      <c r="F84">
        <f t="shared" si="7"/>
        <v>3328.5538812826621</v>
      </c>
      <c r="G84">
        <f t="shared" si="8"/>
        <v>145.34051222190891</v>
      </c>
      <c r="H84">
        <v>30767924.251413569</v>
      </c>
      <c r="I84">
        <v>1488147.6116028605</v>
      </c>
    </row>
    <row r="85" spans="5:9">
      <c r="E85" s="15" t="s">
        <v>122</v>
      </c>
      <c r="F85">
        <f t="shared" si="7"/>
        <v>5966.9883287942957</v>
      </c>
      <c r="G85">
        <f t="shared" si="8"/>
        <v>2193.4680623104778</v>
      </c>
      <c r="H85">
        <v>55156639.026274197</v>
      </c>
      <c r="I85">
        <v>22459011.655818556</v>
      </c>
    </row>
    <row r="86" spans="5:9">
      <c r="E86" s="15" t="s">
        <v>123</v>
      </c>
      <c r="F86">
        <f t="shared" si="7"/>
        <v>3437.2824283442719</v>
      </c>
      <c r="G86">
        <f t="shared" si="8"/>
        <v>355.86696026083143</v>
      </c>
      <c r="H86">
        <v>31772970.832984522</v>
      </c>
      <c r="I86">
        <v>3643736.7590389987</v>
      </c>
    </row>
    <row r="87" spans="5:9">
      <c r="E87" s="15" t="s">
        <v>124</v>
      </c>
      <c r="F87">
        <f t="shared" si="7"/>
        <v>6272.2602779381732</v>
      </c>
      <c r="G87">
        <f t="shared" si="8"/>
        <v>2470.1808526402028</v>
      </c>
      <c r="H87">
        <v>57978460.316341683</v>
      </c>
      <c r="I87">
        <v>25292285.543008491</v>
      </c>
    </row>
    <row r="88" spans="5:9">
      <c r="E88" s="15" t="s">
        <v>125</v>
      </c>
      <c r="F88">
        <f t="shared" si="7"/>
        <v>2192.5314818506231</v>
      </c>
      <c r="G88">
        <f t="shared" si="8"/>
        <v>524.45728790044279</v>
      </c>
      <c r="H88">
        <v>20266952.243664403</v>
      </c>
      <c r="I88">
        <v>5369940.2076216722</v>
      </c>
    </row>
    <row r="89" spans="5:9">
      <c r="E89" s="15" t="s">
        <v>126</v>
      </c>
      <c r="F89">
        <f t="shared" si="7"/>
        <v>1380.8262466157009</v>
      </c>
      <c r="G89">
        <f t="shared" si="8"/>
        <v>321.2367088457363</v>
      </c>
      <c r="H89">
        <v>12763848.468591981</v>
      </c>
      <c r="I89">
        <v>3289156.1596951918</v>
      </c>
    </row>
    <row r="90" spans="5:9">
      <c r="E90" s="15" t="s">
        <v>127</v>
      </c>
      <c r="F90">
        <f t="shared" si="7"/>
        <v>9899.2312318097011</v>
      </c>
      <c r="G90">
        <f t="shared" si="8"/>
        <v>500.13057091885031</v>
      </c>
      <c r="H90">
        <v>91504841.90755491</v>
      </c>
      <c r="I90">
        <v>5120857.9302796051</v>
      </c>
    </row>
    <row r="91" spans="5:9">
      <c r="E91" s="15" t="s">
        <v>128</v>
      </c>
      <c r="F91">
        <f t="shared" si="7"/>
        <v>4071.4521305668527</v>
      </c>
      <c r="G91">
        <f t="shared" si="8"/>
        <v>812.56804993176149</v>
      </c>
      <c r="H91">
        <v>37635001.629675984</v>
      </c>
      <c r="I91">
        <v>8319918.4059877312</v>
      </c>
    </row>
    <row r="92" spans="5:9">
      <c r="E92" s="15" t="s">
        <v>129</v>
      </c>
      <c r="F92">
        <f t="shared" si="7"/>
        <v>15681.619633888686</v>
      </c>
      <c r="G92">
        <f t="shared" si="8"/>
        <v>3795.6315105011658</v>
      </c>
      <c r="H92">
        <v>144955107.30595067</v>
      </c>
      <c r="I92">
        <v>38863630.522043854</v>
      </c>
    </row>
    <row r="93" spans="5:9">
      <c r="E93" s="15" t="s">
        <v>130</v>
      </c>
      <c r="F93">
        <f t="shared" si="7"/>
        <v>25229.138361770179</v>
      </c>
      <c r="G93">
        <f t="shared" si="8"/>
        <v>3084.8537615915066</v>
      </c>
      <c r="H93">
        <v>233208848.56586698</v>
      </c>
      <c r="I93">
        <v>31585947.285277877</v>
      </c>
    </row>
    <row r="94" spans="5:9">
      <c r="E94" s="15" t="s">
        <v>131</v>
      </c>
      <c r="F94">
        <f t="shared" si="7"/>
        <v>3976.4960311691402</v>
      </c>
      <c r="G94">
        <f t="shared" si="8"/>
        <v>559.45904058773988</v>
      </c>
      <c r="H94">
        <v>36757262.473970123</v>
      </c>
      <c r="I94">
        <v>5728324.6241014106</v>
      </c>
    </row>
    <row r="95" spans="5:9">
      <c r="E95" s="15" t="s">
        <v>132</v>
      </c>
      <c r="F95">
        <f t="shared" si="7"/>
        <v>4116.6577957614381</v>
      </c>
      <c r="G95">
        <f t="shared" si="8"/>
        <v>244.98641856692024</v>
      </c>
      <c r="H95">
        <v>38052866.12340194</v>
      </c>
      <c r="I95">
        <v>2508426.2336220397</v>
      </c>
    </row>
    <row r="96" spans="5:9">
      <c r="E96" s="15" t="s">
        <v>133</v>
      </c>
      <c r="F96">
        <f t="shared" si="7"/>
        <v>10463.842368489753</v>
      </c>
      <c r="G96">
        <f t="shared" si="8"/>
        <v>24021.123893817778</v>
      </c>
      <c r="H96">
        <v>96723898.982930273</v>
      </c>
      <c r="I96">
        <v>245953296.87583664</v>
      </c>
    </row>
    <row r="97" spans="5:9">
      <c r="E97" s="15" t="s">
        <v>134</v>
      </c>
      <c r="F97">
        <f t="shared" si="7"/>
        <v>1479.5398229083319</v>
      </c>
      <c r="G97">
        <f t="shared" si="8"/>
        <v>0</v>
      </c>
      <c r="H97">
        <v>13676320.354667446</v>
      </c>
      <c r="I97">
        <v>0</v>
      </c>
    </row>
    <row r="98" spans="5:9">
      <c r="E98" s="15" t="s">
        <v>135</v>
      </c>
      <c r="F98">
        <f t="shared" si="7"/>
        <v>4529.9265605931878</v>
      </c>
      <c r="G98">
        <f t="shared" si="8"/>
        <v>3948.086649881644</v>
      </c>
      <c r="H98">
        <v>41872970.140140474</v>
      </c>
      <c r="I98">
        <v>40424625.100067914</v>
      </c>
    </row>
    <row r="99" spans="5:9">
      <c r="E99" s="13" t="s">
        <v>136</v>
      </c>
      <c r="F99">
        <f t="shared" si="7"/>
        <v>1505.6449081941748</v>
      </c>
      <c r="G99">
        <f>I99*D$22/10000</f>
        <v>122.08872848699542</v>
      </c>
      <c r="H99">
        <v>13917626.133482717</v>
      </c>
      <c r="I99">
        <v>1167299.7389652177</v>
      </c>
    </row>
    <row r="100" spans="5:9">
      <c r="E100" s="16" t="s">
        <v>412</v>
      </c>
      <c r="F100">
        <f t="shared" si="7"/>
        <v>61.746119419726206</v>
      </c>
      <c r="G100">
        <f>I100*D$15/10000</f>
        <v>1356.4496373802335</v>
      </c>
      <c r="H100">
        <v>570758.35118907015</v>
      </c>
      <c r="I100">
        <v>12427395.235191394</v>
      </c>
    </row>
    <row r="101" spans="5:9">
      <c r="E101" s="13" t="s">
        <v>138</v>
      </c>
      <c r="F101">
        <f t="shared" si="7"/>
        <v>635.30463379158141</v>
      </c>
      <c r="G101">
        <f>I101*D$22/10000</f>
        <v>175.64474803527182</v>
      </c>
      <c r="H101">
        <v>5872521.6854650853</v>
      </c>
      <c r="I101">
        <v>1679352.9679033679</v>
      </c>
    </row>
    <row r="102" spans="5:9">
      <c r="E102" s="9" t="s">
        <v>139</v>
      </c>
      <c r="F102">
        <f t="shared" si="7"/>
        <v>6429.8811253414679</v>
      </c>
      <c r="G102">
        <f>I102*D$16/10000</f>
        <v>17.339518012415212</v>
      </c>
      <c r="H102">
        <v>59435449.287023269</v>
      </c>
      <c r="I102">
        <v>167346.57939999999</v>
      </c>
    </row>
    <row r="103" spans="5:9">
      <c r="E103" s="13" t="s">
        <v>140</v>
      </c>
      <c r="F103">
        <f t="shared" si="7"/>
        <v>2311.9976519192001</v>
      </c>
      <c r="G103">
        <f t="shared" ref="G103:G110" si="9">I103*D$22/10000</f>
        <v>0</v>
      </c>
      <c r="H103">
        <v>21371253.451448977</v>
      </c>
      <c r="I103">
        <v>0</v>
      </c>
    </row>
    <row r="104" spans="5:9">
      <c r="E104" s="13" t="s">
        <v>141</v>
      </c>
      <c r="F104">
        <f t="shared" si="7"/>
        <v>1529.6074658441603</v>
      </c>
      <c r="G104">
        <f t="shared" si="9"/>
        <v>0</v>
      </c>
      <c r="H104">
        <v>14139127.177161412</v>
      </c>
      <c r="I104">
        <v>0</v>
      </c>
    </row>
    <row r="105" spans="5:9">
      <c r="E105" s="13" t="s">
        <v>142</v>
      </c>
      <c r="F105">
        <f t="shared" si="7"/>
        <v>145242.99501963903</v>
      </c>
      <c r="G105">
        <f t="shared" si="9"/>
        <v>343.08341017419332</v>
      </c>
      <c r="H105">
        <v>1342572669.1528349</v>
      </c>
      <c r="I105">
        <v>3280246.9163424107</v>
      </c>
    </row>
    <row r="106" spans="5:9">
      <c r="E106" s="13" t="s">
        <v>143</v>
      </c>
      <c r="F106">
        <f t="shared" si="7"/>
        <v>17486.614990871709</v>
      </c>
      <c r="G106">
        <f t="shared" si="9"/>
        <v>29.637654766751936</v>
      </c>
      <c r="H106">
        <v>161639818.56452462</v>
      </c>
      <c r="I106">
        <v>283367.90055484814</v>
      </c>
    </row>
    <row r="107" spans="5:9">
      <c r="E107" s="13" t="s">
        <v>144</v>
      </c>
      <c r="F107">
        <f t="shared" si="7"/>
        <v>54259.908848970517</v>
      </c>
      <c r="G107">
        <f t="shared" si="9"/>
        <v>112.56240415597493</v>
      </c>
      <c r="H107">
        <v>501558582.16433603</v>
      </c>
      <c r="I107">
        <v>1076217.8181138369</v>
      </c>
    </row>
    <row r="108" spans="5:9">
      <c r="E108" s="13" t="s">
        <v>145</v>
      </c>
      <c r="F108">
        <f t="shared" si="7"/>
        <v>28893.814947884184</v>
      </c>
      <c r="G108">
        <f t="shared" si="9"/>
        <v>51.810253324697513</v>
      </c>
      <c r="H108">
        <v>267083767.11278695</v>
      </c>
      <c r="I108">
        <v>495361.8235780315</v>
      </c>
    </row>
    <row r="109" spans="5:9">
      <c r="E109" s="13" t="s">
        <v>146</v>
      </c>
      <c r="F109">
        <f t="shared" si="7"/>
        <v>20189.611813211523</v>
      </c>
      <c r="G109">
        <f t="shared" si="9"/>
        <v>30.979132790841778</v>
      </c>
      <c r="H109">
        <v>186625324.11671802</v>
      </c>
      <c r="I109">
        <v>296193.8752926754</v>
      </c>
    </row>
    <row r="110" spans="5:9">
      <c r="E110" s="13" t="s">
        <v>147</v>
      </c>
      <c r="F110">
        <f t="shared" si="7"/>
        <v>9068.7964409504511</v>
      </c>
      <c r="G110">
        <f t="shared" si="9"/>
        <v>28.359307173271642</v>
      </c>
      <c r="H110">
        <v>83828609.029194593</v>
      </c>
      <c r="I110">
        <v>271145.52072774305</v>
      </c>
    </row>
    <row r="111" spans="5:9">
      <c r="E111" t="s">
        <v>148</v>
      </c>
      <c r="F111">
        <f t="shared" si="7"/>
        <v>24680.64125040382</v>
      </c>
      <c r="G111">
        <f>I111*D$11/10000</f>
        <v>0</v>
      </c>
      <c r="H111">
        <v>228138743.59639716</v>
      </c>
      <c r="I111">
        <v>0</v>
      </c>
    </row>
    <row r="112" spans="5:9">
      <c r="E112" t="s">
        <v>149</v>
      </c>
      <c r="F112">
        <f>H112*D$2/10000</f>
        <v>23142.040777272381</v>
      </c>
      <c r="G112">
        <f>I112*D$11/10000</f>
        <v>0</v>
      </c>
      <c r="H112">
        <v>213916488.37718618</v>
      </c>
      <c r="I112">
        <v>0</v>
      </c>
    </row>
    <row r="113" spans="1:9">
      <c r="E113" t="s">
        <v>150</v>
      </c>
      <c r="F113">
        <f t="shared" si="7"/>
        <v>1189.7207573833862</v>
      </c>
      <c r="G113">
        <f>I113*D$18/10000</f>
        <v>193.30304435250781</v>
      </c>
      <c r="H113">
        <v>10997339.820559112</v>
      </c>
      <c r="I113">
        <v>1971880.0007053979</v>
      </c>
    </row>
    <row r="114" spans="1:9">
      <c r="E114" t="s">
        <v>151</v>
      </c>
      <c r="F114">
        <f t="shared" si="7"/>
        <v>439.03936430297102</v>
      </c>
      <c r="G114">
        <f t="shared" ref="G114:G124" si="10">I114*D$18/10000</f>
        <v>32.172341545662306</v>
      </c>
      <c r="H114">
        <v>4058317.9320675824</v>
      </c>
      <c r="I114">
        <v>328189.33132819977</v>
      </c>
    </row>
    <row r="115" spans="1:9">
      <c r="E115" t="s">
        <v>152</v>
      </c>
      <c r="F115">
        <f t="shared" si="7"/>
        <v>4778.9872102933268</v>
      </c>
      <c r="G115">
        <f t="shared" si="10"/>
        <v>588.98294354940595</v>
      </c>
      <c r="H115">
        <v>44175194.913208812</v>
      </c>
      <c r="I115">
        <v>6008201.7385289175</v>
      </c>
    </row>
    <row r="116" spans="1:9">
      <c r="E116" t="s">
        <v>153</v>
      </c>
      <c r="F116">
        <f t="shared" si="7"/>
        <v>12356.107358925263</v>
      </c>
      <c r="G116">
        <f t="shared" si="10"/>
        <v>32.92972522585702</v>
      </c>
      <c r="H116">
        <v>114215298.54137334</v>
      </c>
      <c r="I116">
        <v>335915.38518751255</v>
      </c>
    </row>
    <row r="117" spans="1:9">
      <c r="E117" t="s">
        <v>154</v>
      </c>
      <c r="F117">
        <f t="shared" si="7"/>
        <v>535.20747186742562</v>
      </c>
      <c r="G117">
        <f t="shared" si="10"/>
        <v>326.08318790570314</v>
      </c>
      <c r="H117">
        <v>4947260.4441848025</v>
      </c>
      <c r="I117">
        <v>3326367.25381803</v>
      </c>
    </row>
    <row r="118" spans="1:9">
      <c r="E118" t="s">
        <v>155</v>
      </c>
      <c r="F118">
        <f t="shared" si="7"/>
        <v>2480.796248576642</v>
      </c>
      <c r="G118">
        <f t="shared" si="10"/>
        <v>230.5080765809991</v>
      </c>
      <c r="H118">
        <v>22931565.413020626</v>
      </c>
      <c r="I118">
        <v>2351407.6963125877</v>
      </c>
    </row>
    <row r="119" spans="1:9">
      <c r="E119" t="s">
        <v>156</v>
      </c>
      <c r="F119">
        <f t="shared" si="7"/>
        <v>3057.9062778575903</v>
      </c>
      <c r="G119">
        <f t="shared" si="10"/>
        <v>5631.9455997571686</v>
      </c>
      <c r="H119">
        <v>28266157.641043931</v>
      </c>
      <c r="I119">
        <v>57451350.186548933</v>
      </c>
    </row>
    <row r="120" spans="1:9">
      <c r="E120" t="s">
        <v>157</v>
      </c>
      <c r="F120">
        <f t="shared" si="7"/>
        <v>1388.8924800219986</v>
      </c>
      <c r="G120">
        <f t="shared" si="10"/>
        <v>33.687108906051733</v>
      </c>
      <c r="H120">
        <v>12838409.754751347</v>
      </c>
      <c r="I120">
        <v>343641.4390468254</v>
      </c>
    </row>
    <row r="121" spans="1:9">
      <c r="E121" t="s">
        <v>158</v>
      </c>
      <c r="F121">
        <f t="shared" si="7"/>
        <v>352.10897035096951</v>
      </c>
      <c r="G121">
        <f t="shared" si="10"/>
        <v>0</v>
      </c>
      <c r="H121">
        <v>3254765.4370032586</v>
      </c>
      <c r="I121">
        <v>0</v>
      </c>
    </row>
    <row r="122" spans="1:9">
      <c r="E122" t="s">
        <v>159</v>
      </c>
      <c r="F122">
        <f t="shared" si="7"/>
        <v>4742.0692861934713</v>
      </c>
      <c r="G122">
        <f t="shared" si="10"/>
        <v>0</v>
      </c>
      <c r="H122">
        <v>43833939.241004989</v>
      </c>
      <c r="I122">
        <v>0</v>
      </c>
    </row>
    <row r="123" spans="1:9">
      <c r="E123" t="s">
        <v>160</v>
      </c>
      <c r="F123">
        <f t="shared" si="7"/>
        <v>1436.6922798795672</v>
      </c>
      <c r="G123">
        <f t="shared" si="10"/>
        <v>0</v>
      </c>
      <c r="H123">
        <v>13280253.472385162</v>
      </c>
      <c r="I123">
        <v>0</v>
      </c>
    </row>
    <row r="124" spans="1:9">
      <c r="E124" t="s">
        <v>161</v>
      </c>
      <c r="F124">
        <f t="shared" si="7"/>
        <v>1019.2971078520375</v>
      </c>
      <c r="G124">
        <f t="shared" si="10"/>
        <v>226.48538127871183</v>
      </c>
      <c r="H124">
        <v>9422006.4696657881</v>
      </c>
      <c r="I124">
        <v>2310372.2721573091</v>
      </c>
    </row>
    <row r="125" spans="1:9">
      <c r="A125" s="17" t="s">
        <v>531</v>
      </c>
      <c r="B125" s="24">
        <v>7234.6</v>
      </c>
      <c r="E125" t="s">
        <v>162</v>
      </c>
      <c r="F125">
        <f t="shared" si="7"/>
        <v>2326.468260166007</v>
      </c>
      <c r="G125">
        <f>I125*D$12/10000</f>
        <v>3051.5214522579377</v>
      </c>
      <c r="H125">
        <v>21505014.41620706</v>
      </c>
      <c r="I125">
        <v>28140603.737839401</v>
      </c>
    </row>
    <row r="126" spans="1:9">
      <c r="A126" s="17" t="s">
        <v>532</v>
      </c>
      <c r="B126" s="24">
        <v>17322.099999999999</v>
      </c>
      <c r="E126" t="s">
        <v>163</v>
      </c>
      <c r="F126">
        <f t="shared" si="7"/>
        <v>21264.224048586068</v>
      </c>
      <c r="G126">
        <f>I126*D$12/10000</f>
        <v>2448.2828889116577</v>
      </c>
      <c r="H126">
        <v>196558643.22072038</v>
      </c>
      <c r="I126">
        <v>22577641.905160699</v>
      </c>
    </row>
    <row r="127" spans="1:9">
      <c r="A127" s="17" t="s">
        <v>533</v>
      </c>
      <c r="B127" s="24">
        <v>640.9</v>
      </c>
      <c r="E127" t="s">
        <v>164</v>
      </c>
      <c r="F127">
        <f t="shared" si="7"/>
        <v>7317.5755894395843</v>
      </c>
      <c r="G127">
        <f t="shared" ref="G127:G155" si="11">I127*D$18/10000</f>
        <v>266.64557305688595</v>
      </c>
      <c r="H127">
        <v>67640969.463023871</v>
      </c>
      <c r="I127">
        <v>2720045.483756925</v>
      </c>
    </row>
    <row r="128" spans="1:9">
      <c r="A128" s="17" t="s">
        <v>534</v>
      </c>
      <c r="B128" s="24">
        <v>743.3</v>
      </c>
      <c r="E128" t="s">
        <v>165</v>
      </c>
      <c r="F128">
        <f t="shared" si="7"/>
        <v>1093.9957400576404</v>
      </c>
      <c r="G128">
        <f t="shared" si="11"/>
        <v>0</v>
      </c>
      <c r="H128">
        <v>10112493.071162693</v>
      </c>
      <c r="I128">
        <v>0</v>
      </c>
    </row>
    <row r="129" spans="1:9">
      <c r="A129" s="17" t="s">
        <v>535</v>
      </c>
      <c r="B129" s="24">
        <v>170.3</v>
      </c>
      <c r="E129" t="s">
        <v>166</v>
      </c>
      <c r="F129">
        <f t="shared" si="7"/>
        <v>3216.9446041180663</v>
      </c>
      <c r="G129">
        <f t="shared" si="11"/>
        <v>0</v>
      </c>
      <c r="H129">
        <v>29736249.263405859</v>
      </c>
      <c r="I129">
        <v>0</v>
      </c>
    </row>
    <row r="130" spans="1:9">
      <c r="A130" s="17" t="s">
        <v>536</v>
      </c>
      <c r="B130" s="24">
        <v>1855.6</v>
      </c>
      <c r="E130" t="s">
        <v>167</v>
      </c>
      <c r="F130">
        <f t="shared" si="7"/>
        <v>22978.01915344263</v>
      </c>
      <c r="G130">
        <f t="shared" si="11"/>
        <v>1771.0771852694802</v>
      </c>
      <c r="H130">
        <v>212400332.99031803</v>
      </c>
      <c r="I130">
        <v>18066718.468074601</v>
      </c>
    </row>
    <row r="131" spans="1:9">
      <c r="A131" s="17" t="s">
        <v>537</v>
      </c>
      <c r="B131" s="24">
        <v>2371.5</v>
      </c>
      <c r="E131" t="s">
        <v>168</v>
      </c>
      <c r="F131">
        <f t="shared" si="7"/>
        <v>1079.228434451576</v>
      </c>
      <c r="G131">
        <f t="shared" si="11"/>
        <v>215.63523413551468</v>
      </c>
      <c r="H131">
        <v>9975989.5454604812</v>
      </c>
      <c r="I131">
        <v>2199690.165581869</v>
      </c>
    </row>
    <row r="132" spans="1:9">
      <c r="A132" s="17" t="s">
        <v>538</v>
      </c>
      <c r="B132" s="24">
        <v>281.39999999999998</v>
      </c>
      <c r="E132" t="s">
        <v>169</v>
      </c>
      <c r="F132">
        <f t="shared" ref="F132:F155" si="12">H132*D$2/10000</f>
        <v>14617.124422034291</v>
      </c>
      <c r="G132">
        <f t="shared" si="11"/>
        <v>601.84960018214088</v>
      </c>
      <c r="H132">
        <v>135115306.23543072</v>
      </c>
      <c r="I132">
        <v>6139454.2129791696</v>
      </c>
    </row>
    <row r="133" spans="1:9">
      <c r="A133" s="17" t="s">
        <v>539</v>
      </c>
      <c r="B133" s="24">
        <v>252.4</v>
      </c>
      <c r="E133" t="s">
        <v>170</v>
      </c>
      <c r="F133">
        <f t="shared" si="12"/>
        <v>3109.0410168899671</v>
      </c>
      <c r="G133">
        <f t="shared" si="11"/>
        <v>0</v>
      </c>
      <c r="H133">
        <v>28738828.306227122</v>
      </c>
      <c r="I133">
        <v>0</v>
      </c>
    </row>
    <row r="134" spans="1:9">
      <c r="A134" s="17" t="s">
        <v>540</v>
      </c>
      <c r="B134" s="24">
        <v>21.6</v>
      </c>
      <c r="E134" t="s">
        <v>171</v>
      </c>
      <c r="F134">
        <f t="shared" si="12"/>
        <v>12626.208433641874</v>
      </c>
      <c r="G134">
        <f t="shared" si="11"/>
        <v>511.48735758904394</v>
      </c>
      <c r="H134">
        <v>116712013.24196388</v>
      </c>
      <c r="I134">
        <v>5217671.0119692488</v>
      </c>
    </row>
    <row r="135" spans="1:9">
      <c r="A135" s="17" t="s">
        <v>541</v>
      </c>
      <c r="B135" s="24">
        <v>3438.7</v>
      </c>
      <c r="E135" t="s">
        <v>172</v>
      </c>
      <c r="F135">
        <f t="shared" si="12"/>
        <v>57533.869448486876</v>
      </c>
      <c r="G135">
        <f t="shared" si="11"/>
        <v>0</v>
      </c>
      <c r="H135">
        <v>531821866.25731105</v>
      </c>
      <c r="I135">
        <v>0</v>
      </c>
    </row>
    <row r="136" spans="1:9">
      <c r="A136" s="18" t="s">
        <v>542</v>
      </c>
      <c r="B136" s="25">
        <v>256.5</v>
      </c>
      <c r="E136" t="s">
        <v>173</v>
      </c>
      <c r="F136">
        <f t="shared" si="12"/>
        <v>51.940338920871078</v>
      </c>
      <c r="G136">
        <f t="shared" si="11"/>
        <v>0</v>
      </c>
      <c r="H136">
        <v>480117.3333851159</v>
      </c>
      <c r="I136">
        <v>0</v>
      </c>
    </row>
    <row r="137" spans="1:9">
      <c r="E137" t="s">
        <v>174</v>
      </c>
      <c r="F137">
        <f t="shared" si="12"/>
        <v>11403.11027963362</v>
      </c>
      <c r="G137">
        <f t="shared" si="11"/>
        <v>2974.6565287053154</v>
      </c>
      <c r="H137">
        <v>105406145.07916036</v>
      </c>
      <c r="I137">
        <v>30344404.236205991</v>
      </c>
    </row>
    <row r="138" spans="1:9">
      <c r="E138" t="s">
        <v>175</v>
      </c>
      <c r="F138">
        <f t="shared" si="12"/>
        <v>22183.405262262488</v>
      </c>
      <c r="G138">
        <f t="shared" si="11"/>
        <v>1382.3540880245603</v>
      </c>
      <c r="H138">
        <v>205055215.29508328</v>
      </c>
      <c r="I138">
        <v>14101362.91024025</v>
      </c>
    </row>
    <row r="139" spans="1:9">
      <c r="E139" t="s">
        <v>176</v>
      </c>
      <c r="F139">
        <f t="shared" si="12"/>
        <v>4499.1546748884448</v>
      </c>
      <c r="G139">
        <f t="shared" si="11"/>
        <v>0.1164863458201804</v>
      </c>
      <c r="H139">
        <v>41588526.179728501</v>
      </c>
      <c r="I139">
        <v>1188.2745895051214</v>
      </c>
    </row>
    <row r="140" spans="1:9">
      <c r="E140" t="s">
        <v>177</v>
      </c>
      <c r="F140">
        <f t="shared" si="12"/>
        <v>3533.2777750286677</v>
      </c>
      <c r="G140">
        <f t="shared" si="11"/>
        <v>0</v>
      </c>
      <c r="H140">
        <v>32660316.407254003</v>
      </c>
      <c r="I140">
        <v>0</v>
      </c>
    </row>
    <row r="141" spans="1:9">
      <c r="E141" t="s">
        <v>178</v>
      </c>
      <c r="F141">
        <f t="shared" si="12"/>
        <v>585.78419387799875</v>
      </c>
      <c r="G141">
        <f t="shared" si="11"/>
        <v>0</v>
      </c>
      <c r="H141">
        <v>5414773.0058581177</v>
      </c>
      <c r="I141">
        <v>0</v>
      </c>
    </row>
    <row r="142" spans="1:9">
      <c r="E142" t="s">
        <v>179</v>
      </c>
      <c r="F142">
        <f t="shared" si="12"/>
        <v>749.25747760837044</v>
      </c>
      <c r="G142">
        <f t="shared" si="11"/>
        <v>260.28642069170041</v>
      </c>
      <c r="H142">
        <v>6925859.7391176978</v>
      </c>
      <c r="I142">
        <v>2655175.9137387685</v>
      </c>
    </row>
    <row r="143" spans="1:9">
      <c r="E143" t="s">
        <v>180</v>
      </c>
      <c r="F143">
        <f t="shared" si="12"/>
        <v>5286.5044102630745</v>
      </c>
      <c r="G143">
        <f t="shared" si="11"/>
        <v>253.36943511311239</v>
      </c>
      <c r="H143">
        <v>48866496.698277526</v>
      </c>
      <c r="I143">
        <v>2584615.8996775704</v>
      </c>
    </row>
    <row r="144" spans="1:9">
      <c r="E144" t="s">
        <v>181</v>
      </c>
      <c r="F144">
        <f t="shared" si="12"/>
        <v>14025.615403195756</v>
      </c>
      <c r="G144">
        <f t="shared" si="11"/>
        <v>275.46867673557915</v>
      </c>
      <c r="H144">
        <v>129647615.05939399</v>
      </c>
      <c r="I144">
        <v>2810049.7656162325</v>
      </c>
    </row>
    <row r="145" spans="5:9">
      <c r="E145" t="s">
        <v>182</v>
      </c>
      <c r="F145">
        <f t="shared" si="12"/>
        <v>1596.971530079549</v>
      </c>
      <c r="G145">
        <f t="shared" si="11"/>
        <v>0</v>
      </c>
      <c r="H145">
        <v>14761815.737895511</v>
      </c>
      <c r="I145">
        <v>0</v>
      </c>
    </row>
    <row r="146" spans="5:9">
      <c r="E146" t="s">
        <v>183</v>
      </c>
      <c r="F146">
        <f t="shared" si="12"/>
        <v>45888.119860933853</v>
      </c>
      <c r="G146">
        <f t="shared" si="11"/>
        <v>0</v>
      </c>
      <c r="H146">
        <v>424172852.91981781</v>
      </c>
      <c r="I146">
        <v>0</v>
      </c>
    </row>
    <row r="147" spans="5:9">
      <c r="E147" t="s">
        <v>184</v>
      </c>
      <c r="F147">
        <f t="shared" si="12"/>
        <v>43604.070012180506</v>
      </c>
      <c r="G147">
        <f t="shared" si="11"/>
        <v>270.14678506970591</v>
      </c>
      <c r="H147">
        <v>403059938.65153056</v>
      </c>
      <c r="I147">
        <v>2755761.2686243332</v>
      </c>
    </row>
    <row r="148" spans="5:9">
      <c r="E148" t="s">
        <v>185</v>
      </c>
      <c r="F148">
        <f t="shared" si="12"/>
        <v>1403.9729856067834</v>
      </c>
      <c r="G148">
        <f t="shared" si="11"/>
        <v>0</v>
      </c>
      <c r="H148">
        <v>12977808.385524563</v>
      </c>
      <c r="I148">
        <v>0</v>
      </c>
    </row>
    <row r="149" spans="5:9">
      <c r="E149" t="s">
        <v>186</v>
      </c>
      <c r="F149">
        <f t="shared" si="12"/>
        <v>1234.0960501869072</v>
      </c>
      <c r="G149">
        <f t="shared" si="11"/>
        <v>204.04245926185601</v>
      </c>
      <c r="H149">
        <v>11407528.658207398</v>
      </c>
      <c r="I149">
        <v>2081432.5302579224</v>
      </c>
    </row>
    <row r="150" spans="5:9">
      <c r="E150" t="s">
        <v>187</v>
      </c>
      <c r="F150">
        <f t="shared" si="12"/>
        <v>4048.6734176568962</v>
      </c>
      <c r="G150">
        <f t="shared" si="11"/>
        <v>1048.7877252734504</v>
      </c>
      <c r="H150">
        <v>37424443.61008095</v>
      </c>
      <c r="I150">
        <v>10698659.958405325</v>
      </c>
    </row>
    <row r="151" spans="5:9">
      <c r="E151" t="s">
        <v>188</v>
      </c>
      <c r="F151">
        <f t="shared" si="12"/>
        <v>2711.7965672118621</v>
      </c>
      <c r="G151">
        <f t="shared" si="11"/>
        <v>246.45244953452436</v>
      </c>
      <c r="H151">
        <v>25066847.14776665</v>
      </c>
      <c r="I151">
        <v>2514055.8856163723</v>
      </c>
    </row>
    <row r="152" spans="5:9">
      <c r="E152" t="s">
        <v>189</v>
      </c>
      <c r="F152">
        <f t="shared" si="12"/>
        <v>2553.7143165321218</v>
      </c>
      <c r="G152">
        <f t="shared" si="11"/>
        <v>264.82489340383273</v>
      </c>
      <c r="H152">
        <v>23605593.135398693</v>
      </c>
      <c r="I152">
        <v>2701472.7716324339</v>
      </c>
    </row>
    <row r="153" spans="5:9">
      <c r="E153" t="s">
        <v>190</v>
      </c>
      <c r="F153">
        <f t="shared" si="12"/>
        <v>3907.6612401785342</v>
      </c>
      <c r="G153">
        <f t="shared" si="11"/>
        <v>747.51313630245545</v>
      </c>
      <c r="H153">
        <v>36120979.057628155</v>
      </c>
      <c r="I153">
        <v>7625364.6634316798</v>
      </c>
    </row>
    <row r="154" spans="5:9">
      <c r="E154" t="s">
        <v>191</v>
      </c>
      <c r="F154">
        <f t="shared" si="12"/>
        <v>1051.0478774788814</v>
      </c>
      <c r="G154">
        <f t="shared" si="11"/>
        <v>0</v>
      </c>
      <c r="H154">
        <v>9715498.8719658442</v>
      </c>
      <c r="I154">
        <v>0</v>
      </c>
    </row>
    <row r="155" spans="5:9">
      <c r="E155" t="s">
        <v>192</v>
      </c>
      <c r="F155">
        <f t="shared" si="12"/>
        <v>75568.439407718804</v>
      </c>
      <c r="G155">
        <f t="shared" si="11"/>
        <v>290.10695169061887</v>
      </c>
      <c r="H155">
        <v>698526778.42134082</v>
      </c>
      <c r="I155">
        <v>2959374.4786612657</v>
      </c>
    </row>
    <row r="159" spans="5:9">
      <c r="F159">
        <f>SUM(F3:F155)</f>
        <v>1179938.2465049597</v>
      </c>
      <c r="G159">
        <f>SUM(G3:G155)</f>
        <v>172293.49814513384</v>
      </c>
      <c r="H159">
        <f t="shared" ref="H159:I159" si="13">SUM(H3:H155)</f>
        <v>10906913898.542772</v>
      </c>
      <c r="I159">
        <f t="shared" si="13"/>
        <v>1686342176.4579098</v>
      </c>
    </row>
    <row r="160" spans="5:9">
      <c r="F160">
        <f>F159-G159</f>
        <v>1007644.7483598258</v>
      </c>
      <c r="H160">
        <f>H159-I159</f>
        <v>9220571722.0848618</v>
      </c>
    </row>
    <row r="162" spans="6:9">
      <c r="F162">
        <f>F163+G162</f>
        <v>1133962.1000000001</v>
      </c>
      <c r="G162" s="11">
        <v>143253.70000000001</v>
      </c>
    </row>
    <row r="163" spans="6:9">
      <c r="F163" s="11">
        <v>990708.4</v>
      </c>
    </row>
    <row r="164" spans="6:9">
      <c r="I164">
        <v>1133962.1000000001</v>
      </c>
    </row>
  </sheetData>
  <mergeCells count="2">
    <mergeCell ref="H1:I1"/>
    <mergeCell ref="F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8E7B-CEE8-D147-8EBF-4BDBF689BA32}">
  <dimension ref="A1:E154"/>
  <sheetViews>
    <sheetView zoomScale="150" workbookViewId="0"/>
  </sheetViews>
  <sheetFormatPr baseColWidth="10" defaultRowHeight="16"/>
  <cols>
    <col min="1" max="1" width="37.33203125" customWidth="1"/>
    <col min="5" max="5" width="38.83203125" customWidth="1"/>
  </cols>
  <sheetData>
    <row r="1" spans="1:5">
      <c r="A1" s="22" t="s">
        <v>413</v>
      </c>
      <c r="B1" s="21" t="s">
        <v>543</v>
      </c>
    </row>
    <row r="2" spans="1:5">
      <c r="A2" s="26" t="s">
        <v>414</v>
      </c>
      <c r="B2" s="24">
        <v>143253.69</v>
      </c>
      <c r="E2" t="s">
        <v>40</v>
      </c>
    </row>
    <row r="3" spans="1:5">
      <c r="A3" s="26" t="s">
        <v>415</v>
      </c>
      <c r="B3" s="24">
        <v>50294.76</v>
      </c>
      <c r="E3" t="s">
        <v>41</v>
      </c>
    </row>
    <row r="4" spans="1:5">
      <c r="A4" s="26" t="s">
        <v>416</v>
      </c>
      <c r="B4" s="24">
        <v>5567.71</v>
      </c>
      <c r="E4" t="s">
        <v>42</v>
      </c>
    </row>
    <row r="5" spans="1:5">
      <c r="A5" s="17" t="s">
        <v>417</v>
      </c>
      <c r="B5" s="24">
        <v>34.32</v>
      </c>
      <c r="E5" t="s">
        <v>43</v>
      </c>
    </row>
    <row r="6" spans="1:5">
      <c r="A6" s="17" t="s">
        <v>418</v>
      </c>
      <c r="B6" s="24">
        <v>1295.07</v>
      </c>
      <c r="E6" s="2" t="s">
        <v>44</v>
      </c>
    </row>
    <row r="7" spans="1:5">
      <c r="A7" s="17" t="s">
        <v>419</v>
      </c>
      <c r="B7" s="24">
        <v>416.23</v>
      </c>
      <c r="E7" t="s">
        <v>45</v>
      </c>
    </row>
    <row r="8" spans="1:5">
      <c r="A8" s="17" t="s">
        <v>420</v>
      </c>
      <c r="B8" s="24">
        <v>1086.72</v>
      </c>
      <c r="E8" t="s">
        <v>46</v>
      </c>
    </row>
    <row r="9" spans="1:5">
      <c r="A9" s="17" t="s">
        <v>421</v>
      </c>
      <c r="B9" s="24">
        <v>442.44</v>
      </c>
      <c r="E9" t="s">
        <v>47</v>
      </c>
    </row>
    <row r="10" spans="1:5">
      <c r="A10" s="17" t="s">
        <v>422</v>
      </c>
      <c r="B10" s="24">
        <v>1022.34</v>
      </c>
      <c r="E10" t="s">
        <v>48</v>
      </c>
    </row>
    <row r="11" spans="1:5">
      <c r="A11" s="17" t="s">
        <v>423</v>
      </c>
      <c r="B11" s="24">
        <v>119.87</v>
      </c>
      <c r="E11" t="s">
        <v>49</v>
      </c>
    </row>
    <row r="12" spans="1:5">
      <c r="A12" s="17" t="s">
        <v>424</v>
      </c>
      <c r="B12" s="24">
        <v>135.49</v>
      </c>
      <c r="E12" t="s">
        <v>50</v>
      </c>
    </row>
    <row r="13" spans="1:5">
      <c r="A13" s="17" t="s">
        <v>425</v>
      </c>
      <c r="B13" s="24">
        <v>312.11</v>
      </c>
      <c r="E13" t="s">
        <v>51</v>
      </c>
    </row>
    <row r="14" spans="1:5">
      <c r="A14" s="17" t="s">
        <v>426</v>
      </c>
      <c r="B14" s="24">
        <v>703.13</v>
      </c>
      <c r="E14" t="s">
        <v>52</v>
      </c>
    </row>
    <row r="15" spans="1:5">
      <c r="A15" s="26" t="s">
        <v>427</v>
      </c>
      <c r="B15" s="24">
        <v>527.85</v>
      </c>
      <c r="E15" t="s">
        <v>53</v>
      </c>
    </row>
    <row r="16" spans="1:5">
      <c r="A16" s="17" t="s">
        <v>428</v>
      </c>
      <c r="B16" s="24">
        <v>397.13</v>
      </c>
      <c r="E16" t="s">
        <v>54</v>
      </c>
    </row>
    <row r="17" spans="1:5">
      <c r="A17" s="29" t="s">
        <v>429</v>
      </c>
      <c r="B17" s="30">
        <v>130.72</v>
      </c>
      <c r="E17" t="s">
        <v>55</v>
      </c>
    </row>
    <row r="18" spans="1:5">
      <c r="A18" s="26" t="s">
        <v>430</v>
      </c>
      <c r="B18" s="24">
        <v>19632.22</v>
      </c>
      <c r="E18" t="s">
        <v>56</v>
      </c>
    </row>
    <row r="19" spans="1:5">
      <c r="A19" s="17" t="s">
        <v>431</v>
      </c>
      <c r="B19" s="24">
        <v>103.99</v>
      </c>
      <c r="E19" t="s">
        <v>57</v>
      </c>
    </row>
    <row r="20" spans="1:5">
      <c r="A20" s="17" t="s">
        <v>432</v>
      </c>
      <c r="B20" s="24">
        <v>2649.75</v>
      </c>
      <c r="E20" t="s">
        <v>58</v>
      </c>
    </row>
    <row r="21" spans="1:5">
      <c r="A21" s="17" t="s">
        <v>433</v>
      </c>
      <c r="B21" s="24">
        <v>698.67</v>
      </c>
      <c r="E21" t="s">
        <v>59</v>
      </c>
    </row>
    <row r="22" spans="1:5">
      <c r="A22" s="17" t="s">
        <v>434</v>
      </c>
      <c r="B22" s="24">
        <v>1418.47</v>
      </c>
      <c r="E22" t="s">
        <v>60</v>
      </c>
    </row>
    <row r="23" spans="1:5">
      <c r="A23" s="17" t="s">
        <v>435</v>
      </c>
      <c r="B23" s="24">
        <v>1311.14</v>
      </c>
      <c r="E23" t="s">
        <v>61</v>
      </c>
    </row>
    <row r="24" spans="1:5">
      <c r="A24" s="17" t="s">
        <v>436</v>
      </c>
      <c r="B24" s="24">
        <v>599.84</v>
      </c>
      <c r="E24" t="s">
        <v>62</v>
      </c>
    </row>
    <row r="25" spans="1:5">
      <c r="A25" s="17" t="s">
        <v>437</v>
      </c>
      <c r="B25" s="24">
        <v>484.04</v>
      </c>
      <c r="E25" t="s">
        <v>63</v>
      </c>
    </row>
    <row r="26" spans="1:5">
      <c r="A26" s="17" t="s">
        <v>438</v>
      </c>
      <c r="B26" s="24">
        <v>12189.51</v>
      </c>
      <c r="E26" t="s">
        <v>64</v>
      </c>
    </row>
    <row r="27" spans="1:5">
      <c r="A27" s="17" t="s">
        <v>439</v>
      </c>
      <c r="B27" s="24">
        <v>176.82</v>
      </c>
      <c r="E27" t="s">
        <v>65</v>
      </c>
    </row>
    <row r="28" spans="1:5">
      <c r="A28" s="26" t="s">
        <v>440</v>
      </c>
      <c r="B28" s="24">
        <v>23919.119999999999</v>
      </c>
      <c r="E28" t="s">
        <v>66</v>
      </c>
    </row>
    <row r="29" spans="1:5">
      <c r="A29" s="17" t="s">
        <v>441</v>
      </c>
      <c r="B29" s="24">
        <v>1617.38</v>
      </c>
      <c r="E29" t="s">
        <v>67</v>
      </c>
    </row>
    <row r="30" spans="1:5">
      <c r="A30" s="17" t="s">
        <v>442</v>
      </c>
      <c r="B30" s="24">
        <v>18697.07</v>
      </c>
      <c r="E30" t="s">
        <v>68</v>
      </c>
    </row>
    <row r="31" spans="1:5">
      <c r="A31" s="17" t="s">
        <v>443</v>
      </c>
      <c r="B31" s="24">
        <v>3591.82</v>
      </c>
      <c r="E31" t="s">
        <v>69</v>
      </c>
    </row>
    <row r="32" spans="1:5">
      <c r="A32" s="17" t="s">
        <v>444</v>
      </c>
      <c r="B32" s="24">
        <v>12.86</v>
      </c>
      <c r="E32" t="s">
        <v>70</v>
      </c>
    </row>
    <row r="33" spans="1:5">
      <c r="A33" s="26" t="s">
        <v>445</v>
      </c>
      <c r="B33" s="24">
        <v>647.86</v>
      </c>
      <c r="E33" t="s">
        <v>71</v>
      </c>
    </row>
    <row r="34" spans="1:5">
      <c r="A34" s="17" t="s">
        <v>447</v>
      </c>
      <c r="B34" s="24">
        <v>32.380000000000003</v>
      </c>
      <c r="E34" t="s">
        <v>72</v>
      </c>
    </row>
    <row r="35" spans="1:5">
      <c r="A35" s="17" t="s">
        <v>448</v>
      </c>
      <c r="B35" s="24">
        <v>601.24</v>
      </c>
      <c r="E35" t="s">
        <v>73</v>
      </c>
    </row>
    <row r="36" spans="1:5">
      <c r="A36" s="18" t="s">
        <v>449</v>
      </c>
      <c r="B36" s="25">
        <v>14.23</v>
      </c>
      <c r="E36" t="s">
        <v>74</v>
      </c>
    </row>
    <row r="37" spans="1:5">
      <c r="A37" s="27" t="s">
        <v>450</v>
      </c>
      <c r="B37" s="23" t="s">
        <v>451</v>
      </c>
      <c r="E37" t="s">
        <v>75</v>
      </c>
    </row>
    <row r="38" spans="1:5">
      <c r="A38" s="26" t="s">
        <v>452</v>
      </c>
      <c r="B38" s="19" t="s">
        <v>453</v>
      </c>
      <c r="E38" t="s">
        <v>76</v>
      </c>
    </row>
    <row r="39" spans="1:5">
      <c r="A39" s="17" t="s">
        <v>454</v>
      </c>
      <c r="B39" s="19" t="s">
        <v>455</v>
      </c>
      <c r="E39" t="s">
        <v>77</v>
      </c>
    </row>
    <row r="40" spans="1:5">
      <c r="A40" s="17" t="s">
        <v>456</v>
      </c>
      <c r="B40" s="19" t="s">
        <v>457</v>
      </c>
      <c r="E40" t="s">
        <v>78</v>
      </c>
    </row>
    <row r="41" spans="1:5">
      <c r="A41" s="17" t="s">
        <v>458</v>
      </c>
      <c r="B41" s="19" t="s">
        <v>459</v>
      </c>
      <c r="E41" t="s">
        <v>79</v>
      </c>
    </row>
    <row r="42" spans="1:5">
      <c r="A42" s="17" t="s">
        <v>460</v>
      </c>
      <c r="B42" s="19" t="s">
        <v>461</v>
      </c>
      <c r="E42" t="s">
        <v>80</v>
      </c>
    </row>
    <row r="43" spans="1:5">
      <c r="A43" s="17" t="s">
        <v>462</v>
      </c>
      <c r="B43" s="19" t="s">
        <v>463</v>
      </c>
      <c r="E43" t="s">
        <v>81</v>
      </c>
    </row>
    <row r="44" spans="1:5">
      <c r="A44" s="17" t="s">
        <v>464</v>
      </c>
      <c r="B44" s="19" t="s">
        <v>465</v>
      </c>
      <c r="E44" t="s">
        <v>82</v>
      </c>
    </row>
    <row r="45" spans="1:5">
      <c r="A45" s="17" t="s">
        <v>466</v>
      </c>
      <c r="B45" s="19" t="s">
        <v>467</v>
      </c>
      <c r="E45" t="s">
        <v>83</v>
      </c>
    </row>
    <row r="46" spans="1:5">
      <c r="A46" s="17" t="s">
        <v>468</v>
      </c>
      <c r="B46" s="19" t="s">
        <v>469</v>
      </c>
      <c r="E46" t="s">
        <v>84</v>
      </c>
    </row>
    <row r="47" spans="1:5">
      <c r="A47" s="17" t="s">
        <v>470</v>
      </c>
      <c r="B47" s="19" t="s">
        <v>471</v>
      </c>
      <c r="E47" t="s">
        <v>85</v>
      </c>
    </row>
    <row r="48" spans="1:5">
      <c r="A48" s="26" t="s">
        <v>472</v>
      </c>
      <c r="B48" s="19" t="s">
        <v>473</v>
      </c>
      <c r="E48" t="s">
        <v>86</v>
      </c>
    </row>
    <row r="49" spans="1:5">
      <c r="A49" s="17" t="s">
        <v>474</v>
      </c>
      <c r="B49" s="19" t="s">
        <v>475</v>
      </c>
      <c r="E49" t="s">
        <v>87</v>
      </c>
    </row>
    <row r="50" spans="1:5">
      <c r="A50" s="17" t="s">
        <v>476</v>
      </c>
      <c r="B50" s="19" t="s">
        <v>477</v>
      </c>
      <c r="E50" t="s">
        <v>88</v>
      </c>
    </row>
    <row r="51" spans="1:5">
      <c r="A51" s="17" t="s">
        <v>478</v>
      </c>
      <c r="B51" s="19" t="s">
        <v>479</v>
      </c>
      <c r="E51" t="s">
        <v>89</v>
      </c>
    </row>
    <row r="52" spans="1:5">
      <c r="A52" s="17" t="s">
        <v>480</v>
      </c>
      <c r="B52" s="19" t="s">
        <v>481</v>
      </c>
      <c r="E52" t="s">
        <v>90</v>
      </c>
    </row>
    <row r="53" spans="1:5">
      <c r="A53" s="17" t="s">
        <v>482</v>
      </c>
      <c r="B53" s="19" t="s">
        <v>483</v>
      </c>
      <c r="E53" t="s">
        <v>91</v>
      </c>
    </row>
    <row r="54" spans="1:5">
      <c r="A54" s="17" t="s">
        <v>484</v>
      </c>
      <c r="B54" s="19" t="s">
        <v>485</v>
      </c>
      <c r="E54" t="s">
        <v>92</v>
      </c>
    </row>
    <row r="55" spans="1:5">
      <c r="A55" s="17" t="s">
        <v>486</v>
      </c>
      <c r="B55" s="19" t="s">
        <v>487</v>
      </c>
      <c r="E55" t="s">
        <v>93</v>
      </c>
    </row>
    <row r="56" spans="1:5">
      <c r="A56" s="17" t="s">
        <v>488</v>
      </c>
      <c r="B56" s="19" t="s">
        <v>489</v>
      </c>
      <c r="E56" t="s">
        <v>94</v>
      </c>
    </row>
    <row r="57" spans="1:5">
      <c r="A57" s="17" t="s">
        <v>490</v>
      </c>
      <c r="B57" s="19" t="s">
        <v>491</v>
      </c>
      <c r="E57" t="s">
        <v>95</v>
      </c>
    </row>
    <row r="58" spans="1:5">
      <c r="A58" s="26" t="s">
        <v>492</v>
      </c>
      <c r="B58" s="19" t="s">
        <v>493</v>
      </c>
      <c r="E58" t="s">
        <v>96</v>
      </c>
    </row>
    <row r="59" spans="1:5">
      <c r="A59" s="17" t="s">
        <v>494</v>
      </c>
      <c r="B59" s="19" t="s">
        <v>495</v>
      </c>
      <c r="E59" t="s">
        <v>97</v>
      </c>
    </row>
    <row r="60" spans="1:5">
      <c r="A60" s="17" t="s">
        <v>496</v>
      </c>
      <c r="B60" s="19" t="s">
        <v>497</v>
      </c>
      <c r="E60" t="s">
        <v>98</v>
      </c>
    </row>
    <row r="61" spans="1:5">
      <c r="A61" s="17" t="s">
        <v>498</v>
      </c>
      <c r="B61" s="19" t="s">
        <v>499</v>
      </c>
      <c r="E61" t="s">
        <v>99</v>
      </c>
    </row>
    <row r="62" spans="1:5">
      <c r="A62" s="17" t="s">
        <v>500</v>
      </c>
      <c r="B62" s="19" t="s">
        <v>501</v>
      </c>
      <c r="E62" t="s">
        <v>100</v>
      </c>
    </row>
    <row r="63" spans="1:5">
      <c r="A63" s="17" t="s">
        <v>502</v>
      </c>
      <c r="B63" s="19" t="s">
        <v>503</v>
      </c>
      <c r="E63" t="s">
        <v>101</v>
      </c>
    </row>
    <row r="64" spans="1:5">
      <c r="A64" s="17" t="s">
        <v>504</v>
      </c>
      <c r="B64" s="19" t="s">
        <v>505</v>
      </c>
      <c r="E64" t="s">
        <v>102</v>
      </c>
    </row>
    <row r="65" spans="1:5">
      <c r="A65" s="17" t="s">
        <v>506</v>
      </c>
      <c r="B65" s="19" t="s">
        <v>507</v>
      </c>
      <c r="E65" t="s">
        <v>103</v>
      </c>
    </row>
    <row r="66" spans="1:5">
      <c r="A66" s="17" t="s">
        <v>508</v>
      </c>
      <c r="B66" s="19" t="s">
        <v>509</v>
      </c>
      <c r="E66" t="s">
        <v>104</v>
      </c>
    </row>
    <row r="67" spans="1:5">
      <c r="A67" s="17" t="s">
        <v>510</v>
      </c>
      <c r="B67" s="19" t="s">
        <v>511</v>
      </c>
      <c r="E67" t="s">
        <v>105</v>
      </c>
    </row>
    <row r="68" spans="1:5">
      <c r="A68" s="26" t="s">
        <v>512</v>
      </c>
      <c r="B68" s="19" t="s">
        <v>513</v>
      </c>
      <c r="E68" t="s">
        <v>106</v>
      </c>
    </row>
    <row r="69" spans="1:5">
      <c r="A69" s="17" t="s">
        <v>514</v>
      </c>
      <c r="B69" s="19" t="s">
        <v>446</v>
      </c>
      <c r="E69" t="s">
        <v>107</v>
      </c>
    </row>
    <row r="70" spans="1:5">
      <c r="A70" s="17" t="s">
        <v>515</v>
      </c>
      <c r="B70" s="19" t="s">
        <v>516</v>
      </c>
      <c r="E70" t="s">
        <v>108</v>
      </c>
    </row>
    <row r="71" spans="1:5">
      <c r="A71" s="17" t="s">
        <v>517</v>
      </c>
      <c r="B71" s="19" t="s">
        <v>518</v>
      </c>
      <c r="E71" t="s">
        <v>109</v>
      </c>
    </row>
    <row r="72" spans="1:5">
      <c r="A72" s="17" t="s">
        <v>519</v>
      </c>
      <c r="B72" s="19" t="s">
        <v>520</v>
      </c>
      <c r="E72" t="s">
        <v>110</v>
      </c>
    </row>
    <row r="73" spans="1:5">
      <c r="A73" s="17" t="s">
        <v>521</v>
      </c>
      <c r="B73" s="19" t="s">
        <v>522</v>
      </c>
      <c r="E73" t="s">
        <v>111</v>
      </c>
    </row>
    <row r="74" spans="1:5">
      <c r="A74" s="17" t="s">
        <v>523</v>
      </c>
      <c r="B74" s="19" t="s">
        <v>524</v>
      </c>
      <c r="E74" t="s">
        <v>112</v>
      </c>
    </row>
    <row r="75" spans="1:5">
      <c r="A75" s="17" t="s">
        <v>525</v>
      </c>
      <c r="B75" s="19" t="s">
        <v>526</v>
      </c>
      <c r="E75" t="s">
        <v>113</v>
      </c>
    </row>
    <row r="76" spans="1:5">
      <c r="A76" s="17" t="s">
        <v>527</v>
      </c>
      <c r="B76" s="19" t="s">
        <v>528</v>
      </c>
      <c r="E76" t="s">
        <v>114</v>
      </c>
    </row>
    <row r="77" spans="1:5">
      <c r="A77" s="28" t="s">
        <v>529</v>
      </c>
      <c r="B77" s="20" t="s">
        <v>530</v>
      </c>
      <c r="E77" t="s">
        <v>115</v>
      </c>
    </row>
    <row r="78" spans="1:5">
      <c r="E78" t="s">
        <v>116</v>
      </c>
    </row>
    <row r="79" spans="1:5">
      <c r="E79" t="s">
        <v>117</v>
      </c>
    </row>
    <row r="80" spans="1:5">
      <c r="E80" t="s">
        <v>118</v>
      </c>
    </row>
    <row r="81" spans="5:5">
      <c r="E81" t="s">
        <v>119</v>
      </c>
    </row>
    <row r="82" spans="5:5">
      <c r="E82" t="s">
        <v>120</v>
      </c>
    </row>
    <row r="83" spans="5:5">
      <c r="E83" t="s">
        <v>121</v>
      </c>
    </row>
    <row r="84" spans="5:5">
      <c r="E84" t="s">
        <v>122</v>
      </c>
    </row>
    <row r="85" spans="5:5">
      <c r="E85" t="s">
        <v>123</v>
      </c>
    </row>
    <row r="86" spans="5:5">
      <c r="E86" t="s">
        <v>124</v>
      </c>
    </row>
    <row r="87" spans="5:5">
      <c r="E87" t="s">
        <v>125</v>
      </c>
    </row>
    <row r="88" spans="5:5">
      <c r="E88" t="s">
        <v>126</v>
      </c>
    </row>
    <row r="89" spans="5:5">
      <c r="E89" t="s">
        <v>127</v>
      </c>
    </row>
    <row r="90" spans="5:5">
      <c r="E90" t="s">
        <v>128</v>
      </c>
    </row>
    <row r="91" spans="5:5">
      <c r="E91" t="s">
        <v>129</v>
      </c>
    </row>
    <row r="92" spans="5:5">
      <c r="E92" t="s">
        <v>130</v>
      </c>
    </row>
    <row r="93" spans="5:5">
      <c r="E93" t="s">
        <v>131</v>
      </c>
    </row>
    <row r="94" spans="5:5">
      <c r="E94" t="s">
        <v>132</v>
      </c>
    </row>
    <row r="95" spans="5:5">
      <c r="E95" t="s">
        <v>133</v>
      </c>
    </row>
    <row r="96" spans="5:5">
      <c r="E96" t="s">
        <v>134</v>
      </c>
    </row>
    <row r="97" spans="5:5">
      <c r="E97" t="s">
        <v>135</v>
      </c>
    </row>
    <row r="98" spans="5:5">
      <c r="E98" t="s">
        <v>136</v>
      </c>
    </row>
    <row r="99" spans="5:5">
      <c r="E99" t="s">
        <v>137</v>
      </c>
    </row>
    <row r="100" spans="5:5">
      <c r="E100" t="s">
        <v>138</v>
      </c>
    </row>
    <row r="101" spans="5:5">
      <c r="E101" t="s">
        <v>139</v>
      </c>
    </row>
    <row r="102" spans="5:5">
      <c r="E102" t="s">
        <v>140</v>
      </c>
    </row>
    <row r="103" spans="5:5">
      <c r="E103" t="s">
        <v>141</v>
      </c>
    </row>
    <row r="104" spans="5:5">
      <c r="E104" t="s">
        <v>142</v>
      </c>
    </row>
    <row r="105" spans="5:5">
      <c r="E105" t="s">
        <v>143</v>
      </c>
    </row>
    <row r="106" spans="5:5">
      <c r="E106" t="s">
        <v>144</v>
      </c>
    </row>
    <row r="107" spans="5:5">
      <c r="E107" t="s">
        <v>145</v>
      </c>
    </row>
    <row r="108" spans="5:5">
      <c r="E108" t="s">
        <v>146</v>
      </c>
    </row>
    <row r="109" spans="5:5">
      <c r="E109" t="s">
        <v>147</v>
      </c>
    </row>
    <row r="110" spans="5:5">
      <c r="E110" t="s">
        <v>148</v>
      </c>
    </row>
    <row r="111" spans="5:5">
      <c r="E111" t="s">
        <v>149</v>
      </c>
    </row>
    <row r="112" spans="5:5">
      <c r="E112" t="s">
        <v>150</v>
      </c>
    </row>
    <row r="113" spans="5:5">
      <c r="E113" t="s">
        <v>151</v>
      </c>
    </row>
    <row r="114" spans="5:5">
      <c r="E114" t="s">
        <v>152</v>
      </c>
    </row>
    <row r="115" spans="5:5">
      <c r="E115" t="s">
        <v>153</v>
      </c>
    </row>
    <row r="116" spans="5:5">
      <c r="E116" t="s">
        <v>154</v>
      </c>
    </row>
    <row r="117" spans="5:5">
      <c r="E117" t="s">
        <v>155</v>
      </c>
    </row>
    <row r="118" spans="5:5">
      <c r="E118" t="s">
        <v>156</v>
      </c>
    </row>
    <row r="119" spans="5:5">
      <c r="E119" t="s">
        <v>157</v>
      </c>
    </row>
    <row r="120" spans="5:5">
      <c r="E120" t="s">
        <v>158</v>
      </c>
    </row>
    <row r="121" spans="5:5">
      <c r="E121" t="s">
        <v>159</v>
      </c>
    </row>
    <row r="122" spans="5:5">
      <c r="E122" t="s">
        <v>160</v>
      </c>
    </row>
    <row r="123" spans="5:5">
      <c r="E123" t="s">
        <v>161</v>
      </c>
    </row>
    <row r="124" spans="5:5">
      <c r="E124" t="s">
        <v>162</v>
      </c>
    </row>
    <row r="125" spans="5:5">
      <c r="E125" t="s">
        <v>163</v>
      </c>
    </row>
    <row r="126" spans="5:5">
      <c r="E126" t="s">
        <v>164</v>
      </c>
    </row>
    <row r="127" spans="5:5">
      <c r="E127" t="s">
        <v>165</v>
      </c>
    </row>
    <row r="128" spans="5:5">
      <c r="E128" t="s">
        <v>166</v>
      </c>
    </row>
    <row r="129" spans="5:5">
      <c r="E129" t="s">
        <v>167</v>
      </c>
    </row>
    <row r="130" spans="5:5">
      <c r="E130" t="s">
        <v>168</v>
      </c>
    </row>
    <row r="131" spans="5:5">
      <c r="E131" t="s">
        <v>169</v>
      </c>
    </row>
    <row r="132" spans="5:5">
      <c r="E132" t="s">
        <v>170</v>
      </c>
    </row>
    <row r="133" spans="5:5">
      <c r="E133" t="s">
        <v>171</v>
      </c>
    </row>
    <row r="134" spans="5:5">
      <c r="E134" t="s">
        <v>172</v>
      </c>
    </row>
    <row r="135" spans="5:5">
      <c r="E135" t="s">
        <v>173</v>
      </c>
    </row>
    <row r="136" spans="5:5">
      <c r="E136" t="s">
        <v>174</v>
      </c>
    </row>
    <row r="137" spans="5:5">
      <c r="E137" t="s">
        <v>175</v>
      </c>
    </row>
    <row r="138" spans="5:5">
      <c r="E138" t="s">
        <v>176</v>
      </c>
    </row>
    <row r="139" spans="5:5">
      <c r="E139" t="s">
        <v>177</v>
      </c>
    </row>
    <row r="140" spans="5:5">
      <c r="E140" t="s">
        <v>178</v>
      </c>
    </row>
    <row r="141" spans="5:5">
      <c r="E141" t="s">
        <v>179</v>
      </c>
    </row>
    <row r="142" spans="5:5">
      <c r="E142" t="s">
        <v>180</v>
      </c>
    </row>
    <row r="143" spans="5:5">
      <c r="E143" t="s">
        <v>181</v>
      </c>
    </row>
    <row r="144" spans="5:5">
      <c r="E144" t="s">
        <v>182</v>
      </c>
    </row>
    <row r="145" spans="5:5">
      <c r="E145" t="s">
        <v>183</v>
      </c>
    </row>
    <row r="146" spans="5:5">
      <c r="E146" t="s">
        <v>184</v>
      </c>
    </row>
    <row r="147" spans="5:5">
      <c r="E147" t="s">
        <v>185</v>
      </c>
    </row>
    <row r="148" spans="5:5">
      <c r="E148" t="s">
        <v>186</v>
      </c>
    </row>
    <row r="149" spans="5:5">
      <c r="E149" t="s">
        <v>187</v>
      </c>
    </row>
    <row r="150" spans="5:5">
      <c r="E150" t="s">
        <v>188</v>
      </c>
    </row>
    <row r="151" spans="5:5">
      <c r="E151" t="s">
        <v>189</v>
      </c>
    </row>
    <row r="152" spans="5:5">
      <c r="E152" t="s">
        <v>190</v>
      </c>
    </row>
    <row r="153" spans="5:5">
      <c r="E153" t="s">
        <v>191</v>
      </c>
    </row>
    <row r="154" spans="5:5">
      <c r="E154" t="s">
        <v>192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部门</vt:lpstr>
      <vt:lpstr>x1</vt:lpstr>
      <vt:lpstr>A</vt:lpstr>
      <vt:lpstr>v1</vt:lpstr>
      <vt:lpstr>u1</vt:lpstr>
      <vt:lpstr>进出口数据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2024-07-05T02:17:53Z</dcterms:created>
  <dcterms:modified xsi:type="dcterms:W3CDTF">2024-08-08T03:49:36Z</dcterms:modified>
</cp:coreProperties>
</file>