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cuments\Andrea\Coporación\MATERIAL INGENIERIA ECONOMICA\Ingenieria Economica\Actividades\2020 1\"/>
    </mc:Choice>
  </mc:AlternateContent>
  <xr:revisionPtr revIDLastSave="0" documentId="13_ncr:1_{861FB449-40FC-456C-945F-4C49F56B6A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o anticipada" sheetId="1" r:id="rId1"/>
    <sheet name="Ahorro anticip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G27" i="1" s="1"/>
  <c r="E28" i="1" s="1"/>
  <c r="D28" i="1"/>
  <c r="D29" i="1" s="1"/>
  <c r="B22" i="1"/>
  <c r="D13" i="1"/>
  <c r="C11" i="2"/>
  <c r="C9" i="2"/>
  <c r="E5" i="2"/>
  <c r="D30" i="1" l="1"/>
  <c r="D31" i="1" l="1"/>
  <c r="D32" i="1" l="1"/>
  <c r="D33" i="1" l="1"/>
  <c r="D34" i="1" l="1"/>
  <c r="D35" i="1" l="1"/>
  <c r="D36" i="1" l="1"/>
  <c r="D37" i="1" l="1"/>
  <c r="D38" i="1" l="1"/>
  <c r="B20" i="1" l="1"/>
  <c r="E18" i="1"/>
  <c r="F18" i="1"/>
  <c r="G18" i="1"/>
  <c r="H18" i="1"/>
  <c r="I18" i="1"/>
  <c r="J18" i="1"/>
  <c r="K18" i="1"/>
  <c r="L18" i="1"/>
  <c r="M18" i="1"/>
  <c r="N18" i="1"/>
  <c r="O18" i="1"/>
  <c r="D18" i="1"/>
  <c r="D20" i="1" s="1"/>
  <c r="E4" i="2" l="1"/>
  <c r="D10" i="1" l="1"/>
  <c r="F28" i="1" l="1"/>
  <c r="G28" i="1" s="1"/>
  <c r="E29" i="1" l="1"/>
  <c r="F29" i="1" s="1"/>
  <c r="G29" i="1" s="1"/>
  <c r="E30" i="1" s="1"/>
  <c r="F30" i="1" s="1"/>
  <c r="G30" i="1" s="1"/>
  <c r="E31" i="1" l="1"/>
  <c r="F31" i="1" s="1"/>
  <c r="G31" i="1" s="1"/>
  <c r="E32" i="1" l="1"/>
  <c r="F32" i="1" s="1"/>
  <c r="G32" i="1" s="1"/>
  <c r="E33" i="1" l="1"/>
  <c r="F33" i="1" s="1"/>
  <c r="G33" i="1" s="1"/>
  <c r="E34" i="1" l="1"/>
  <c r="F34" i="1" s="1"/>
  <c r="G34" i="1" s="1"/>
  <c r="E35" i="1" l="1"/>
  <c r="F35" i="1" s="1"/>
  <c r="G35" i="1" s="1"/>
  <c r="E36" i="1" l="1"/>
  <c r="F36" i="1" s="1"/>
  <c r="G36" i="1" s="1"/>
  <c r="E37" i="1" l="1"/>
  <c r="F37" i="1" s="1"/>
  <c r="G37" i="1" s="1"/>
  <c r="E38" i="1" l="1"/>
  <c r="F38" i="1" s="1"/>
  <c r="G38" i="1" s="1"/>
  <c r="E16" i="2"/>
  <c r="F16" i="2" s="1"/>
  <c r="D17" i="2" s="1"/>
  <c r="E17" i="2" s="1"/>
  <c r="F17" i="2" s="1"/>
  <c r="D18" i="2" l="1"/>
  <c r="E18" i="2" s="1"/>
  <c r="F18" i="2" s="1"/>
  <c r="D19" i="2" s="1"/>
  <c r="E19" i="2" s="1"/>
  <c r="F19" i="2" s="1"/>
  <c r="D20" i="2" l="1"/>
  <c r="E20" i="2" s="1"/>
  <c r="F20" i="2" s="1"/>
  <c r="D21" i="2" l="1"/>
  <c r="E21" i="2" s="1"/>
  <c r="F21" i="2" s="1"/>
  <c r="D22" i="2" l="1"/>
  <c r="E22" i="2" s="1"/>
  <c r="F22" i="2" s="1"/>
  <c r="D23" i="2" l="1"/>
  <c r="E23" i="2" s="1"/>
  <c r="F23" i="2" s="1"/>
  <c r="D24" i="2" l="1"/>
  <c r="E24" i="2" s="1"/>
  <c r="F24" i="2" s="1"/>
  <c r="D25" i="2" l="1"/>
  <c r="E25" i="2" s="1"/>
  <c r="F25" i="2" s="1"/>
  <c r="D26" i="2" l="1"/>
  <c r="E26" i="2" s="1"/>
  <c r="F26" i="2" s="1"/>
  <c r="D27" i="2" l="1"/>
  <c r="E27" i="2" s="1"/>
  <c r="F27" i="2" s="1"/>
  <c r="D28" i="2" l="1"/>
  <c r="E28" i="2" s="1"/>
  <c r="F28" i="2" s="1"/>
  <c r="D29" i="2" l="1"/>
  <c r="E29" i="2" s="1"/>
  <c r="F29" i="2" s="1"/>
  <c r="D30" i="2" l="1"/>
  <c r="E30" i="2" s="1"/>
  <c r="F30" i="2" s="1"/>
  <c r="D31" i="2" l="1"/>
  <c r="E31" i="2" s="1"/>
  <c r="F31" i="2" s="1"/>
  <c r="D32" i="2" l="1"/>
  <c r="E32" i="2" s="1"/>
  <c r="F32" i="2" s="1"/>
  <c r="F33" i="2" l="1"/>
  <c r="D33" i="2"/>
  <c r="E33" i="2" s="1"/>
  <c r="D34" i="2" l="1"/>
  <c r="E34" i="2" s="1"/>
  <c r="F34" i="2" s="1"/>
  <c r="D35" i="2" l="1"/>
  <c r="E35" i="2" s="1"/>
  <c r="F35" i="2" s="1"/>
  <c r="D36" i="2" l="1"/>
  <c r="E36" i="2" s="1"/>
  <c r="F36" i="2" s="1"/>
  <c r="D37" i="2" l="1"/>
  <c r="E37" i="2" s="1"/>
  <c r="F37" i="2" s="1"/>
  <c r="D38" i="2" l="1"/>
  <c r="E38" i="2" s="1"/>
  <c r="F38" i="2" s="1"/>
  <c r="D39" i="2" l="1"/>
  <c r="E39" i="2" s="1"/>
  <c r="F39" i="2" s="1"/>
  <c r="D40" i="2" l="1"/>
  <c r="E40" i="2" s="1"/>
  <c r="F40" i="2" s="1"/>
  <c r="D41" i="2" l="1"/>
  <c r="E41" i="2" s="1"/>
  <c r="F41" i="2" s="1"/>
  <c r="D42" i="2" l="1"/>
  <c r="E42" i="2" s="1"/>
  <c r="F42" i="2" s="1"/>
  <c r="D43" i="2" l="1"/>
  <c r="E43" i="2" s="1"/>
  <c r="F43" i="2" s="1"/>
  <c r="D44" i="2" l="1"/>
  <c r="E44" i="2" s="1"/>
  <c r="F44" i="2" s="1"/>
  <c r="D45" i="2" l="1"/>
  <c r="E45" i="2" s="1"/>
  <c r="F45" i="2" s="1"/>
  <c r="D46" i="2" l="1"/>
  <c r="E46" i="2" s="1"/>
  <c r="F46" i="2" s="1"/>
  <c r="D47" i="2" l="1"/>
  <c r="E47" i="2" s="1"/>
  <c r="F47" i="2" s="1"/>
  <c r="D48" i="2" l="1"/>
  <c r="E48" i="2" s="1"/>
  <c r="F48" i="2" s="1"/>
  <c r="D49" i="2" l="1"/>
  <c r="E49" i="2" s="1"/>
  <c r="F49" i="2" s="1"/>
  <c r="D50" i="2" l="1"/>
  <c r="E50" i="2" s="1"/>
  <c r="F50" i="2" s="1"/>
  <c r="D51" i="2" l="1"/>
  <c r="E51" i="2" s="1"/>
  <c r="F51" i="2" s="1"/>
  <c r="D52" i="2" l="1"/>
  <c r="E52" i="2" s="1"/>
  <c r="F52" i="2" s="1"/>
  <c r="D53" i="2" l="1"/>
  <c r="E53" i="2" s="1"/>
  <c r="F53" i="2" s="1"/>
  <c r="D54" i="2" l="1"/>
  <c r="E54" i="2" s="1"/>
  <c r="F54" i="2" s="1"/>
  <c r="D55" i="2" l="1"/>
  <c r="E55" i="2" s="1"/>
  <c r="F55" i="2" s="1"/>
  <c r="D56" i="2" l="1"/>
  <c r="E56" i="2" s="1"/>
  <c r="F56" i="2" s="1"/>
  <c r="D57" i="2" l="1"/>
  <c r="E57" i="2" s="1"/>
  <c r="F57" i="2" s="1"/>
  <c r="D58" i="2" l="1"/>
  <c r="E58" i="2" s="1"/>
  <c r="F58" i="2" s="1"/>
  <c r="D59" i="2" l="1"/>
  <c r="E59" i="2" s="1"/>
  <c r="F59" i="2" s="1"/>
  <c r="D60" i="2" l="1"/>
  <c r="E60" i="2" s="1"/>
  <c r="F60" i="2" s="1"/>
  <c r="D61" i="2" l="1"/>
  <c r="E61" i="2" s="1"/>
  <c r="F61" i="2" s="1"/>
  <c r="D62" i="2" l="1"/>
  <c r="E62" i="2" s="1"/>
  <c r="F62" i="2" s="1"/>
  <c r="D63" i="2" l="1"/>
  <c r="E63" i="2" s="1"/>
  <c r="F63" i="2" s="1"/>
  <c r="D64" i="2" l="1"/>
  <c r="E64" i="2" s="1"/>
  <c r="F64" i="2" s="1"/>
  <c r="D65" i="2" l="1"/>
  <c r="E65" i="2" s="1"/>
  <c r="F65" i="2" s="1"/>
  <c r="D66" i="2" l="1"/>
  <c r="E66" i="2" s="1"/>
  <c r="F66" i="2" s="1"/>
  <c r="D67" i="2" l="1"/>
  <c r="E67" i="2" s="1"/>
  <c r="F67" i="2" s="1"/>
  <c r="D68" i="2" l="1"/>
  <c r="E68" i="2" s="1"/>
  <c r="F68" i="2" s="1"/>
  <c r="D69" i="2" l="1"/>
  <c r="E69" i="2" s="1"/>
  <c r="F69" i="2" s="1"/>
  <c r="D70" i="2" l="1"/>
  <c r="E70" i="2" s="1"/>
  <c r="F70" i="2" s="1"/>
  <c r="D71" i="2" l="1"/>
  <c r="E71" i="2" s="1"/>
  <c r="F71" i="2" s="1"/>
  <c r="D72" i="2" l="1"/>
  <c r="E72" i="2" s="1"/>
  <c r="F72" i="2" s="1"/>
  <c r="D73" i="2" l="1"/>
  <c r="E73" i="2" s="1"/>
  <c r="F73" i="2" s="1"/>
  <c r="D74" i="2" l="1"/>
  <c r="E74" i="2" s="1"/>
  <c r="F74" i="2" s="1"/>
  <c r="D75" i="2" l="1"/>
  <c r="E75" i="2" s="1"/>
  <c r="F75" i="2" s="1"/>
  <c r="D76" i="2" s="1"/>
  <c r="E76" i="2" s="1"/>
  <c r="F76" i="2" s="1"/>
</calcChain>
</file>

<file path=xl/sharedStrings.xml><?xml version="1.0" encoding="utf-8"?>
<sst xmlns="http://schemas.openxmlformats.org/spreadsheetml/2006/main" count="54" uniqueCount="43">
  <si>
    <t>vp</t>
  </si>
  <si>
    <t>n</t>
  </si>
  <si>
    <t>anticipada</t>
  </si>
  <si>
    <t>i</t>
  </si>
  <si>
    <t>A</t>
  </si>
  <si>
    <t>?</t>
  </si>
  <si>
    <t>A*(1+i)*   ((1+i)^n)-1)</t>
  </si>
  <si>
    <t xml:space="preserve">  i*(1+i)^n</t>
  </si>
  <si>
    <t>Formula</t>
  </si>
  <si>
    <t>Función</t>
  </si>
  <si>
    <t>Pago</t>
  </si>
  <si>
    <t xml:space="preserve">VP = </t>
  </si>
  <si>
    <t xml:space="preserve">A = </t>
  </si>
  <si>
    <t>Tabla</t>
  </si>
  <si>
    <t>No</t>
  </si>
  <si>
    <t>cuota</t>
  </si>
  <si>
    <t>interes</t>
  </si>
  <si>
    <t>abono</t>
  </si>
  <si>
    <t>saldo</t>
  </si>
  <si>
    <t>a</t>
  </si>
  <si>
    <t>m</t>
  </si>
  <si>
    <t>años</t>
  </si>
  <si>
    <t>meses</t>
  </si>
  <si>
    <t>vf</t>
  </si>
  <si>
    <t>función</t>
  </si>
  <si>
    <t>formula</t>
  </si>
  <si>
    <t>no</t>
  </si>
  <si>
    <t>Ecuación de Valor</t>
  </si>
  <si>
    <t>vp   =</t>
  </si>
  <si>
    <t xml:space="preserve"> = A</t>
  </si>
  <si>
    <t>Fernando Consigna $150.000 al inicio de cada mes en una corporación financiera que paga el 22,2% de interés compuesto capitalizando mensualmente. 
¿Cuánto acumulará en dicha corporación al final del quinto año?</t>
  </si>
  <si>
    <t>mensual</t>
  </si>
  <si>
    <t>deposito</t>
  </si>
  <si>
    <t>x</t>
  </si>
  <si>
    <t xml:space="preserve">a </t>
  </si>
  <si>
    <t>con</t>
  </si>
  <si>
    <t>encontrar</t>
  </si>
  <si>
    <t>Crédito por</t>
  </si>
  <si>
    <t>depósitos</t>
  </si>
  <si>
    <t>por</t>
  </si>
  <si>
    <t>para ahorrar:</t>
  </si>
  <si>
    <t>Escenario Deuda</t>
  </si>
  <si>
    <t>Escenario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</si>
</sst>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42" formatCode="_-&quot;$&quot;\ * #,##0_-;\-&quot;$&quot;\ * #,##0_-;_-&quot;$&quot;\ * &quot;-&quot;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_-&quot;$&quot;\ * #,##0.00_-;\-&quot;$&quot;\ * #,##0.0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">
    <xf numFmtId="0" fontId="0" fillId="0" borderId="0" xfId="0"/>
    <xf numFmtId="8" fontId="2" fillId="2" borderId="0" xfId="0" applyNumberFormat="1" applyFont="1" applyFill="1"/>
    <xf numFmtId="42" fontId="0" fillId="0" borderId="0" xfId="1" applyFont="1"/>
    <xf numFmtId="0" fontId="0" fillId="3" borderId="0" xfId="0" applyFill="1"/>
    <xf numFmtId="165" fontId="0" fillId="0" borderId="0" xfId="2" applyFont="1"/>
    <xf numFmtId="165" fontId="0" fillId="2" borderId="0" xfId="2" applyFont="1" applyFill="1"/>
    <xf numFmtId="165" fontId="2" fillId="4" borderId="0" xfId="2" applyFont="1" applyFill="1"/>
    <xf numFmtId="2" fontId="0" fillId="0" borderId="0" xfId="2" applyNumberFormat="1" applyFont="1"/>
    <xf numFmtId="164" fontId="0" fillId="2" borderId="0" xfId="0" applyNumberFormat="1" applyFill="1"/>
    <xf numFmtId="0" fontId="3" fillId="0" borderId="0" xfId="0" applyFont="1" applyAlignment="1">
      <alignment horizontal="center" vertical="center" wrapText="1"/>
    </xf>
    <xf numFmtId="0" fontId="4" fillId="2" borderId="0" xfId="0" applyFont="1" applyFill="1"/>
    <xf numFmtId="166" fontId="2" fillId="2" borderId="0" xfId="1" applyNumberFormat="1" applyFont="1" applyFill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2" fontId="0" fillId="0" borderId="0" xfId="0" applyNumberFormat="1"/>
  </cellXfs>
  <cellStyles count="3">
    <cellStyle name="Moneda" xfId="2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6</xdr:row>
      <xdr:rowOff>142875</xdr:rowOff>
    </xdr:from>
    <xdr:to>
      <xdr:col>4</xdr:col>
      <xdr:colOff>619125</xdr:colOff>
      <xdr:row>9</xdr:row>
      <xdr:rowOff>0</xdr:rowOff>
    </xdr:to>
    <xdr:sp macro="" textlink="">
      <xdr:nvSpPr>
        <xdr:cNvPr id="2" name="Corchet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8350" y="1285875"/>
          <a:ext cx="1092994" cy="428625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504825</xdr:colOff>
      <xdr:row>7</xdr:row>
      <xdr:rowOff>180975</xdr:rowOff>
    </xdr:from>
    <xdr:to>
      <xdr:col>4</xdr:col>
      <xdr:colOff>609600</xdr:colOff>
      <xdr:row>7</xdr:row>
      <xdr:rowOff>180975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028825" y="1514475"/>
          <a:ext cx="866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142875</xdr:rowOff>
    </xdr:from>
    <xdr:to>
      <xdr:col>11</xdr:col>
      <xdr:colOff>123825</xdr:colOff>
      <xdr:row>13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Marcador de contenido 2">
              <a:extLst>
                <a:ext uri="{FF2B5EF4-FFF2-40B4-BE49-F238E27FC236}">
                  <a16:creationId xmlns:a16="http://schemas.microsoft.com/office/drawing/2014/main" id="{B367DB0C-2935-4D61-8F77-1148A9511A64}"/>
                </a:ext>
              </a:extLst>
            </xdr:cNvPr>
            <xdr:cNvSpPr txBox="1">
              <a:spLocks/>
            </xdr:cNvSpPr>
          </xdr:nvSpPr>
          <xdr:spPr>
            <a:xfrm>
              <a:off x="5124450" y="1666875"/>
              <a:ext cx="4133850" cy="876300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1600"/>
                <a:t>A</a:t>
              </a:r>
              <a14:m>
                <m:oMath xmlns:m="http://schemas.openxmlformats.org/officeDocument/2006/math">
                  <m:r>
                    <a:rPr lang="es-CO" sz="1600" i="1">
                      <a:latin typeface="Cambria Math" panose="02040503050406030204" pitchFamily="18" charset="0"/>
                    </a:rPr>
                    <m:t>=</m:t>
                  </m:r>
                  <m:r>
                    <a:rPr lang="es-CO" sz="1600" b="0" i="1">
                      <a:latin typeface="Cambria Math" panose="02040503050406030204" pitchFamily="18" charset="0"/>
                    </a:rPr>
                    <m:t>           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                 </m:t>
                  </m:r>
                  <m:r>
                    <a:rPr lang="es-CO" sz="16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CO" sz="1600" b="0" i="1">
                      <a:latin typeface="Cambria Math" panose="02040503050406030204" pitchFamily="18" charset="0"/>
                    </a:rPr>
                    <m:t>𝑉𝑃</m:t>
                  </m:r>
                  <m:r>
                    <a:rPr lang="es-CO" sz="16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s-CO" sz="1600" b="0" i="1">
                <a:latin typeface="Cambria Math" panose="02040503050406030204" pitchFamily="18" charset="0"/>
              </a:endParaRPr>
            </a:p>
            <a:p>
              <a:pPr marL="0" indent="0"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60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s-CO" sz="160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d>
                    <m:r>
                      <a:rPr lang="es-CO" sz="1600" i="1">
                        <a:latin typeface="Cambria Math" panose="02040503050406030204" pitchFamily="18" charset="0"/>
                      </a:rPr>
                      <m:t>∗ [</m:t>
                    </m:r>
                    <m:f>
                      <m:f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CO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s-CO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d>
                        <m:r>
                          <a:rPr lang="es-CO" sz="1600" i="1" baseline="30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CO" sz="160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s-CO" sz="16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s-CO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s-CO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d>
                        <m:r>
                          <a:rPr lang="es-CO" sz="1600" i="1" baseline="30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CO" sz="1600" i="1" baseline="30000">
                            <a:latin typeface="Cambria Math" panose="02040503050406030204" pitchFamily="18" charset="0"/>
                          </a:rPr>
                          <m:t>  </m:t>
                        </m:r>
                      </m:den>
                    </m:f>
                    <m:r>
                      <a:rPr lang="es-CO" sz="160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7" name="Marcador de contenido 2">
              <a:extLst>
                <a:ext uri="{FF2B5EF4-FFF2-40B4-BE49-F238E27FC236}">
                  <a16:creationId xmlns:a16="http://schemas.microsoft.com/office/drawing/2014/main" id="{B367DB0C-2935-4D61-8F77-1148A9511A64}"/>
                </a:ext>
              </a:extLst>
            </xdr:cNvPr>
            <xdr:cNvSpPr txBox="1">
              <a:spLocks/>
            </xdr:cNvSpPr>
          </xdr:nvSpPr>
          <xdr:spPr>
            <a:xfrm>
              <a:off x="5124450" y="1666875"/>
              <a:ext cx="4133850" cy="876300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1600"/>
                <a:t>A</a:t>
              </a:r>
              <a:r>
                <a:rPr lang="es-CO" sz="1600" i="0">
                  <a:latin typeface="Cambria Math" panose="02040503050406030204" pitchFamily="18" charset="0"/>
                </a:rPr>
                <a:t>=</a:t>
              </a:r>
              <a:r>
                <a:rPr lang="es-CO" sz="1600" b="0" i="0">
                  <a:latin typeface="Cambria Math" panose="02040503050406030204" pitchFamily="18" charset="0"/>
                </a:rPr>
                <a:t>           </a:t>
              </a:r>
              <a:r>
                <a:rPr lang="es-ES" sz="1600" b="0" i="0">
                  <a:latin typeface="Cambria Math" panose="02040503050406030204" pitchFamily="18" charset="0"/>
                </a:rPr>
                <a:t>                 </a:t>
              </a:r>
              <a:r>
                <a:rPr lang="es-CO" sz="1600" b="0" i="0">
                  <a:latin typeface="Cambria Math" panose="02040503050406030204" pitchFamily="18" charset="0"/>
                </a:rPr>
                <a:t> 𝑉𝑃 </a:t>
              </a:r>
              <a:endParaRPr lang="es-CO" sz="1600" b="0" i="1">
                <a:latin typeface="Cambria Math" panose="02040503050406030204" pitchFamily="18" charset="0"/>
              </a:endParaRPr>
            </a:p>
            <a:p>
              <a:pPr marL="0" indent="0">
                <a:buNone/>
              </a:pPr>
              <a:r>
                <a:rPr lang="es-CO" sz="1600" i="0">
                  <a:latin typeface="Cambria Math" panose="02040503050406030204" pitchFamily="18" charset="0"/>
                </a:rPr>
                <a:t>(1+𝑖)∗ [((1+𝑖)</a:t>
              </a:r>
              <a:r>
                <a:rPr lang="es-CO" sz="1600" i="0" baseline="30000">
                  <a:latin typeface="Cambria Math" panose="02040503050406030204" pitchFamily="18" charset="0"/>
                </a:rPr>
                <a:t>𝑛</a:t>
              </a:r>
              <a:r>
                <a:rPr lang="es-CO" sz="1600" i="0">
                  <a:latin typeface="Cambria Math" panose="02040503050406030204" pitchFamily="18" charset="0"/>
                </a:rPr>
                <a:t>−1)/(𝑖</a:t>
              </a:r>
              <a:r>
                <a:rPr lang="es-CO" sz="1600" b="0" i="0">
                  <a:latin typeface="Cambria Math" panose="02040503050406030204" pitchFamily="18" charset="0"/>
                </a:rPr>
                <a:t>∗(</a:t>
              </a:r>
              <a:r>
                <a:rPr lang="es-CO" sz="1600" i="0">
                  <a:latin typeface="Cambria Math" panose="02040503050406030204" pitchFamily="18" charset="0"/>
                </a:rPr>
                <a:t>1+𝑖)</a:t>
              </a:r>
              <a:r>
                <a:rPr lang="es-CO" sz="1600" i="0" baseline="30000">
                  <a:latin typeface="Cambria Math" panose="02040503050406030204" pitchFamily="18" charset="0"/>
                </a:rPr>
                <a:t>𝑛  )</a:t>
              </a:r>
              <a:r>
                <a:rPr lang="es-CO" sz="1600" i="0">
                  <a:latin typeface="Cambria Math" panose="02040503050406030204" pitchFamily="18" charset="0"/>
                </a:rPr>
                <a:t>]</a:t>
              </a:r>
              <a:endParaRPr lang="es-CO" sz="16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6</xdr:row>
      <xdr:rowOff>95250</xdr:rowOff>
    </xdr:from>
    <xdr:to>
      <xdr:col>9</xdr:col>
      <xdr:colOff>591076</xdr:colOff>
      <xdr:row>11</xdr:row>
      <xdr:rowOff>120543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arcador de contenido 2">
              <a:extLst>
                <a:ext uri="{FF2B5EF4-FFF2-40B4-BE49-F238E27FC236}">
                  <a16:creationId xmlns:a16="http://schemas.microsoft.com/office/drawing/2014/main" id="{AB52126F-115E-4238-9FF0-9D72FAB640CB}"/>
                </a:ext>
              </a:extLst>
            </xdr:cNvPr>
            <xdr:cNvSpPr txBox="1">
              <a:spLocks/>
            </xdr:cNvSpPr>
          </xdr:nvSpPr>
          <xdr:spPr>
            <a:xfrm>
              <a:off x="1933575" y="1238250"/>
              <a:ext cx="6363226" cy="977793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</a:rPr>
                      <m:t>𝑉𝐹</m:t>
                    </m:r>
                    <m:r>
                      <a:rPr lang="es-CO" sz="20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20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CO" sz="20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200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s-CO" sz="200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d>
                    <m:r>
                      <a:rPr lang="es-CO" sz="2000" i="1">
                        <a:latin typeface="Cambria Math" panose="02040503050406030204" pitchFamily="18" charset="0"/>
                      </a:rPr>
                      <m:t>∗ [</m:t>
                    </m:r>
                    <m:f>
                      <m:fPr>
                        <m:ctrlPr>
                          <a:rPr lang="es-CO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CO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s-CO" sz="20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</m:d>
                        <m:r>
                          <a:rPr lang="es-CO" sz="2000" i="1" baseline="30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CO" sz="200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s-CO" sz="20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CO" sz="2000" i="1" baseline="30000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r>
                      <a:rPr lang="es-CO" sz="200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" name="Marcador de contenido 2">
              <a:extLst>
                <a:ext uri="{FF2B5EF4-FFF2-40B4-BE49-F238E27FC236}">
                  <a16:creationId xmlns:a16="http://schemas.microsoft.com/office/drawing/2014/main" id="{AB52126F-115E-4238-9FF0-9D72FAB640CB}"/>
                </a:ext>
              </a:extLst>
            </xdr:cNvPr>
            <xdr:cNvSpPr txBox="1">
              <a:spLocks/>
            </xdr:cNvSpPr>
          </xdr:nvSpPr>
          <xdr:spPr>
            <a:xfrm>
              <a:off x="1933575" y="1238250"/>
              <a:ext cx="6363226" cy="977793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2000" b="0" i="0">
                  <a:latin typeface="Cambria Math" panose="02040503050406030204" pitchFamily="18" charset="0"/>
                </a:rPr>
                <a:t>𝑉𝐹</a:t>
              </a:r>
              <a:r>
                <a:rPr lang="es-CO" sz="2000" i="0">
                  <a:latin typeface="Cambria Math" panose="02040503050406030204" pitchFamily="18" charset="0"/>
                </a:rPr>
                <a:t>=𝐴</a:t>
              </a:r>
              <a:r>
                <a:rPr lang="es-CO" sz="2000" b="0" i="0">
                  <a:latin typeface="Cambria Math" panose="02040503050406030204" pitchFamily="18" charset="0"/>
                </a:rPr>
                <a:t>∗</a:t>
              </a:r>
              <a:r>
                <a:rPr lang="es-CO" sz="2000" i="0">
                  <a:latin typeface="Cambria Math" panose="02040503050406030204" pitchFamily="18" charset="0"/>
                </a:rPr>
                <a:t>(1+𝑖)∗ [((1+𝑖)</a:t>
              </a:r>
              <a:r>
                <a:rPr lang="es-CO" sz="2000" i="0" baseline="30000">
                  <a:latin typeface="Cambria Math" panose="02040503050406030204" pitchFamily="18" charset="0"/>
                </a:rPr>
                <a:t>𝑛</a:t>
              </a:r>
              <a:r>
                <a:rPr lang="es-CO" sz="2000" i="0">
                  <a:latin typeface="Cambria Math" panose="02040503050406030204" pitchFamily="18" charset="0"/>
                </a:rPr>
                <a:t>−1)/(𝑖</a:t>
              </a:r>
              <a:r>
                <a:rPr lang="es-CO" sz="2000" i="0" baseline="30000">
                  <a:latin typeface="Cambria Math" panose="02040503050406030204" pitchFamily="18" charset="0"/>
                </a:rPr>
                <a:t> )</a:t>
              </a:r>
              <a:r>
                <a:rPr lang="es-CO" sz="2000" i="0">
                  <a:latin typeface="Cambria Math" panose="02040503050406030204" pitchFamily="18" charset="0"/>
                </a:rPr>
                <a:t>]</a:t>
              </a:r>
              <a:endParaRPr lang="es-CO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tabSelected="1" topLeftCell="A23" zoomScaleNormal="100" workbookViewId="0">
      <selection activeCell="G28" sqref="G28"/>
    </sheetView>
  </sheetViews>
  <sheetFormatPr baseColWidth="10" defaultRowHeight="15" x14ac:dyDescent="0.25"/>
  <cols>
    <col min="2" max="2" width="15.140625" bestFit="1" customWidth="1"/>
    <col min="3" max="3" width="11.85546875" bestFit="1" customWidth="1"/>
    <col min="4" max="4" width="14.85546875" bestFit="1" customWidth="1"/>
    <col min="6" max="6" width="12" bestFit="1" customWidth="1"/>
    <col min="7" max="7" width="13" bestFit="1" customWidth="1"/>
    <col min="8" max="8" width="12.85546875" bestFit="1" customWidth="1"/>
    <col min="9" max="10" width="10.5703125" bestFit="1" customWidth="1"/>
    <col min="11" max="11" width="13.28515625" bestFit="1" customWidth="1"/>
  </cols>
  <sheetData>
    <row r="1" spans="2:6" x14ac:dyDescent="0.25">
      <c r="B1" t="s">
        <v>41</v>
      </c>
    </row>
    <row r="2" spans="2:6" x14ac:dyDescent="0.25">
      <c r="B2" t="s">
        <v>37</v>
      </c>
      <c r="C2" t="s">
        <v>0</v>
      </c>
      <c r="D2" s="2">
        <v>10000000</v>
      </c>
    </row>
    <row r="3" spans="2:6" x14ac:dyDescent="0.25">
      <c r="B3" t="s">
        <v>34</v>
      </c>
      <c r="C3" t="s">
        <v>1</v>
      </c>
      <c r="D3">
        <v>12</v>
      </c>
      <c r="F3" t="s">
        <v>2</v>
      </c>
    </row>
    <row r="4" spans="2:6" x14ac:dyDescent="0.25">
      <c r="B4" t="s">
        <v>35</v>
      </c>
      <c r="C4" t="s">
        <v>3</v>
      </c>
      <c r="D4">
        <v>0.04</v>
      </c>
    </row>
    <row r="5" spans="2:6" x14ac:dyDescent="0.25">
      <c r="B5" t="s">
        <v>36</v>
      </c>
      <c r="C5" t="s">
        <v>4</v>
      </c>
      <c r="D5" t="s">
        <v>5</v>
      </c>
    </row>
    <row r="8" spans="2:6" x14ac:dyDescent="0.25">
      <c r="B8" s="3" t="s">
        <v>8</v>
      </c>
      <c r="C8" t="s">
        <v>11</v>
      </c>
      <c r="D8" t="s">
        <v>6</v>
      </c>
    </row>
    <row r="9" spans="2:6" x14ac:dyDescent="0.25">
      <c r="D9" s="14" t="s">
        <v>7</v>
      </c>
      <c r="E9" s="14"/>
    </row>
    <row r="10" spans="2:6" x14ac:dyDescent="0.25">
      <c r="C10" t="s">
        <v>12</v>
      </c>
      <c r="D10" s="11">
        <f>D2/((1+D4)*(((1+D4)^D3)-1)/(D4*(1+D4)^D3))</f>
        <v>1024540.1219813124</v>
      </c>
    </row>
    <row r="13" spans="2:6" x14ac:dyDescent="0.25">
      <c r="B13" s="3" t="s">
        <v>9</v>
      </c>
      <c r="C13" t="s">
        <v>10</v>
      </c>
      <c r="D13" s="1">
        <f>PMT(D4,D3,-D2,0,1)</f>
        <v>1024540.1219813133</v>
      </c>
    </row>
    <row r="16" spans="2:6" x14ac:dyDescent="0.25">
      <c r="B16" s="3" t="s">
        <v>27</v>
      </c>
      <c r="C16" s="3"/>
    </row>
    <row r="17" spans="2:15" x14ac:dyDescent="0.25">
      <c r="D17">
        <v>0</v>
      </c>
      <c r="E17">
        <v>-1</v>
      </c>
      <c r="F17">
        <v>-2</v>
      </c>
      <c r="G17">
        <v>-3</v>
      </c>
      <c r="H17">
        <v>-4</v>
      </c>
      <c r="I17">
        <v>-5</v>
      </c>
      <c r="J17">
        <v>-6</v>
      </c>
      <c r="K17">
        <v>-7</v>
      </c>
      <c r="L17">
        <v>-8</v>
      </c>
      <c r="M17">
        <v>-9</v>
      </c>
      <c r="N17">
        <v>-10</v>
      </c>
      <c r="O17">
        <v>-11</v>
      </c>
    </row>
    <row r="18" spans="2:15" x14ac:dyDescent="0.25">
      <c r="B18" t="s">
        <v>28</v>
      </c>
      <c r="C18" t="s">
        <v>4</v>
      </c>
      <c r="D18">
        <f>(1+$D$4)^D17</f>
        <v>1</v>
      </c>
      <c r="E18">
        <f t="shared" ref="E18:O18" si="0">(1+$D$4)^E17</f>
        <v>0.96153846153846145</v>
      </c>
      <c r="F18">
        <f t="shared" si="0"/>
        <v>0.92455621301775137</v>
      </c>
      <c r="G18">
        <f t="shared" si="0"/>
        <v>0.88899635867091487</v>
      </c>
      <c r="H18">
        <f t="shared" si="0"/>
        <v>0.85480419102972571</v>
      </c>
      <c r="I18">
        <f t="shared" si="0"/>
        <v>0.82192710675935154</v>
      </c>
      <c r="J18">
        <f t="shared" si="0"/>
        <v>0.79031452573014571</v>
      </c>
      <c r="K18">
        <f t="shared" si="0"/>
        <v>0.75991781320206331</v>
      </c>
      <c r="L18">
        <f t="shared" si="0"/>
        <v>0.73069020500198378</v>
      </c>
      <c r="M18">
        <f t="shared" si="0"/>
        <v>0.70258673557883045</v>
      </c>
      <c r="N18">
        <f t="shared" si="0"/>
        <v>0.67556416882579851</v>
      </c>
      <c r="O18">
        <f t="shared" si="0"/>
        <v>0.6495809315632679</v>
      </c>
    </row>
    <row r="20" spans="2:15" x14ac:dyDescent="0.25">
      <c r="B20" s="4">
        <f>D2</f>
        <v>10000000</v>
      </c>
      <c r="C20" t="s">
        <v>29</v>
      </c>
      <c r="D20" s="7">
        <f>SUM(D18:O18)</f>
        <v>9.7604767109182955</v>
      </c>
    </row>
    <row r="22" spans="2:15" x14ac:dyDescent="0.25">
      <c r="B22" s="6">
        <f>B20/D20</f>
        <v>1024540.1219813135</v>
      </c>
      <c r="C22" t="s">
        <v>29</v>
      </c>
    </row>
    <row r="25" spans="2:15" x14ac:dyDescent="0.25">
      <c r="B25" s="3" t="s">
        <v>13</v>
      </c>
      <c r="D25" t="s">
        <v>33</v>
      </c>
    </row>
    <row r="26" spans="2:15" x14ac:dyDescent="0.25">
      <c r="C26" t="s">
        <v>14</v>
      </c>
      <c r="D26" t="s">
        <v>15</v>
      </c>
      <c r="E26" t="s">
        <v>16</v>
      </c>
      <c r="F26" t="s">
        <v>17</v>
      </c>
      <c r="G26" t="s">
        <v>18</v>
      </c>
    </row>
    <row r="27" spans="2:15" x14ac:dyDescent="0.25">
      <c r="C27">
        <v>0</v>
      </c>
      <c r="D27" s="11">
        <v>1024540.1219813137</v>
      </c>
      <c r="E27" s="2"/>
      <c r="F27" s="2">
        <f>D27</f>
        <v>1024540.1219813137</v>
      </c>
      <c r="G27" s="2">
        <f>D2-F27</f>
        <v>8975459.8780186865</v>
      </c>
      <c r="H27" s="15"/>
    </row>
    <row r="28" spans="2:15" x14ac:dyDescent="0.25">
      <c r="C28">
        <v>1</v>
      </c>
      <c r="D28" s="12">
        <f>D27</f>
        <v>1024540.1219813137</v>
      </c>
      <c r="E28" s="2">
        <f>G27*$D$4</f>
        <v>359018.39512074745</v>
      </c>
      <c r="F28" s="2">
        <f t="shared" ref="F28:F38" si="1">D28-E28</f>
        <v>665521.7268605663</v>
      </c>
      <c r="G28" s="2">
        <f>G27-F28</f>
        <v>8309938.1511581205</v>
      </c>
    </row>
    <row r="29" spans="2:15" x14ac:dyDescent="0.25">
      <c r="C29">
        <v>2</v>
      </c>
      <c r="D29" s="12">
        <f t="shared" ref="D29:D38" si="2">D28</f>
        <v>1024540.1219813137</v>
      </c>
      <c r="E29" s="2">
        <f t="shared" ref="E29:E38" si="3">G28*$D$4</f>
        <v>332397.52604632481</v>
      </c>
      <c r="F29" s="2">
        <f t="shared" si="1"/>
        <v>692142.59593498893</v>
      </c>
      <c r="G29" s="2">
        <f t="shared" ref="G29:G38" si="4">G28-F29</f>
        <v>7617795.5552231316</v>
      </c>
    </row>
    <row r="30" spans="2:15" x14ac:dyDescent="0.25">
      <c r="C30">
        <v>3</v>
      </c>
      <c r="D30" s="12">
        <f t="shared" si="2"/>
        <v>1024540.1219813137</v>
      </c>
      <c r="E30" s="2">
        <f t="shared" si="3"/>
        <v>304711.82220892527</v>
      </c>
      <c r="F30" s="2">
        <f t="shared" si="1"/>
        <v>719828.29977238842</v>
      </c>
      <c r="G30" s="2">
        <f t="shared" si="4"/>
        <v>6897967.2554507433</v>
      </c>
    </row>
    <row r="31" spans="2:15" x14ac:dyDescent="0.25">
      <c r="C31">
        <v>4</v>
      </c>
      <c r="D31" s="12">
        <f t="shared" si="2"/>
        <v>1024540.1219813137</v>
      </c>
      <c r="E31" s="2">
        <f t="shared" si="3"/>
        <v>275918.69021802972</v>
      </c>
      <c r="F31" s="2">
        <f t="shared" si="1"/>
        <v>748621.43176328391</v>
      </c>
      <c r="G31" s="2">
        <f t="shared" si="4"/>
        <v>6149345.8236874593</v>
      </c>
    </row>
    <row r="32" spans="2:15" x14ac:dyDescent="0.25">
      <c r="C32">
        <v>5</v>
      </c>
      <c r="D32" s="12">
        <f t="shared" si="2"/>
        <v>1024540.1219813137</v>
      </c>
      <c r="E32" s="2">
        <f t="shared" si="3"/>
        <v>245973.83294749839</v>
      </c>
      <c r="F32" s="2">
        <f t="shared" si="1"/>
        <v>778566.28903381526</v>
      </c>
      <c r="G32" s="2">
        <f t="shared" si="4"/>
        <v>5370779.5346536441</v>
      </c>
    </row>
    <row r="33" spans="3:7" x14ac:dyDescent="0.25">
      <c r="C33">
        <v>6</v>
      </c>
      <c r="D33" s="12">
        <f t="shared" si="2"/>
        <v>1024540.1219813137</v>
      </c>
      <c r="E33" s="2">
        <f t="shared" si="3"/>
        <v>214831.18138614576</v>
      </c>
      <c r="F33" s="2">
        <f t="shared" si="1"/>
        <v>809708.94059516792</v>
      </c>
      <c r="G33" s="2">
        <f t="shared" si="4"/>
        <v>4561070.5940584764</v>
      </c>
    </row>
    <row r="34" spans="3:7" x14ac:dyDescent="0.25">
      <c r="C34">
        <v>7</v>
      </c>
      <c r="D34" s="12">
        <f t="shared" si="2"/>
        <v>1024540.1219813137</v>
      </c>
      <c r="E34" s="2">
        <f t="shared" si="3"/>
        <v>182442.82376233905</v>
      </c>
      <c r="F34" s="2">
        <f t="shared" si="1"/>
        <v>842097.29821897461</v>
      </c>
      <c r="G34" s="2">
        <f t="shared" si="4"/>
        <v>3718973.2958395015</v>
      </c>
    </row>
    <row r="35" spans="3:7" x14ac:dyDescent="0.25">
      <c r="C35">
        <v>8</v>
      </c>
      <c r="D35" s="12">
        <f t="shared" si="2"/>
        <v>1024540.1219813137</v>
      </c>
      <c r="E35" s="2">
        <f t="shared" si="3"/>
        <v>148758.93183358008</v>
      </c>
      <c r="F35" s="2">
        <f t="shared" si="1"/>
        <v>875781.19014773355</v>
      </c>
      <c r="G35" s="2">
        <f t="shared" si="4"/>
        <v>2843192.1056917682</v>
      </c>
    </row>
    <row r="36" spans="3:7" x14ac:dyDescent="0.25">
      <c r="C36">
        <v>9</v>
      </c>
      <c r="D36" s="12">
        <f t="shared" si="2"/>
        <v>1024540.1219813137</v>
      </c>
      <c r="E36" s="2">
        <f t="shared" si="3"/>
        <v>113727.68422767073</v>
      </c>
      <c r="F36" s="2">
        <f t="shared" si="1"/>
        <v>910812.43775364291</v>
      </c>
      <c r="G36" s="2">
        <f t="shared" si="4"/>
        <v>1932379.6679381253</v>
      </c>
    </row>
    <row r="37" spans="3:7" x14ac:dyDescent="0.25">
      <c r="C37">
        <v>10</v>
      </c>
      <c r="D37" s="12">
        <f t="shared" si="2"/>
        <v>1024540.1219813137</v>
      </c>
      <c r="E37" s="2">
        <f t="shared" si="3"/>
        <v>77295.186717525008</v>
      </c>
      <c r="F37" s="2">
        <f t="shared" si="1"/>
        <v>947244.93526378868</v>
      </c>
      <c r="G37" s="2">
        <f t="shared" si="4"/>
        <v>985134.73267433664</v>
      </c>
    </row>
    <row r="38" spans="3:7" x14ac:dyDescent="0.25">
      <c r="C38">
        <v>11</v>
      </c>
      <c r="D38" s="12">
        <f t="shared" si="2"/>
        <v>1024540.1219813137</v>
      </c>
      <c r="E38" s="2">
        <f t="shared" si="3"/>
        <v>39405.38930697347</v>
      </c>
      <c r="F38" s="2">
        <f t="shared" si="1"/>
        <v>985134.73267434025</v>
      </c>
      <c r="G38" s="2">
        <f t="shared" si="4"/>
        <v>-3.6088749766349792E-9</v>
      </c>
    </row>
  </sheetData>
  <mergeCells count="1">
    <mergeCell ref="D9: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"/>
  <sheetViews>
    <sheetView workbookViewId="0">
      <selection activeCell="D1" sqref="D1"/>
    </sheetView>
  </sheetViews>
  <sheetFormatPr baseColWidth="10" defaultRowHeight="15" x14ac:dyDescent="0.25"/>
  <cols>
    <col min="3" max="3" width="14.42578125" bestFit="1" customWidth="1"/>
    <col min="4" max="4" width="12.5703125" bestFit="1" customWidth="1"/>
    <col min="5" max="5" width="16.28515625" bestFit="1" customWidth="1"/>
    <col min="6" max="6" width="15.140625" bestFit="1" customWidth="1"/>
  </cols>
  <sheetData>
    <row r="1" spans="1:15" x14ac:dyDescent="0.25">
      <c r="B1" s="13" t="s">
        <v>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t="s">
        <v>42</v>
      </c>
    </row>
    <row r="3" spans="1:15" x14ac:dyDescent="0.25">
      <c r="A3" t="s">
        <v>38</v>
      </c>
      <c r="B3" t="s">
        <v>19</v>
      </c>
      <c r="C3" s="2">
        <v>150000</v>
      </c>
    </row>
    <row r="4" spans="1:15" x14ac:dyDescent="0.25">
      <c r="A4" t="s">
        <v>19</v>
      </c>
      <c r="B4" t="s">
        <v>3</v>
      </c>
      <c r="C4">
        <v>22.2</v>
      </c>
      <c r="E4">
        <f>(C4/12)/100</f>
        <v>1.8499999999999999E-2</v>
      </c>
      <c r="F4" t="s">
        <v>31</v>
      </c>
    </row>
    <row r="5" spans="1:15" x14ac:dyDescent="0.25">
      <c r="A5" t="s">
        <v>39</v>
      </c>
      <c r="B5" t="s">
        <v>1</v>
      </c>
      <c r="C5">
        <v>5</v>
      </c>
      <c r="D5" t="s">
        <v>21</v>
      </c>
      <c r="E5">
        <f>C5*12</f>
        <v>60</v>
      </c>
      <c r="F5" t="s">
        <v>22</v>
      </c>
    </row>
    <row r="6" spans="1:15" x14ac:dyDescent="0.25">
      <c r="B6" t="s">
        <v>20</v>
      </c>
      <c r="C6">
        <v>12</v>
      </c>
      <c r="D6" t="s">
        <v>22</v>
      </c>
    </row>
    <row r="7" spans="1:15" x14ac:dyDescent="0.25">
      <c r="A7" t="s">
        <v>40</v>
      </c>
      <c r="B7" t="s">
        <v>23</v>
      </c>
      <c r="C7" t="s">
        <v>5</v>
      </c>
    </row>
    <row r="9" spans="1:15" x14ac:dyDescent="0.25">
      <c r="B9" s="3" t="s">
        <v>25</v>
      </c>
      <c r="C9" s="8">
        <f>C3*(1+E4)*((((1+E4)^E5)-1)/E4)</f>
        <v>16547082.246864436</v>
      </c>
    </row>
    <row r="11" spans="1:15" x14ac:dyDescent="0.25">
      <c r="B11" s="3" t="s">
        <v>24</v>
      </c>
      <c r="C11" s="8">
        <f>FV(E4,E5,-C3,0,1)</f>
        <v>16547082.246864436</v>
      </c>
    </row>
    <row r="13" spans="1:15" x14ac:dyDescent="0.25">
      <c r="B13" s="3" t="s">
        <v>13</v>
      </c>
    </row>
    <row r="14" spans="1:15" x14ac:dyDescent="0.25">
      <c r="B14" s="10">
        <v>0</v>
      </c>
    </row>
    <row r="15" spans="1:15" x14ac:dyDescent="0.25">
      <c r="B15" t="s">
        <v>26</v>
      </c>
      <c r="C15" t="s">
        <v>32</v>
      </c>
      <c r="D15" t="s">
        <v>16</v>
      </c>
      <c r="E15" t="s">
        <v>17</v>
      </c>
      <c r="F15" t="s">
        <v>18</v>
      </c>
    </row>
    <row r="16" spans="1:15" x14ac:dyDescent="0.25">
      <c r="B16">
        <v>0</v>
      </c>
      <c r="C16" s="4">
        <v>150000</v>
      </c>
      <c r="D16" s="4"/>
      <c r="E16" s="4">
        <f>C16+D16</f>
        <v>150000</v>
      </c>
      <c r="F16" s="4">
        <f>B14+E16</f>
        <v>150000</v>
      </c>
    </row>
    <row r="17" spans="2:6" x14ac:dyDescent="0.25">
      <c r="B17">
        <v>1</v>
      </c>
      <c r="C17" s="4">
        <v>150000</v>
      </c>
      <c r="D17" s="4">
        <f>F16*$E$4</f>
        <v>2775</v>
      </c>
      <c r="E17" s="4">
        <f>C17+D17</f>
        <v>152775</v>
      </c>
      <c r="F17" s="4">
        <f>F16+E17</f>
        <v>302775</v>
      </c>
    </row>
    <row r="18" spans="2:6" x14ac:dyDescent="0.25">
      <c r="B18">
        <v>2</v>
      </c>
      <c r="C18" s="4">
        <v>150000</v>
      </c>
      <c r="D18" s="4">
        <f t="shared" ref="D18:D75" si="0">F17*$E$4</f>
        <v>5601.3374999999996</v>
      </c>
      <c r="E18" s="4">
        <f t="shared" ref="E18:E75" si="1">C18+D18</f>
        <v>155601.33749999999</v>
      </c>
      <c r="F18" s="4">
        <f t="shared" ref="F18:F75" si="2">F17+E18</f>
        <v>458376.33750000002</v>
      </c>
    </row>
    <row r="19" spans="2:6" x14ac:dyDescent="0.25">
      <c r="B19">
        <v>3</v>
      </c>
      <c r="C19" s="4">
        <v>150000</v>
      </c>
      <c r="D19" s="4">
        <f t="shared" si="0"/>
        <v>8479.9622437500002</v>
      </c>
      <c r="E19" s="4">
        <f t="shared" si="1"/>
        <v>158479.96224374999</v>
      </c>
      <c r="F19" s="4">
        <f t="shared" si="2"/>
        <v>616856.29974375002</v>
      </c>
    </row>
    <row r="20" spans="2:6" x14ac:dyDescent="0.25">
      <c r="B20">
        <v>4</v>
      </c>
      <c r="C20" s="4">
        <v>150000</v>
      </c>
      <c r="D20" s="4">
        <f t="shared" si="0"/>
        <v>11411.841545259374</v>
      </c>
      <c r="E20" s="4">
        <f t="shared" si="1"/>
        <v>161411.84154525938</v>
      </c>
      <c r="F20" s="4">
        <f t="shared" si="2"/>
        <v>778268.14128900936</v>
      </c>
    </row>
    <row r="21" spans="2:6" x14ac:dyDescent="0.25">
      <c r="B21">
        <v>5</v>
      </c>
      <c r="C21" s="4">
        <v>150000</v>
      </c>
      <c r="D21" s="4">
        <f t="shared" si="0"/>
        <v>14397.960613846673</v>
      </c>
      <c r="E21" s="4">
        <f t="shared" si="1"/>
        <v>164397.96061384666</v>
      </c>
      <c r="F21" s="4">
        <f t="shared" si="2"/>
        <v>942666.10190285603</v>
      </c>
    </row>
    <row r="22" spans="2:6" x14ac:dyDescent="0.25">
      <c r="B22">
        <v>6</v>
      </c>
      <c r="C22" s="4">
        <v>150000</v>
      </c>
      <c r="D22" s="4">
        <f t="shared" si="0"/>
        <v>17439.322885202837</v>
      </c>
      <c r="E22" s="4">
        <f t="shared" si="1"/>
        <v>167439.32288520283</v>
      </c>
      <c r="F22" s="4">
        <f t="shared" si="2"/>
        <v>1110105.4247880587</v>
      </c>
    </row>
    <row r="23" spans="2:6" x14ac:dyDescent="0.25">
      <c r="B23">
        <v>7</v>
      </c>
      <c r="C23" s="4">
        <v>150000</v>
      </c>
      <c r="D23" s="4">
        <f t="shared" si="0"/>
        <v>20536.950358579084</v>
      </c>
      <c r="E23" s="4">
        <f t="shared" si="1"/>
        <v>170536.95035857908</v>
      </c>
      <c r="F23" s="4">
        <f t="shared" si="2"/>
        <v>1280642.3751466379</v>
      </c>
    </row>
    <row r="24" spans="2:6" x14ac:dyDescent="0.25">
      <c r="B24">
        <v>8</v>
      </c>
      <c r="C24" s="4">
        <v>150000</v>
      </c>
      <c r="D24" s="4">
        <f t="shared" si="0"/>
        <v>23691.8839402128</v>
      </c>
      <c r="E24" s="4">
        <f t="shared" si="1"/>
        <v>173691.88394021281</v>
      </c>
      <c r="F24" s="4">
        <f t="shared" si="2"/>
        <v>1454334.2590868508</v>
      </c>
    </row>
    <row r="25" spans="2:6" x14ac:dyDescent="0.25">
      <c r="B25">
        <v>9</v>
      </c>
      <c r="C25" s="4">
        <v>150000</v>
      </c>
      <c r="D25" s="4">
        <f t="shared" si="0"/>
        <v>26905.183793106738</v>
      </c>
      <c r="E25" s="4">
        <f t="shared" si="1"/>
        <v>176905.18379310673</v>
      </c>
      <c r="F25" s="4">
        <f t="shared" si="2"/>
        <v>1631239.4428799576</v>
      </c>
    </row>
    <row r="26" spans="2:6" x14ac:dyDescent="0.25">
      <c r="B26">
        <v>10</v>
      </c>
      <c r="C26" s="4">
        <v>150000</v>
      </c>
      <c r="D26" s="4">
        <f t="shared" si="0"/>
        <v>30177.929693279213</v>
      </c>
      <c r="E26" s="4">
        <f t="shared" si="1"/>
        <v>180177.92969327921</v>
      </c>
      <c r="F26" s="4">
        <f t="shared" si="2"/>
        <v>1811417.3725732369</v>
      </c>
    </row>
    <row r="27" spans="2:6" x14ac:dyDescent="0.25">
      <c r="B27">
        <v>11</v>
      </c>
      <c r="C27" s="4">
        <v>150000</v>
      </c>
      <c r="D27" s="4">
        <f t="shared" si="0"/>
        <v>33511.221392604879</v>
      </c>
      <c r="E27" s="4">
        <f t="shared" si="1"/>
        <v>183511.22139260487</v>
      </c>
      <c r="F27" s="4">
        <f t="shared" si="2"/>
        <v>1994928.5939658419</v>
      </c>
    </row>
    <row r="28" spans="2:6" x14ac:dyDescent="0.25">
      <c r="B28">
        <v>12</v>
      </c>
      <c r="C28" s="4">
        <v>150000</v>
      </c>
      <c r="D28" s="4">
        <f t="shared" si="0"/>
        <v>36906.178988368076</v>
      </c>
      <c r="E28" s="4">
        <f t="shared" si="1"/>
        <v>186906.17898836808</v>
      </c>
      <c r="F28" s="4">
        <f t="shared" si="2"/>
        <v>2181834.7729542102</v>
      </c>
    </row>
    <row r="29" spans="2:6" x14ac:dyDescent="0.25">
      <c r="B29">
        <v>13</v>
      </c>
      <c r="C29" s="4">
        <v>150000</v>
      </c>
      <c r="D29" s="4">
        <f t="shared" si="0"/>
        <v>40363.943299652885</v>
      </c>
      <c r="E29" s="4">
        <f t="shared" si="1"/>
        <v>190363.94329965289</v>
      </c>
      <c r="F29" s="4">
        <f t="shared" si="2"/>
        <v>2372198.7162538632</v>
      </c>
    </row>
    <row r="30" spans="2:6" x14ac:dyDescent="0.25">
      <c r="B30">
        <v>14</v>
      </c>
      <c r="C30" s="4">
        <v>150000</v>
      </c>
      <c r="D30" s="4">
        <f t="shared" si="0"/>
        <v>43885.676250696466</v>
      </c>
      <c r="E30" s="4">
        <f t="shared" si="1"/>
        <v>193885.67625069647</v>
      </c>
      <c r="F30" s="4">
        <f t="shared" si="2"/>
        <v>2566084.3925045598</v>
      </c>
    </row>
    <row r="31" spans="2:6" x14ac:dyDescent="0.25">
      <c r="B31">
        <v>15</v>
      </c>
      <c r="C31" s="4">
        <v>150000</v>
      </c>
      <c r="D31" s="4">
        <f t="shared" si="0"/>
        <v>47472.561261334355</v>
      </c>
      <c r="E31" s="4">
        <f t="shared" si="1"/>
        <v>197472.56126133434</v>
      </c>
      <c r="F31" s="4">
        <f t="shared" si="2"/>
        <v>2763556.9537658943</v>
      </c>
    </row>
    <row r="32" spans="2:6" x14ac:dyDescent="0.25">
      <c r="B32">
        <v>16</v>
      </c>
      <c r="C32" s="4">
        <v>150000</v>
      </c>
      <c r="D32" s="4">
        <f t="shared" si="0"/>
        <v>51125.803644669038</v>
      </c>
      <c r="E32" s="4">
        <f t="shared" si="1"/>
        <v>201125.80364466904</v>
      </c>
      <c r="F32" s="4">
        <f t="shared" si="2"/>
        <v>2964682.7574105635</v>
      </c>
    </row>
    <row r="33" spans="2:6" x14ac:dyDescent="0.25">
      <c r="B33">
        <v>17</v>
      </c>
      <c r="C33" s="4">
        <v>150000</v>
      </c>
      <c r="D33" s="4">
        <f t="shared" si="0"/>
        <v>54846.631012095422</v>
      </c>
      <c r="E33" s="4">
        <f t="shared" si="1"/>
        <v>204846.63101209543</v>
      </c>
      <c r="F33" s="4">
        <f t="shared" si="2"/>
        <v>3169529.3884226591</v>
      </c>
    </row>
    <row r="34" spans="2:6" x14ac:dyDescent="0.25">
      <c r="B34">
        <v>18</v>
      </c>
      <c r="C34" s="4">
        <v>150000</v>
      </c>
      <c r="D34" s="4">
        <f t="shared" si="0"/>
        <v>58636.29368581919</v>
      </c>
      <c r="E34" s="4">
        <f t="shared" si="1"/>
        <v>208636.2936858192</v>
      </c>
      <c r="F34" s="4">
        <f t="shared" si="2"/>
        <v>3378165.6821084782</v>
      </c>
    </row>
    <row r="35" spans="2:6" x14ac:dyDescent="0.25">
      <c r="B35">
        <v>19</v>
      </c>
      <c r="C35" s="4">
        <v>150000</v>
      </c>
      <c r="D35" s="4">
        <f t="shared" si="0"/>
        <v>62496.065119006846</v>
      </c>
      <c r="E35" s="4">
        <f t="shared" si="1"/>
        <v>212496.06511900685</v>
      </c>
      <c r="F35" s="4">
        <f t="shared" si="2"/>
        <v>3590661.7472274848</v>
      </c>
    </row>
    <row r="36" spans="2:6" x14ac:dyDescent="0.25">
      <c r="B36">
        <v>20</v>
      </c>
      <c r="C36" s="4">
        <v>150000</v>
      </c>
      <c r="D36" s="4">
        <f t="shared" si="0"/>
        <v>66427.242323708473</v>
      </c>
      <c r="E36" s="4">
        <f t="shared" si="1"/>
        <v>216427.24232370849</v>
      </c>
      <c r="F36" s="4">
        <f t="shared" si="2"/>
        <v>3807088.9895511931</v>
      </c>
    </row>
    <row r="37" spans="2:6" x14ac:dyDescent="0.25">
      <c r="B37">
        <v>21</v>
      </c>
      <c r="C37" s="4">
        <v>150000</v>
      </c>
      <c r="D37" s="4">
        <f t="shared" si="0"/>
        <v>70431.146306697075</v>
      </c>
      <c r="E37" s="4">
        <f t="shared" si="1"/>
        <v>220431.14630669708</v>
      </c>
      <c r="F37" s="4">
        <f t="shared" si="2"/>
        <v>4027520.1358578904</v>
      </c>
    </row>
    <row r="38" spans="2:6" x14ac:dyDescent="0.25">
      <c r="B38">
        <v>22</v>
      </c>
      <c r="C38" s="4">
        <v>150000</v>
      </c>
      <c r="D38" s="4">
        <f t="shared" si="0"/>
        <v>74509.122513370967</v>
      </c>
      <c r="E38" s="4">
        <f t="shared" si="1"/>
        <v>224509.12251337097</v>
      </c>
      <c r="F38" s="4">
        <f t="shared" si="2"/>
        <v>4252029.2583712609</v>
      </c>
    </row>
    <row r="39" spans="2:6" x14ac:dyDescent="0.25">
      <c r="B39">
        <v>23</v>
      </c>
      <c r="C39" s="4">
        <v>150000</v>
      </c>
      <c r="D39" s="4">
        <f t="shared" si="0"/>
        <v>78662.541279868325</v>
      </c>
      <c r="E39" s="4">
        <f t="shared" si="1"/>
        <v>228662.54127986834</v>
      </c>
      <c r="F39" s="4">
        <f t="shared" si="2"/>
        <v>4480691.7996511292</v>
      </c>
    </row>
    <row r="40" spans="2:6" x14ac:dyDescent="0.25">
      <c r="B40">
        <v>24</v>
      </c>
      <c r="C40" s="4">
        <v>150000</v>
      </c>
      <c r="D40" s="4">
        <f t="shared" si="0"/>
        <v>82892.798293545886</v>
      </c>
      <c r="E40" s="4">
        <f t="shared" si="1"/>
        <v>232892.7982935459</v>
      </c>
      <c r="F40" s="4">
        <f t="shared" si="2"/>
        <v>4713584.597944675</v>
      </c>
    </row>
    <row r="41" spans="2:6" x14ac:dyDescent="0.25">
      <c r="B41">
        <v>25</v>
      </c>
      <c r="C41" s="4">
        <v>150000</v>
      </c>
      <c r="D41" s="4">
        <f t="shared" si="0"/>
        <v>87201.315061976478</v>
      </c>
      <c r="E41" s="4">
        <f t="shared" si="1"/>
        <v>237201.31506197649</v>
      </c>
      <c r="F41" s="4">
        <f t="shared" si="2"/>
        <v>4950785.9130066512</v>
      </c>
    </row>
    <row r="42" spans="2:6" x14ac:dyDescent="0.25">
      <c r="B42">
        <v>26</v>
      </c>
      <c r="C42" s="4">
        <v>150000</v>
      </c>
      <c r="D42" s="4">
        <f t="shared" si="0"/>
        <v>91589.539390623046</v>
      </c>
      <c r="E42" s="4">
        <f t="shared" si="1"/>
        <v>241589.53939062305</v>
      </c>
      <c r="F42" s="4">
        <f t="shared" si="2"/>
        <v>5192375.4523972739</v>
      </c>
    </row>
    <row r="43" spans="2:6" x14ac:dyDescent="0.25">
      <c r="B43">
        <v>27</v>
      </c>
      <c r="C43" s="4">
        <v>150000</v>
      </c>
      <c r="D43" s="4">
        <f t="shared" si="0"/>
        <v>96058.945869349554</v>
      </c>
      <c r="E43" s="4">
        <f t="shared" si="1"/>
        <v>246058.94586934955</v>
      </c>
      <c r="F43" s="4">
        <f t="shared" si="2"/>
        <v>5438434.3982666237</v>
      </c>
    </row>
    <row r="44" spans="2:6" x14ac:dyDescent="0.25">
      <c r="B44">
        <v>28</v>
      </c>
      <c r="C44" s="4">
        <v>150000</v>
      </c>
      <c r="D44" s="4">
        <f t="shared" si="0"/>
        <v>100611.03636793254</v>
      </c>
      <c r="E44" s="4">
        <f t="shared" si="1"/>
        <v>250611.03636793254</v>
      </c>
      <c r="F44" s="4">
        <f t="shared" si="2"/>
        <v>5689045.4346345561</v>
      </c>
    </row>
    <row r="45" spans="2:6" x14ac:dyDescent="0.25">
      <c r="B45">
        <v>29</v>
      </c>
      <c r="C45" s="4">
        <v>150000</v>
      </c>
      <c r="D45" s="4">
        <f t="shared" si="0"/>
        <v>105247.34054073929</v>
      </c>
      <c r="E45" s="4">
        <f t="shared" si="1"/>
        <v>255247.3405407393</v>
      </c>
      <c r="F45" s="4">
        <f t="shared" si="2"/>
        <v>5944292.7751752958</v>
      </c>
    </row>
    <row r="46" spans="2:6" x14ac:dyDescent="0.25">
      <c r="B46">
        <v>30</v>
      </c>
      <c r="C46" s="4">
        <v>150000</v>
      </c>
      <c r="D46" s="4">
        <f t="shared" si="0"/>
        <v>109969.41634074297</v>
      </c>
      <c r="E46" s="4">
        <f t="shared" si="1"/>
        <v>259969.41634074296</v>
      </c>
      <c r="F46" s="4">
        <f t="shared" si="2"/>
        <v>6204262.191516039</v>
      </c>
    </row>
    <row r="47" spans="2:6" x14ac:dyDescent="0.25">
      <c r="B47">
        <v>31</v>
      </c>
      <c r="C47" s="4">
        <v>150000</v>
      </c>
      <c r="D47" s="4">
        <f t="shared" si="0"/>
        <v>114778.85054304672</v>
      </c>
      <c r="E47" s="4">
        <f t="shared" si="1"/>
        <v>264778.85054304672</v>
      </c>
      <c r="F47" s="4">
        <f t="shared" si="2"/>
        <v>6469041.0420590853</v>
      </c>
    </row>
    <row r="48" spans="2:6" x14ac:dyDescent="0.25">
      <c r="B48">
        <v>32</v>
      </c>
      <c r="C48" s="4">
        <v>150000</v>
      </c>
      <c r="D48" s="4">
        <f t="shared" si="0"/>
        <v>119677.25927809307</v>
      </c>
      <c r="E48" s="4">
        <f t="shared" si="1"/>
        <v>269677.25927809306</v>
      </c>
      <c r="F48" s="4">
        <f t="shared" si="2"/>
        <v>6738718.3013371788</v>
      </c>
    </row>
    <row r="49" spans="2:6" x14ac:dyDescent="0.25">
      <c r="B49">
        <v>33</v>
      </c>
      <c r="C49" s="4">
        <v>150000</v>
      </c>
      <c r="D49" s="4">
        <f t="shared" si="0"/>
        <v>124666.2885747378</v>
      </c>
      <c r="E49" s="4">
        <f t="shared" si="1"/>
        <v>274666.28857473779</v>
      </c>
      <c r="F49" s="4">
        <f t="shared" si="2"/>
        <v>7013384.5899119163</v>
      </c>
    </row>
    <row r="50" spans="2:6" x14ac:dyDescent="0.25">
      <c r="B50">
        <v>34</v>
      </c>
      <c r="C50" s="4">
        <v>150000</v>
      </c>
      <c r="D50" s="4">
        <f t="shared" si="0"/>
        <v>129747.61491337045</v>
      </c>
      <c r="E50" s="4">
        <f t="shared" si="1"/>
        <v>279747.61491337046</v>
      </c>
      <c r="F50" s="4">
        <f t="shared" si="2"/>
        <v>7293132.2048252868</v>
      </c>
    </row>
    <row r="51" spans="2:6" x14ac:dyDescent="0.25">
      <c r="B51">
        <v>35</v>
      </c>
      <c r="C51" s="4">
        <v>150000</v>
      </c>
      <c r="D51" s="4">
        <f t="shared" si="0"/>
        <v>134922.9457892678</v>
      </c>
      <c r="E51" s="4">
        <f t="shared" si="1"/>
        <v>284922.94578926777</v>
      </c>
      <c r="F51" s="4">
        <f t="shared" si="2"/>
        <v>7578055.1506145541</v>
      </c>
    </row>
    <row r="52" spans="2:6" x14ac:dyDescent="0.25">
      <c r="B52">
        <v>36</v>
      </c>
      <c r="C52" s="4">
        <v>150000</v>
      </c>
      <c r="D52" s="4">
        <f t="shared" si="0"/>
        <v>140194.02028636925</v>
      </c>
      <c r="E52" s="4">
        <f t="shared" si="1"/>
        <v>290194.02028636925</v>
      </c>
      <c r="F52" s="4">
        <f t="shared" si="2"/>
        <v>7868249.1709009232</v>
      </c>
    </row>
    <row r="53" spans="2:6" x14ac:dyDescent="0.25">
      <c r="B53">
        <v>37</v>
      </c>
      <c r="C53" s="4">
        <v>150000</v>
      </c>
      <c r="D53" s="4">
        <f t="shared" si="0"/>
        <v>145562.60966166708</v>
      </c>
      <c r="E53" s="4">
        <f t="shared" si="1"/>
        <v>295562.60966166708</v>
      </c>
      <c r="F53" s="4">
        <f t="shared" si="2"/>
        <v>8163811.7805625899</v>
      </c>
    </row>
    <row r="54" spans="2:6" x14ac:dyDescent="0.25">
      <c r="B54">
        <v>38</v>
      </c>
      <c r="C54" s="4">
        <v>150000</v>
      </c>
      <c r="D54" s="4">
        <f t="shared" si="0"/>
        <v>151030.51794040791</v>
      </c>
      <c r="E54" s="4">
        <f t="shared" si="1"/>
        <v>301030.51794040791</v>
      </c>
      <c r="F54" s="4">
        <f t="shared" si="2"/>
        <v>8464842.2985029984</v>
      </c>
    </row>
    <row r="55" spans="2:6" x14ac:dyDescent="0.25">
      <c r="B55">
        <v>39</v>
      </c>
      <c r="C55" s="4">
        <v>150000</v>
      </c>
      <c r="D55" s="4">
        <f t="shared" si="0"/>
        <v>156599.58252230546</v>
      </c>
      <c r="E55" s="4">
        <f t="shared" si="1"/>
        <v>306599.58252230543</v>
      </c>
      <c r="F55" s="4">
        <f t="shared" si="2"/>
        <v>8771441.8810253032</v>
      </c>
    </row>
    <row r="56" spans="2:6" x14ac:dyDescent="0.25">
      <c r="B56">
        <v>40</v>
      </c>
      <c r="C56" s="4">
        <v>150000</v>
      </c>
      <c r="D56" s="4">
        <f t="shared" si="0"/>
        <v>162271.6747989681</v>
      </c>
      <c r="E56" s="4">
        <f t="shared" si="1"/>
        <v>312271.67479896813</v>
      </c>
      <c r="F56" s="4">
        <f t="shared" si="2"/>
        <v>9083713.5558242705</v>
      </c>
    </row>
    <row r="57" spans="2:6" x14ac:dyDescent="0.25">
      <c r="B57">
        <v>41</v>
      </c>
      <c r="C57" s="4">
        <v>150000</v>
      </c>
      <c r="D57" s="4">
        <f t="shared" si="0"/>
        <v>168048.70078274899</v>
      </c>
      <c r="E57" s="4">
        <f t="shared" si="1"/>
        <v>318048.70078274899</v>
      </c>
      <c r="F57" s="4">
        <f t="shared" si="2"/>
        <v>9401762.2566070203</v>
      </c>
    </row>
    <row r="58" spans="2:6" x14ac:dyDescent="0.25">
      <c r="B58">
        <v>42</v>
      </c>
      <c r="C58" s="4">
        <v>150000</v>
      </c>
      <c r="D58" s="4">
        <f t="shared" si="0"/>
        <v>173932.60174722987</v>
      </c>
      <c r="E58" s="4">
        <f t="shared" si="1"/>
        <v>323932.60174722987</v>
      </c>
      <c r="F58" s="4">
        <f t="shared" si="2"/>
        <v>9725694.85835425</v>
      </c>
    </row>
    <row r="59" spans="2:6" x14ac:dyDescent="0.25">
      <c r="B59">
        <v>43</v>
      </c>
      <c r="C59" s="4">
        <v>150000</v>
      </c>
      <c r="D59" s="4">
        <f t="shared" si="0"/>
        <v>179925.3548795536</v>
      </c>
      <c r="E59" s="4">
        <f t="shared" si="1"/>
        <v>329925.3548795536</v>
      </c>
      <c r="F59" s="4">
        <f t="shared" si="2"/>
        <v>10055620.213233804</v>
      </c>
    </row>
    <row r="60" spans="2:6" x14ac:dyDescent="0.25">
      <c r="B60">
        <v>44</v>
      </c>
      <c r="C60" s="4">
        <v>150000</v>
      </c>
      <c r="D60" s="4">
        <f t="shared" si="0"/>
        <v>186028.97394482538</v>
      </c>
      <c r="E60" s="4">
        <f t="shared" si="1"/>
        <v>336028.97394482535</v>
      </c>
      <c r="F60" s="4">
        <f t="shared" si="2"/>
        <v>10391649.18717863</v>
      </c>
    </row>
    <row r="61" spans="2:6" x14ac:dyDescent="0.25">
      <c r="B61">
        <v>45</v>
      </c>
      <c r="C61" s="4">
        <v>150000</v>
      </c>
      <c r="D61" s="4">
        <f t="shared" si="0"/>
        <v>192245.50996280464</v>
      </c>
      <c r="E61" s="4">
        <f t="shared" si="1"/>
        <v>342245.50996280462</v>
      </c>
      <c r="F61" s="4">
        <f t="shared" si="2"/>
        <v>10733894.697141435</v>
      </c>
    </row>
    <row r="62" spans="2:6" x14ac:dyDescent="0.25">
      <c r="B62">
        <v>46</v>
      </c>
      <c r="C62" s="4">
        <v>150000</v>
      </c>
      <c r="D62" s="4">
        <f t="shared" si="0"/>
        <v>198577.05189711653</v>
      </c>
      <c r="E62" s="4">
        <f t="shared" si="1"/>
        <v>348577.05189711653</v>
      </c>
      <c r="F62" s="4">
        <f t="shared" si="2"/>
        <v>11082471.749038551</v>
      </c>
    </row>
    <row r="63" spans="2:6" x14ac:dyDescent="0.25">
      <c r="B63">
        <v>47</v>
      </c>
      <c r="C63" s="4">
        <v>150000</v>
      </c>
      <c r="D63" s="4">
        <f t="shared" si="0"/>
        <v>205025.72735721318</v>
      </c>
      <c r="E63" s="4">
        <f t="shared" si="1"/>
        <v>355025.72735721315</v>
      </c>
      <c r="F63" s="4">
        <f t="shared" si="2"/>
        <v>11437497.476395763</v>
      </c>
    </row>
    <row r="64" spans="2:6" x14ac:dyDescent="0.25">
      <c r="B64">
        <v>48</v>
      </c>
      <c r="C64" s="4">
        <v>150000</v>
      </c>
      <c r="D64" s="4">
        <f t="shared" si="0"/>
        <v>211593.7033133216</v>
      </c>
      <c r="E64" s="4">
        <f t="shared" si="1"/>
        <v>361593.70331332157</v>
      </c>
      <c r="F64" s="4">
        <f t="shared" si="2"/>
        <v>11799091.179709084</v>
      </c>
    </row>
    <row r="65" spans="2:6" x14ac:dyDescent="0.25">
      <c r="B65">
        <v>49</v>
      </c>
      <c r="C65" s="4">
        <v>150000</v>
      </c>
      <c r="D65" s="4">
        <f t="shared" si="0"/>
        <v>218283.18682461805</v>
      </c>
      <c r="E65" s="4">
        <f t="shared" si="1"/>
        <v>368283.18682461802</v>
      </c>
      <c r="F65" s="4">
        <f t="shared" si="2"/>
        <v>12167374.366533702</v>
      </c>
    </row>
    <row r="66" spans="2:6" x14ac:dyDescent="0.25">
      <c r="B66">
        <v>50</v>
      </c>
      <c r="C66" s="4">
        <v>150000</v>
      </c>
      <c r="D66" s="4">
        <f t="shared" si="0"/>
        <v>225096.42578087348</v>
      </c>
      <c r="E66" s="4">
        <f t="shared" si="1"/>
        <v>375096.42578087351</v>
      </c>
      <c r="F66" s="4">
        <f t="shared" si="2"/>
        <v>12542470.792314576</v>
      </c>
    </row>
    <row r="67" spans="2:6" x14ac:dyDescent="0.25">
      <c r="B67">
        <v>51</v>
      </c>
      <c r="C67" s="4">
        <v>150000</v>
      </c>
      <c r="D67" s="4">
        <f t="shared" si="0"/>
        <v>232035.70965781965</v>
      </c>
      <c r="E67" s="4">
        <f t="shared" si="1"/>
        <v>382035.70965781965</v>
      </c>
      <c r="F67" s="4">
        <f t="shared" si="2"/>
        <v>12924506.501972396</v>
      </c>
    </row>
    <row r="68" spans="2:6" x14ac:dyDescent="0.25">
      <c r="B68">
        <v>52</v>
      </c>
      <c r="C68" s="4">
        <v>150000</v>
      </c>
      <c r="D68" s="4">
        <f t="shared" si="0"/>
        <v>239103.37028648931</v>
      </c>
      <c r="E68" s="4">
        <f t="shared" si="1"/>
        <v>389103.37028648931</v>
      </c>
      <c r="F68" s="4">
        <f t="shared" si="2"/>
        <v>13313609.872258885</v>
      </c>
    </row>
    <row r="69" spans="2:6" x14ac:dyDescent="0.25">
      <c r="B69">
        <v>53</v>
      </c>
      <c r="C69" s="4">
        <v>150000</v>
      </c>
      <c r="D69" s="4">
        <f t="shared" si="0"/>
        <v>246301.78263678934</v>
      </c>
      <c r="E69" s="4">
        <f t="shared" si="1"/>
        <v>396301.78263678937</v>
      </c>
      <c r="F69" s="4">
        <f t="shared" si="2"/>
        <v>13709911.654895674</v>
      </c>
    </row>
    <row r="70" spans="2:6" x14ac:dyDescent="0.25">
      <c r="B70">
        <v>54</v>
      </c>
      <c r="C70" s="4">
        <v>150000</v>
      </c>
      <c r="D70" s="4">
        <f t="shared" si="0"/>
        <v>253633.36561556996</v>
      </c>
      <c r="E70" s="4">
        <f t="shared" si="1"/>
        <v>403633.36561556999</v>
      </c>
      <c r="F70" s="4">
        <f t="shared" si="2"/>
        <v>14113545.020511243</v>
      </c>
    </row>
    <row r="71" spans="2:6" x14ac:dyDescent="0.25">
      <c r="B71">
        <v>55</v>
      </c>
      <c r="C71" s="4">
        <v>150000</v>
      </c>
      <c r="D71" s="4">
        <f t="shared" si="0"/>
        <v>261100.582879458</v>
      </c>
      <c r="E71" s="4">
        <f t="shared" si="1"/>
        <v>411100.58287945797</v>
      </c>
      <c r="F71" s="4">
        <f t="shared" si="2"/>
        <v>14524645.603390701</v>
      </c>
    </row>
    <row r="72" spans="2:6" x14ac:dyDescent="0.25">
      <c r="B72">
        <v>56</v>
      </c>
      <c r="C72" s="4">
        <v>150000</v>
      </c>
      <c r="D72" s="4">
        <f t="shared" si="0"/>
        <v>268705.94366272795</v>
      </c>
      <c r="E72" s="4">
        <f t="shared" si="1"/>
        <v>418705.94366272795</v>
      </c>
      <c r="F72" s="4">
        <f t="shared" si="2"/>
        <v>14943351.547053428</v>
      </c>
    </row>
    <row r="73" spans="2:6" x14ac:dyDescent="0.25">
      <c r="B73">
        <v>57</v>
      </c>
      <c r="C73" s="4">
        <v>150000</v>
      </c>
      <c r="D73" s="4">
        <f t="shared" si="0"/>
        <v>276452.00362048839</v>
      </c>
      <c r="E73" s="4">
        <f t="shared" si="1"/>
        <v>426452.00362048839</v>
      </c>
      <c r="F73" s="4">
        <f t="shared" si="2"/>
        <v>15369803.550673917</v>
      </c>
    </row>
    <row r="74" spans="2:6" x14ac:dyDescent="0.25">
      <c r="B74">
        <v>58</v>
      </c>
      <c r="C74" s="4">
        <v>150000</v>
      </c>
      <c r="D74" s="4">
        <f t="shared" si="0"/>
        <v>284341.36568746745</v>
      </c>
      <c r="E74" s="4">
        <f t="shared" si="1"/>
        <v>434341.36568746745</v>
      </c>
      <c r="F74" s="4">
        <f t="shared" si="2"/>
        <v>15804144.916361384</v>
      </c>
    </row>
    <row r="75" spans="2:6" x14ac:dyDescent="0.25">
      <c r="B75">
        <v>59</v>
      </c>
      <c r="C75" s="4">
        <v>150000</v>
      </c>
      <c r="D75" s="4">
        <f t="shared" si="0"/>
        <v>292376.68095268559</v>
      </c>
      <c r="E75" s="4">
        <f t="shared" si="1"/>
        <v>442376.68095268559</v>
      </c>
      <c r="F75" s="4">
        <f t="shared" si="2"/>
        <v>16246521.597314069</v>
      </c>
    </row>
    <row r="76" spans="2:6" x14ac:dyDescent="0.25">
      <c r="B76">
        <v>60</v>
      </c>
      <c r="C76" s="4"/>
      <c r="D76" s="4">
        <f t="shared" ref="D76" si="3">F75*$E$4</f>
        <v>300560.64955031028</v>
      </c>
      <c r="E76" s="4">
        <f t="shared" ref="E76" si="4">C76+D76</f>
        <v>300560.64955031028</v>
      </c>
      <c r="F76" s="5">
        <f t="shared" ref="F76" si="5">F75+E76</f>
        <v>16547082.246864378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 anticipada</vt:lpstr>
      <vt:lpstr>Ahorro anticipada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FERNANDA BURBANO</dc:creator>
  <cp:lastModifiedBy>Andrea Fernanda Burbano Bustos</cp:lastModifiedBy>
  <dcterms:created xsi:type="dcterms:W3CDTF">2017-04-26T13:08:34Z</dcterms:created>
  <dcterms:modified xsi:type="dcterms:W3CDTF">2023-04-24T02:09:08Z</dcterms:modified>
</cp:coreProperties>
</file>