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02489637\Downloads\"/>
    </mc:Choice>
  </mc:AlternateContent>
  <bookViews>
    <workbookView xWindow="0" yWindow="0" windowWidth="28800" windowHeight="12180" activeTab="1"/>
  </bookViews>
  <sheets>
    <sheet name="Ejercicio Gradiente Lineal Cre" sheetId="3" r:id="rId1"/>
    <sheet name="Hoja1" sheetId="1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2" l="1"/>
  <c r="C8" i="2"/>
  <c r="I20" i="1"/>
  <c r="I18" i="1"/>
  <c r="C9" i="1"/>
  <c r="I16" i="3" l="1"/>
  <c r="I15" i="3"/>
  <c r="I12" i="3"/>
  <c r="C12" i="3"/>
  <c r="I9" i="3"/>
  <c r="C8" i="3"/>
  <c r="F8" i="3" s="1"/>
  <c r="B6" i="3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18" i="2"/>
  <c r="E17" i="2"/>
  <c r="D19" i="2"/>
  <c r="H5" i="2"/>
  <c r="J5" i="1"/>
  <c r="D18" i="1"/>
  <c r="E18" i="1" s="1"/>
  <c r="F18" i="1" s="1"/>
  <c r="D19" i="1" s="1"/>
  <c r="E19" i="1" s="1"/>
  <c r="F19" i="1" s="1"/>
  <c r="C20" i="1"/>
  <c r="C21" i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19" i="1"/>
  <c r="C18" i="1"/>
  <c r="D9" i="3" l="1"/>
  <c r="E9" i="3" s="1"/>
  <c r="F9" i="3" s="1"/>
  <c r="C13" i="3"/>
  <c r="F17" i="2"/>
  <c r="G17" i="2" s="1"/>
  <c r="D20" i="1"/>
  <c r="E20" i="1" s="1"/>
  <c r="F20" i="1" s="1"/>
  <c r="D10" i="3" l="1"/>
  <c r="E10" i="3" s="1"/>
  <c r="F10" i="3"/>
  <c r="C14" i="3"/>
  <c r="E18" i="2"/>
  <c r="F18" i="2" s="1"/>
  <c r="G18" i="2" s="1"/>
  <c r="D21" i="1"/>
  <c r="E21" i="1" s="1"/>
  <c r="F21" i="1" s="1"/>
  <c r="D11" i="3" l="1"/>
  <c r="E11" i="3" s="1"/>
  <c r="F11" i="3" s="1"/>
  <c r="C15" i="3"/>
  <c r="I10" i="3"/>
  <c r="I7" i="3" s="1"/>
  <c r="E19" i="2"/>
  <c r="F19" i="2" s="1"/>
  <c r="G19" i="2" s="1"/>
  <c r="E20" i="2" s="1"/>
  <c r="F20" i="2" s="1"/>
  <c r="G20" i="2" s="1"/>
  <c r="E21" i="2" s="1"/>
  <c r="F21" i="2" s="1"/>
  <c r="G21" i="2" s="1"/>
  <c r="D22" i="1"/>
  <c r="E22" i="1" s="1"/>
  <c r="F22" i="1" s="1"/>
  <c r="D12" i="3" l="1"/>
  <c r="E12" i="3" s="1"/>
  <c r="F12" i="3" s="1"/>
  <c r="C16" i="3"/>
  <c r="E22" i="2"/>
  <c r="F22" i="2" s="1"/>
  <c r="G22" i="2" s="1"/>
  <c r="D23" i="1"/>
  <c r="E23" i="1" s="1"/>
  <c r="F23" i="1" s="1"/>
  <c r="D13" i="3" l="1"/>
  <c r="E13" i="3" s="1"/>
  <c r="F13" i="3" s="1"/>
  <c r="C17" i="3"/>
  <c r="E23" i="2"/>
  <c r="F23" i="2" s="1"/>
  <c r="G23" i="2" s="1"/>
  <c r="E24" i="2" s="1"/>
  <c r="F24" i="2" s="1"/>
  <c r="G24" i="2" s="1"/>
  <c r="E25" i="2" s="1"/>
  <c r="F25" i="2" s="1"/>
  <c r="G25" i="2" s="1"/>
  <c r="D24" i="1"/>
  <c r="E24" i="1" s="1"/>
  <c r="F24" i="1" s="1"/>
  <c r="D14" i="3" l="1"/>
  <c r="E14" i="3" s="1"/>
  <c r="F14" i="3" s="1"/>
  <c r="C18" i="3"/>
  <c r="E26" i="2"/>
  <c r="F26" i="2" s="1"/>
  <c r="G26" i="2" s="1"/>
  <c r="D25" i="1"/>
  <c r="E25" i="1" s="1"/>
  <c r="F25" i="1" s="1"/>
  <c r="D15" i="3" l="1"/>
  <c r="E15" i="3" s="1"/>
  <c r="F15" i="3" s="1"/>
  <c r="C19" i="3"/>
  <c r="E27" i="2"/>
  <c r="F27" i="2" s="1"/>
  <c r="G27" i="2" s="1"/>
  <c r="D26" i="1"/>
  <c r="E26" i="1" s="1"/>
  <c r="F26" i="1" s="1"/>
  <c r="D16" i="3" l="1"/>
  <c r="E16" i="3" s="1"/>
  <c r="F16" i="3" s="1"/>
  <c r="C20" i="3"/>
  <c r="E28" i="2"/>
  <c r="F28" i="2" s="1"/>
  <c r="G28" i="2" s="1"/>
  <c r="D27" i="1"/>
  <c r="E27" i="1" s="1"/>
  <c r="F27" i="1" s="1"/>
  <c r="D17" i="3" l="1"/>
  <c r="E17" i="3" s="1"/>
  <c r="F17" i="3" s="1"/>
  <c r="E29" i="2"/>
  <c r="F29" i="2" s="1"/>
  <c r="G29" i="2" s="1"/>
  <c r="D28" i="1"/>
  <c r="E28" i="1" s="1"/>
  <c r="F28" i="1" s="1"/>
  <c r="D18" i="3" l="1"/>
  <c r="E18" i="3" s="1"/>
  <c r="F18" i="3" s="1"/>
  <c r="E30" i="2"/>
  <c r="F30" i="2" s="1"/>
  <c r="G30" i="2" s="1"/>
  <c r="D29" i="1"/>
  <c r="E29" i="1" s="1"/>
  <c r="F29" i="1" s="1"/>
  <c r="D19" i="3" l="1"/>
  <c r="E19" i="3" s="1"/>
  <c r="F19" i="3" s="1"/>
  <c r="E31" i="2"/>
  <c r="F31" i="2" s="1"/>
  <c r="G31" i="2" s="1"/>
  <c r="D30" i="1"/>
  <c r="E30" i="1" s="1"/>
  <c r="F30" i="1" s="1"/>
  <c r="D20" i="3" l="1"/>
  <c r="E20" i="3" s="1"/>
  <c r="F20" i="3" s="1"/>
  <c r="E32" i="2"/>
  <c r="F32" i="2" s="1"/>
  <c r="G32" i="2" s="1"/>
  <c r="D31" i="1"/>
  <c r="E31" i="1" s="1"/>
  <c r="F31" i="1" s="1"/>
  <c r="E33" i="2" l="1"/>
  <c r="F33" i="2" s="1"/>
  <c r="G33" i="2" s="1"/>
  <c r="D32" i="1"/>
  <c r="E32" i="1" s="1"/>
  <c r="F32" i="1" s="1"/>
  <c r="E34" i="2" l="1"/>
  <c r="F34" i="2" s="1"/>
  <c r="G34" i="2" s="1"/>
  <c r="D33" i="1"/>
  <c r="E33" i="1" s="1"/>
  <c r="F33" i="1" s="1"/>
  <c r="D34" i="1" l="1"/>
  <c r="E34" i="1" s="1"/>
  <c r="F34" i="1" s="1"/>
  <c r="D35" i="1" l="1"/>
  <c r="E35" i="1" s="1"/>
  <c r="F35" i="1" s="1"/>
  <c r="D36" i="1" l="1"/>
  <c r="E36" i="1" s="1"/>
  <c r="F36" i="1" s="1"/>
  <c r="D37" i="1" l="1"/>
  <c r="E37" i="1" s="1"/>
  <c r="F37" i="1" s="1"/>
  <c r="D38" i="1" l="1"/>
  <c r="E38" i="1" s="1"/>
  <c r="F38" i="1" s="1"/>
  <c r="D39" i="1" l="1"/>
  <c r="E39" i="1" s="1"/>
  <c r="F39" i="1" s="1"/>
  <c r="D40" i="1" l="1"/>
  <c r="E40" i="1" s="1"/>
  <c r="F40" i="1" s="1"/>
  <c r="D41" i="1" l="1"/>
  <c r="E41" i="1" s="1"/>
  <c r="F41" i="1" s="1"/>
</calcChain>
</file>

<file path=xl/sharedStrings.xml><?xml version="1.0" encoding="utf-8"?>
<sst xmlns="http://schemas.openxmlformats.org/spreadsheetml/2006/main" count="56" uniqueCount="40">
  <si>
    <t>VP</t>
  </si>
  <si>
    <t>n</t>
  </si>
  <si>
    <t>A</t>
  </si>
  <si>
    <t>i</t>
  </si>
  <si>
    <t>mensual</t>
  </si>
  <si>
    <t>menses</t>
  </si>
  <si>
    <t>G</t>
  </si>
  <si>
    <t>No cuota</t>
  </si>
  <si>
    <t>cuota</t>
  </si>
  <si>
    <t>interes</t>
  </si>
  <si>
    <t>abono</t>
  </si>
  <si>
    <t>saldo</t>
  </si>
  <si>
    <t>Ley de formación</t>
  </si>
  <si>
    <t>C3</t>
  </si>
  <si>
    <t>vp</t>
  </si>
  <si>
    <t>meses</t>
  </si>
  <si>
    <t>C13</t>
  </si>
  <si>
    <t>Un lote de terreno que tiene un valor de $10.000.000 se financia por medio del siguiente plan de pagos: cuota incial igual al 20%,</t>
  </si>
  <si>
    <t>un pago al final del mes 2 por $5.000.000  y una serie de 10 pagos que aumentan cada mes en $5.000, desde el mes 3 hasta el mes 12.</t>
  </si>
  <si>
    <t>Calcular el valor de la primera cuota de la serie de pagos, si la tasa de interés de financiación es del 2.0% mensual.</t>
  </si>
  <si>
    <t>mensuales</t>
  </si>
  <si>
    <t>Despejando de la formula VP, obtenemos VA</t>
  </si>
  <si>
    <t>No.</t>
  </si>
  <si>
    <t>Cuota</t>
  </si>
  <si>
    <t>Interés</t>
  </si>
  <si>
    <t>Abono</t>
  </si>
  <si>
    <t>Saldo</t>
  </si>
  <si>
    <t>Vp</t>
  </si>
  <si>
    <t>CI</t>
  </si>
  <si>
    <t>saldo a n2</t>
  </si>
  <si>
    <t xml:space="preserve"> serie</t>
  </si>
  <si>
    <t>periodo a n2</t>
  </si>
  <si>
    <t>(1+i)^n</t>
  </si>
  <si>
    <t>fundamental el uso correcto de los parentesis</t>
  </si>
  <si>
    <t>5 cuota serie</t>
  </si>
  <si>
    <t>C5</t>
  </si>
  <si>
    <t xml:space="preserve">C12 </t>
  </si>
  <si>
    <t>cuota 9 de la serie</t>
  </si>
  <si>
    <t xml:space="preserve">El error estaba en que el valor presente a partir del período 2 no era el anterior sino  $3.323.200, 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</si>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</sst>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_(&quot;$&quot;\ * #,##0.00_);_(&quot;$&quot;\ * \(#,##0.00\);_(&quot;$&quot;\ * &quot;-&quot;??_);_(@_)"/>
    <numFmt numFmtId="165" formatCode="&quot;$&quot;\ #,##0.00"/>
    <numFmt numFmtId="166" formatCode="_-&quot;$&quot;\ * #,##0.00_-;\-&quot;$&quot;\ * #,##0.00_-;_-&quot;$&quot;\ * &quot;-&quot;_-;_-@_-"/>
    <numFmt numFmtId="168" formatCode="_-&quot;$&quot;\ * #,##0_-;\-&quot;$&quot;\ * #,##0_-;_-&quot;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5"/>
      <name val="Calibri"/>
      <family val="2"/>
    </font>
    <font>
      <sz val="11"/>
      <color theme="7"/>
      <name val="Calibri"/>
      <family val="2"/>
    </font>
    <font>
      <b/>
      <sz val="11"/>
      <color rgb="FF000000"/>
      <name val="Calibri"/>
      <family val="2"/>
    </font>
    <font>
      <sz val="11"/>
      <color rgb="FF2E75B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0" fontId="5" fillId="0" borderId="0"/>
    <xf numFmtId="42" fontId="5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42" fontId="0" fillId="0" borderId="0" xfId="1" applyFont="1"/>
    <xf numFmtId="9" fontId="0" fillId="0" borderId="0" xfId="0" applyNumberFormat="1"/>
    <xf numFmtId="0" fontId="0" fillId="2" borderId="0" xfId="0" applyFill="1"/>
    <xf numFmtId="42" fontId="4" fillId="2" borderId="0" xfId="0" applyNumberFormat="1" applyFont="1" applyFill="1" applyAlignment="1">
      <alignment horizontal="center"/>
    </xf>
    <xf numFmtId="42" fontId="0" fillId="0" borderId="0" xfId="0" applyNumberFormat="1"/>
    <xf numFmtId="42" fontId="3" fillId="2" borderId="0" xfId="1" applyFont="1" applyFill="1"/>
    <xf numFmtId="42" fontId="0" fillId="2" borderId="0" xfId="0" applyNumberFormat="1" applyFill="1"/>
    <xf numFmtId="0" fontId="6" fillId="0" borderId="0" xfId="2" applyFont="1"/>
    <xf numFmtId="0" fontId="5" fillId="0" borderId="0" xfId="2"/>
    <xf numFmtId="0" fontId="7" fillId="0" borderId="0" xfId="2" applyFont="1"/>
    <xf numFmtId="42" fontId="0" fillId="3" borderId="0" xfId="3" applyFont="1" applyFill="1" applyBorder="1"/>
    <xf numFmtId="2" fontId="5" fillId="0" borderId="0" xfId="2" applyNumberFormat="1"/>
    <xf numFmtId="9" fontId="5" fillId="0" borderId="0" xfId="2" applyNumberFormat="1"/>
    <xf numFmtId="42" fontId="0" fillId="0" borderId="0" xfId="3" applyFont="1"/>
    <xf numFmtId="0" fontId="8" fillId="0" borderId="0" xfId="2" applyFont="1"/>
    <xf numFmtId="0" fontId="5" fillId="0" borderId="1" xfId="2" applyBorder="1"/>
    <xf numFmtId="164" fontId="5" fillId="4" borderId="0" xfId="2" applyNumberFormat="1" applyFill="1"/>
    <xf numFmtId="0" fontId="9" fillId="0" borderId="0" xfId="2" applyFont="1"/>
    <xf numFmtId="165" fontId="5" fillId="0" borderId="1" xfId="2" applyNumberFormat="1" applyBorder="1"/>
    <xf numFmtId="165" fontId="10" fillId="0" borderId="1" xfId="2" applyNumberFormat="1" applyFont="1" applyBorder="1"/>
    <xf numFmtId="165" fontId="10" fillId="0" borderId="0" xfId="2" applyNumberFormat="1" applyFont="1"/>
    <xf numFmtId="0" fontId="11" fillId="0" borderId="0" xfId="2" applyFont="1"/>
    <xf numFmtId="165" fontId="6" fillId="0" borderId="1" xfId="2" applyNumberFormat="1" applyFont="1" applyBorder="1"/>
    <xf numFmtId="42" fontId="5" fillId="0" borderId="0" xfId="2" applyNumberFormat="1"/>
    <xf numFmtId="164" fontId="5" fillId="0" borderId="0" xfId="2" applyNumberFormat="1"/>
    <xf numFmtId="165" fontId="5" fillId="0" borderId="0" xfId="2" applyNumberFormat="1"/>
    <xf numFmtId="0" fontId="8" fillId="0" borderId="0" xfId="2" applyFont="1" applyAlignment="1">
      <alignment horizontal="right"/>
    </xf>
    <xf numFmtId="165" fontId="5" fillId="4" borderId="1" xfId="2" applyNumberFormat="1" applyFill="1" applyBorder="1"/>
    <xf numFmtId="42" fontId="0" fillId="0" borderId="0" xfId="3" applyFont="1" applyAlignment="1"/>
    <xf numFmtId="165" fontId="5" fillId="5" borderId="1" xfId="2" applyNumberFormat="1" applyFill="1" applyBorder="1"/>
    <xf numFmtId="165" fontId="8" fillId="6" borderId="1" xfId="2" applyNumberFormat="1" applyFont="1" applyFill="1" applyBorder="1"/>
    <xf numFmtId="164" fontId="8" fillId="7" borderId="0" xfId="2" applyNumberFormat="1" applyFont="1" applyFill="1"/>
    <xf numFmtId="165" fontId="8" fillId="0" borderId="0" xfId="2" applyNumberFormat="1" applyFont="1"/>
    <xf numFmtId="166" fontId="6" fillId="0" borderId="0" xfId="3" applyNumberFormat="1" applyFont="1"/>
    <xf numFmtId="0" fontId="0" fillId="0" borderId="2" xfId="0" applyBorder="1"/>
    <xf numFmtId="42" fontId="2" fillId="2" borderId="2" xfId="1" applyFont="1" applyFill="1" applyBorder="1"/>
    <xf numFmtId="168" fontId="0" fillId="0" borderId="2" xfId="4" applyNumberFormat="1" applyFont="1" applyBorder="1"/>
    <xf numFmtId="9" fontId="0" fillId="0" borderId="2" xfId="0" applyNumberFormat="1" applyBorder="1"/>
    <xf numFmtId="42" fontId="3" fillId="2" borderId="2" xfId="1" applyFont="1" applyFill="1" applyBorder="1"/>
    <xf numFmtId="42" fontId="0" fillId="0" borderId="2" xfId="0" applyNumberFormat="1" applyBorder="1"/>
    <xf numFmtId="42" fontId="0" fillId="2" borderId="2" xfId="0" applyNumberFormat="1" applyFill="1" applyBorder="1"/>
    <xf numFmtId="0" fontId="0" fillId="2" borderId="2" xfId="0" applyFill="1" applyBorder="1"/>
  </cellXfs>
  <cellStyles count="5">
    <cellStyle name="Moneda" xfId="4" builtinId="4"/>
    <cellStyle name="Moneda [0]" xfId="1" builtinId="7"/>
    <cellStyle name="Moneda [0]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619125</xdr:colOff>
      <xdr:row>6</xdr:row>
      <xdr:rowOff>19050</xdr:rowOff>
    </xdr:from>
    <xdr:to>
      <xdr:col>17</xdr:col>
      <xdr:colOff>0</xdr:colOff>
      <xdr:row>12</xdr:row>
      <xdr:rowOff>21217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Marcador de contenido 2">
              <a:extLst>
                <a:ext uri="{FF2B5EF4-FFF2-40B4-BE49-F238E27FC236}">
                  <a16:creationId xmlns:a16="http://schemas.microsoft.com/office/drawing/2014/main" id="{3C890C73-4984-4CD8-AA2A-03D8F9B6BF7D}"/>
                </a:ext>
              </a:extLst>
            </xdr:cNvPr>
            <xdr:cNvSpPr txBox="1">
              <a:spLocks/>
            </xdr:cNvSpPr>
          </xdr:nvSpPr>
          <xdr:spPr>
            <a:xfrm>
              <a:off x="9429750" y="1162050"/>
              <a:ext cx="4476750" cy="1183267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es-CO" sz="2000" b="1"/>
                <a:t>  A=  </a:t>
              </a:r>
              <a14:m>
                <m:oMath xmlns:m="http://schemas.openxmlformats.org/officeDocument/2006/math">
                  <m:r>
                    <a:rPr lang="es-CO" sz="2000" b="1" i="1">
                      <a:latin typeface="Cambria Math" panose="02040503050406030204" pitchFamily="18" charset="0"/>
                    </a:rPr>
                    <m:t>𝑽𝑷</m:t>
                  </m:r>
                  <m:r>
                    <a:rPr lang="es-CO" sz="20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es-CO" sz="20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𝑮</m:t>
                      </m:r>
                    </m:num>
                    <m:den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𝒊</m:t>
                      </m:r>
                    </m:den>
                  </m:f>
                </m:oMath>
              </a14:m>
              <a:r>
                <a:rPr lang="es-CO" sz="2000" b="1"/>
                <a:t> *</a:t>
              </a:r>
              <a14:m>
                <m:oMath xmlns:m="http://schemas.openxmlformats.org/officeDocument/2006/math">
                  <m:d>
                    <m:dPr>
                      <m:begChr m:val="["/>
                      <m:endChr m:val="]"/>
                      <m:ctrlPr>
                        <a:rPr lang="es-CO" sz="20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s-CO" sz="2000" b="1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d>
                            <m:dPr>
                              <m:ctrlPr>
                                <a:rPr lang="es-CO" sz="2000" b="1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CO" sz="2000" b="1" i="1">
                                  <a:latin typeface="Cambria Math" panose="02040503050406030204" pitchFamily="18" charset="0"/>
                                </a:rPr>
                                <m:t>𝟏</m:t>
                              </m:r>
                              <m:r>
                                <a:rPr lang="es-CO" sz="2000" b="1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s-CO" sz="2000" b="1" i="1">
                                  <a:latin typeface="Cambria Math" panose="02040503050406030204" pitchFamily="18" charset="0"/>
                                </a:rPr>
                                <m:t>𝒊</m:t>
                              </m:r>
                            </m:e>
                          </m:d>
                          <m:r>
                            <a:rPr lang="es-CO" sz="2000" b="1" i="1" baseline="30000">
                              <a:latin typeface="Cambria Math" panose="02040503050406030204" pitchFamily="18" charset="0"/>
                            </a:rPr>
                            <m:t>𝒏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 −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𝟏</m:t>
                          </m:r>
                        </m:num>
                        <m:den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𝒊</m:t>
                          </m:r>
                          <m:d>
                            <m:dPr>
                              <m:ctrlPr>
                                <a:rPr lang="es-CO" sz="2000" b="1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CO" sz="2000" b="1" i="1">
                                  <a:latin typeface="Cambria Math" panose="02040503050406030204" pitchFamily="18" charset="0"/>
                                </a:rPr>
                                <m:t>𝟏</m:t>
                              </m:r>
                              <m:r>
                                <a:rPr lang="es-CO" sz="2000" b="1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s-CO" sz="2000" b="1" i="1">
                                  <a:latin typeface="Cambria Math" panose="02040503050406030204" pitchFamily="18" charset="0"/>
                                </a:rPr>
                                <m:t>𝒊</m:t>
                              </m:r>
                            </m:e>
                          </m:d>
                          <m:r>
                            <a:rPr lang="es-CO" sz="2000" b="1" i="1" baseline="30000">
                              <a:latin typeface="Cambria Math" panose="02040503050406030204" pitchFamily="18" charset="0"/>
                            </a:rPr>
                            <m:t>𝒏</m:t>
                          </m:r>
                        </m:den>
                      </m:f>
                      <m:r>
                        <a:rPr lang="es-CO" sz="2000" b="1" i="1">
                          <a:latin typeface="Cambria Math" panose="02040503050406030204" pitchFamily="18" charset="0"/>
                        </a:rPr>
                        <m:t> −</m:t>
                      </m:r>
                      <m:f>
                        <m:fPr>
                          <m:ctrlPr>
                            <a:rPr lang="es-CO" sz="2000" b="1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𝒏</m:t>
                          </m:r>
                        </m:num>
                        <m:den>
                          <m:d>
                            <m:dPr>
                              <m:ctrlPr>
                                <a:rPr lang="es-CO" sz="2000" b="1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CO" sz="2000" b="1" i="1">
                                  <a:latin typeface="Cambria Math" panose="02040503050406030204" pitchFamily="18" charset="0"/>
                                </a:rPr>
                                <m:t>𝟏</m:t>
                              </m:r>
                              <m:r>
                                <a:rPr lang="es-CO" sz="2000" b="1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s-CO" sz="2000" b="1" i="1">
                                  <a:latin typeface="Cambria Math" panose="02040503050406030204" pitchFamily="18" charset="0"/>
                                </a:rPr>
                                <m:t>𝒊</m:t>
                              </m:r>
                            </m:e>
                          </m:d>
                          <m:r>
                            <a:rPr lang="es-CO" sz="2000" b="1" i="1" baseline="30000">
                              <a:latin typeface="Cambria Math" panose="02040503050406030204" pitchFamily="18" charset="0"/>
                            </a:rPr>
                            <m:t>𝒏</m:t>
                          </m:r>
                        </m:den>
                      </m:f>
                    </m:e>
                  </m:d>
                </m:oMath>
              </a14:m>
              <a:endParaRPr lang="es-CO" sz="2000" b="1" i="1">
                <a:latin typeface="Cambria Math" panose="02040503050406030204" pitchFamily="18" charset="0"/>
              </a:endParaRPr>
            </a:p>
            <a:p>
              <a:pPr marL="0" indent="0">
                <a:buNone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20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CO" sz="2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2000" b="1" i="1"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es-CO" sz="2000" b="1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O" sz="20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e>
                        </m:d>
                        <m:r>
                          <a:rPr lang="es-CO" sz="2000" b="1" i="1" baseline="30000">
                            <a:latin typeface="Cambria Math" panose="02040503050406030204" pitchFamily="18" charset="0"/>
                          </a:rPr>
                          <m:t>𝒏</m:t>
                        </m:r>
                        <m:r>
                          <a:rPr lang="es-CO" sz="2000" b="1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2000" b="1" i="1">
                            <a:latin typeface="Cambria Math" panose="02040503050406030204" pitchFamily="18" charset="0"/>
                          </a:rPr>
                          <m:t>𝟏</m:t>
                        </m:r>
                      </m:num>
                      <m:den>
                        <m:r>
                          <a:rPr lang="es-CO" sz="2000" b="1" i="1">
                            <a:latin typeface="Cambria Math" panose="02040503050406030204" pitchFamily="18" charset="0"/>
                          </a:rPr>
                          <m:t>𝒊</m:t>
                        </m:r>
                        <m:d>
                          <m:dPr>
                            <m:ctrlPr>
                              <a:rPr lang="es-CO" sz="20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2000" b="1" i="1">
                                <a:latin typeface="Cambria Math" panose="02040503050406030204" pitchFamily="18" charset="0"/>
                              </a:rPr>
                              <m:t>𝟏</m:t>
                            </m:r>
                            <m:r>
                              <a:rPr lang="es-CO" sz="2000" b="1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s-CO" sz="20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e>
                        </m:d>
                        <m:r>
                          <a:rPr lang="es-CO" sz="2000" b="1" i="1" baseline="30000">
                            <a:latin typeface="Cambria Math" panose="02040503050406030204" pitchFamily="18" charset="0"/>
                          </a:rPr>
                          <m:t>𝒏</m:t>
                        </m:r>
                      </m:den>
                    </m:f>
                  </m:oMath>
                </m:oMathPara>
              </a14:m>
              <a:endParaRPr lang="es-CO" sz="2000" b="1"/>
            </a:p>
          </xdr:txBody>
        </xdr:sp>
      </mc:Choice>
      <mc:Fallback xmlns="">
        <xdr:sp macro="" textlink="">
          <xdr:nvSpPr>
            <xdr:cNvPr id="2" name="Marcador de contenido 2">
              <a:extLst>
                <a:ext uri="{FF2B5EF4-FFF2-40B4-BE49-F238E27FC236}">
                  <a16:creationId xmlns:a16="http://schemas.microsoft.com/office/drawing/2014/main" id="{3C890C73-4984-4CD8-AA2A-03D8F9B6BF7D}"/>
                </a:ext>
              </a:extLst>
            </xdr:cNvPr>
            <xdr:cNvSpPr txBox="1">
              <a:spLocks/>
            </xdr:cNvSpPr>
          </xdr:nvSpPr>
          <xdr:spPr>
            <a:xfrm>
              <a:off x="9429750" y="1162050"/>
              <a:ext cx="4476750" cy="1183267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es-CO" sz="2000" b="1"/>
                <a:t>  A=  </a:t>
              </a:r>
              <a:r>
                <a:rPr lang="es-CO" sz="2000" b="1" i="0">
                  <a:latin typeface="Cambria Math" panose="02040503050406030204" pitchFamily="18" charset="0"/>
                </a:rPr>
                <a:t>𝑽𝑷 −𝑮/𝒊</a:t>
              </a:r>
              <a:r>
                <a:rPr lang="es-CO" sz="2000" b="1"/>
                <a:t> *</a:t>
              </a:r>
              <a:r>
                <a:rPr lang="es-CO" sz="2000" b="1" i="0">
                  <a:latin typeface="Cambria Math" panose="02040503050406030204" pitchFamily="18" charset="0"/>
                </a:rPr>
                <a:t>[((𝟏+𝒊)</a:t>
              </a:r>
              <a:r>
                <a:rPr lang="es-CO" sz="2000" b="1" i="0" baseline="30000">
                  <a:latin typeface="Cambria Math" panose="02040503050406030204" pitchFamily="18" charset="0"/>
                </a:rPr>
                <a:t>𝒏</a:t>
              </a:r>
              <a:r>
                <a:rPr lang="es-CO" sz="2000" b="1" i="0">
                  <a:latin typeface="Cambria Math" panose="02040503050406030204" pitchFamily="18" charset="0"/>
                </a:rPr>
                <a:t> −𝟏)/𝒊(𝟏+𝒊)</a:t>
              </a:r>
              <a:r>
                <a:rPr lang="es-CO" sz="2000" b="1" i="0" baseline="30000">
                  <a:latin typeface="Cambria Math" panose="02040503050406030204" pitchFamily="18" charset="0"/>
                </a:rPr>
                <a:t>𝒏 </a:t>
              </a:r>
              <a:r>
                <a:rPr lang="es-CO" sz="2000" b="1" i="0">
                  <a:latin typeface="Cambria Math" panose="02040503050406030204" pitchFamily="18" charset="0"/>
                </a:rPr>
                <a:t> −𝒏/(𝟏+𝒊)</a:t>
              </a:r>
              <a:r>
                <a:rPr lang="es-CO" sz="2000" b="1" i="0" baseline="30000">
                  <a:latin typeface="Cambria Math" panose="02040503050406030204" pitchFamily="18" charset="0"/>
                </a:rPr>
                <a:t>𝒏]</a:t>
              </a:r>
              <a:endParaRPr lang="es-CO" sz="2000" b="1" i="1">
                <a:latin typeface="Cambria Math" panose="02040503050406030204" pitchFamily="18" charset="0"/>
              </a:endParaRPr>
            </a:p>
            <a:p>
              <a:pPr marL="0" indent="0">
                <a:buNone/>
              </a:pPr>
              <a:r>
                <a:rPr lang="es-CO" sz="2000" b="1" i="0">
                  <a:latin typeface="Cambria Math" panose="02040503050406030204" pitchFamily="18" charset="0"/>
                </a:rPr>
                <a:t>((𝟏+𝒊)</a:t>
              </a:r>
              <a:r>
                <a:rPr lang="es-CO" sz="2000" b="1" i="0" baseline="30000">
                  <a:latin typeface="Cambria Math" panose="02040503050406030204" pitchFamily="18" charset="0"/>
                </a:rPr>
                <a:t>𝒏</a:t>
              </a:r>
              <a:r>
                <a:rPr lang="es-CO" sz="2000" b="1" i="0">
                  <a:latin typeface="Cambria Math" panose="02040503050406030204" pitchFamily="18" charset="0"/>
                </a:rPr>
                <a:t>−𝟏)/𝒊(𝟏+𝒊)</a:t>
              </a:r>
              <a:r>
                <a:rPr lang="es-CO" sz="2000" b="1" i="0" baseline="30000">
                  <a:latin typeface="Cambria Math" panose="02040503050406030204" pitchFamily="18" charset="0"/>
                </a:rPr>
                <a:t>𝒏</a:t>
              </a:r>
              <a:endParaRPr lang="es-CO" sz="2000" b="1"/>
            </a:p>
          </xdr:txBody>
        </xdr:sp>
      </mc:Fallback>
    </mc:AlternateContent>
    <xdr:clientData/>
  </xdr:twoCellAnchor>
  <xdr:twoCellAnchor>
    <xdr:from>
      <xdr:col>11</xdr:col>
      <xdr:colOff>1</xdr:colOff>
      <xdr:row>14</xdr:row>
      <xdr:rowOff>9525</xdr:rowOff>
    </xdr:from>
    <xdr:to>
      <xdr:col>14</xdr:col>
      <xdr:colOff>356278</xdr:colOff>
      <xdr:row>16</xdr:row>
      <xdr:rowOff>0</xdr:rowOff>
    </xdr:to>
    <xdr:sp macro="" textlink="">
      <xdr:nvSpPr>
        <xdr:cNvPr id="3" name="Rectángulo redondeado 1">
          <a:extLst>
            <a:ext uri="{FF2B5EF4-FFF2-40B4-BE49-F238E27FC236}">
              <a16:creationId xmlns:a16="http://schemas.microsoft.com/office/drawing/2014/main" id="{F66C14CA-E470-4BEC-BAE0-DB04717EC525}"/>
            </a:ext>
          </a:extLst>
        </xdr:cNvPr>
        <xdr:cNvSpPr/>
      </xdr:nvSpPr>
      <xdr:spPr>
        <a:xfrm>
          <a:off x="9439276" y="2714625"/>
          <a:ext cx="2556552" cy="371475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CO" b="1">
              <a:solidFill>
                <a:schemeClr val="tx1"/>
              </a:solidFill>
            </a:rPr>
            <a:t>             C</a:t>
          </a:r>
          <a:r>
            <a:rPr lang="es-CO" b="1" baseline="-25000">
              <a:solidFill>
                <a:schemeClr val="tx1"/>
              </a:solidFill>
            </a:rPr>
            <a:t>n</a:t>
          </a:r>
          <a:r>
            <a:rPr lang="es-CO" b="1">
              <a:solidFill>
                <a:schemeClr val="tx1"/>
              </a:solidFill>
            </a:rPr>
            <a:t> =A + (n-1)* G</a:t>
          </a:r>
        </a:p>
      </xdr:txBody>
    </xdr:sp>
    <xdr:clientData/>
  </xdr:twoCellAnchor>
  <xdr:twoCellAnchor>
    <xdr:from>
      <xdr:col>11</xdr:col>
      <xdr:colOff>9525</xdr:colOff>
      <xdr:row>0</xdr:row>
      <xdr:rowOff>104775</xdr:rowOff>
    </xdr:from>
    <xdr:to>
      <xdr:col>17</xdr:col>
      <xdr:colOff>58983</xdr:colOff>
      <xdr:row>4</xdr:row>
      <xdr:rowOff>153913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Marcador de contenido 2">
              <a:extLst>
                <a:ext uri="{FF2B5EF4-FFF2-40B4-BE49-F238E27FC236}">
                  <a16:creationId xmlns:a16="http://schemas.microsoft.com/office/drawing/2014/main" id="{1CE304BE-2A9D-4EA1-AF49-30B3FC99FE60}"/>
                </a:ext>
              </a:extLst>
            </xdr:cNvPr>
            <xdr:cNvSpPr txBox="1">
              <a:spLocks/>
            </xdr:cNvSpPr>
          </xdr:nvSpPr>
          <xdr:spPr>
            <a:xfrm>
              <a:off x="9448800" y="104775"/>
              <a:ext cx="4516683" cy="811138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14:m>
                <m:oMath xmlns:m="http://schemas.openxmlformats.org/officeDocument/2006/math">
                  <m:r>
                    <a:rPr lang="es-CO" sz="2000" b="1" i="1">
                      <a:latin typeface="Cambria Math" panose="02040503050406030204" pitchFamily="18" charset="0"/>
                    </a:rPr>
                    <m:t>𝑽𝒑</m:t>
                  </m:r>
                  <m:r>
                    <a:rPr lang="es-CO" sz="2000" b="1" i="1">
                      <a:latin typeface="Cambria Math" panose="02040503050406030204" pitchFamily="18" charset="0"/>
                    </a:rPr>
                    <m:t>=</m:t>
                  </m:r>
                  <m:r>
                    <a:rPr lang="es-CO" sz="2000" b="1" i="1">
                      <a:latin typeface="Cambria Math" panose="02040503050406030204" pitchFamily="18" charset="0"/>
                    </a:rPr>
                    <m:t>𝑨</m:t>
                  </m:r>
                  <m:r>
                    <a:rPr lang="es-CO" sz="2000" b="1" i="1">
                      <a:latin typeface="Cambria Math" panose="02040503050406030204" pitchFamily="18" charset="0"/>
                    </a:rPr>
                    <m:t> [</m:t>
                  </m:r>
                  <m:f>
                    <m:fPr>
                      <m:ctrlPr>
                        <a:rPr lang="es-CO" sz="20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ctrlPr>
                            <a:rPr lang="es-CO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𝟏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</m:d>
                      <m:r>
                        <a:rPr lang="es-CO" sz="2000" b="1" i="1" baseline="30000">
                          <a:latin typeface="Cambria Math" panose="02040503050406030204" pitchFamily="18" charset="0"/>
                        </a:rPr>
                        <m:t>𝒏</m:t>
                      </m:r>
                      <m:r>
                        <a:rPr lang="es-CO" sz="2000" b="1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𝒊</m:t>
                      </m:r>
                      <m:d>
                        <m:dPr>
                          <m:ctrlPr>
                            <a:rPr lang="es-CO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𝟏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</m:d>
                      <m:r>
                        <a:rPr lang="es-CO" sz="2000" b="1" i="1" baseline="30000">
                          <a:latin typeface="Cambria Math" panose="02040503050406030204" pitchFamily="18" charset="0"/>
                        </a:rPr>
                        <m:t>𝒏</m:t>
                      </m:r>
                    </m:den>
                  </m:f>
                  <m:r>
                    <a:rPr lang="es-CO" sz="2000" b="1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es-CO" sz="2000" b="1"/>
                <a:t> +</a:t>
              </a:r>
              <a14:m>
                <m:oMath xmlns:m="http://schemas.openxmlformats.org/officeDocument/2006/math">
                  <m:f>
                    <m:fPr>
                      <m:ctrlPr>
                        <a:rPr lang="es-CO" sz="20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𝑮</m:t>
                      </m:r>
                    </m:num>
                    <m:den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𝒊</m:t>
                      </m:r>
                    </m:den>
                  </m:f>
                </m:oMath>
              </a14:m>
              <a:r>
                <a:rPr lang="es-CO" sz="2000" b="1"/>
                <a:t> </a:t>
              </a:r>
              <a14:m>
                <m:oMath xmlns:m="http://schemas.openxmlformats.org/officeDocument/2006/math">
                  <m:r>
                    <a:rPr lang="es-CO" sz="2000" b="1" i="1">
                      <a:latin typeface="Cambria Math" panose="02040503050406030204" pitchFamily="18" charset="0"/>
                    </a:rPr>
                    <m:t>[</m:t>
                  </m:r>
                  <m:f>
                    <m:fPr>
                      <m:ctrlPr>
                        <a:rPr lang="es-CO" sz="20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ctrlPr>
                            <a:rPr lang="es-CO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𝟏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</m:d>
                      <m:r>
                        <a:rPr lang="es-CO" sz="2000" b="1" i="1" baseline="30000">
                          <a:latin typeface="Cambria Math" panose="02040503050406030204" pitchFamily="18" charset="0"/>
                        </a:rPr>
                        <m:t>𝒏</m:t>
                      </m:r>
                      <m:r>
                        <a:rPr lang="es-CO" sz="2000" b="1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𝟏</m:t>
                      </m:r>
                    </m:num>
                    <m:den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𝒊</m:t>
                      </m:r>
                      <m:d>
                        <m:dPr>
                          <m:ctrlPr>
                            <a:rPr lang="es-CO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𝟏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</m:d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𝒏</m:t>
                      </m:r>
                    </m:den>
                  </m:f>
                  <m:r>
                    <a:rPr lang="es-CO" sz="2000" b="1" i="1">
                      <a:latin typeface="Cambria Math" panose="02040503050406030204" pitchFamily="18" charset="0"/>
                    </a:rPr>
                    <m:t> −</m:t>
                  </m:r>
                  <m:f>
                    <m:fPr>
                      <m:ctrlPr>
                        <a:rPr lang="es-CO" sz="2000" b="1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𝒏</m:t>
                      </m:r>
                    </m:num>
                    <m:den>
                      <m:d>
                        <m:dPr>
                          <m:ctrlPr>
                            <a:rPr lang="es-CO" sz="2000" b="1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𝟏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+</m:t>
                          </m:r>
                          <m:r>
                            <a:rPr lang="es-CO" sz="20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</m:d>
                      <m:r>
                        <a:rPr lang="es-CO" sz="2000" b="1" i="1">
                          <a:latin typeface="Cambria Math" panose="02040503050406030204" pitchFamily="18" charset="0"/>
                        </a:rPr>
                        <m:t>𝒏</m:t>
                      </m:r>
                    </m:den>
                  </m:f>
                  <m:r>
                    <a:rPr lang="es-CO" sz="2000" b="1" i="1">
                      <a:latin typeface="Cambria Math" panose="02040503050406030204" pitchFamily="18" charset="0"/>
                    </a:rPr>
                    <m:t>]</m:t>
                  </m:r>
                </m:oMath>
              </a14:m>
              <a:endParaRPr lang="es-CO" sz="2000" b="1" i="1">
                <a:latin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Marcador de contenido 2">
              <a:extLst>
                <a:ext uri="{FF2B5EF4-FFF2-40B4-BE49-F238E27FC236}">
                  <a16:creationId xmlns:a16="http://schemas.microsoft.com/office/drawing/2014/main" id="{1CE304BE-2A9D-4EA1-AF49-30B3FC99FE60}"/>
                </a:ext>
              </a:extLst>
            </xdr:cNvPr>
            <xdr:cNvSpPr txBox="1">
              <a:spLocks/>
            </xdr:cNvSpPr>
          </xdr:nvSpPr>
          <xdr:spPr>
            <a:xfrm>
              <a:off x="9448800" y="104775"/>
              <a:ext cx="4516683" cy="811138"/>
            </a:xfrm>
            <a:prstGeom prst="rect">
              <a:avLst/>
            </a:prstGeom>
          </xdr:spPr>
          <xdr:txBody>
            <a:bodyPr vert="horz" wrap="square" lIns="91440" tIns="45720" rIns="91440" bIns="45720" rtlCol="0">
              <a:no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>
                <a:buNone/>
              </a:pPr>
              <a:r>
                <a:rPr lang="es-CO" sz="2000" b="1" i="0">
                  <a:latin typeface="Cambria Math" panose="02040503050406030204" pitchFamily="18" charset="0"/>
                </a:rPr>
                <a:t>𝑽𝒑=𝑨 [((𝟏+𝒊)</a:t>
              </a:r>
              <a:r>
                <a:rPr lang="es-CO" sz="2000" b="1" i="0" baseline="30000">
                  <a:latin typeface="Cambria Math" panose="02040503050406030204" pitchFamily="18" charset="0"/>
                </a:rPr>
                <a:t>𝒏</a:t>
              </a:r>
              <a:r>
                <a:rPr lang="es-CO" sz="2000" b="1" i="0">
                  <a:latin typeface="Cambria Math" panose="02040503050406030204" pitchFamily="18" charset="0"/>
                </a:rPr>
                <a:t>−𝟏)/𝒊(𝟏+𝒊)</a:t>
              </a:r>
              <a:r>
                <a:rPr lang="es-CO" sz="2000" b="1" i="0" baseline="30000">
                  <a:latin typeface="Cambria Math" panose="02040503050406030204" pitchFamily="18" charset="0"/>
                </a:rPr>
                <a:t>𝒏</a:t>
              </a:r>
              <a:r>
                <a:rPr lang="es-CO" sz="2000" b="1" i="0">
                  <a:latin typeface="Cambria Math" panose="02040503050406030204" pitchFamily="18" charset="0"/>
                </a:rPr>
                <a:t>]</a:t>
              </a:r>
              <a:r>
                <a:rPr lang="es-CO" sz="2000" b="1"/>
                <a:t> +</a:t>
              </a:r>
              <a:r>
                <a:rPr lang="es-CO" sz="2000" b="1" i="0">
                  <a:latin typeface="Cambria Math" panose="02040503050406030204" pitchFamily="18" charset="0"/>
                </a:rPr>
                <a:t>𝑮/𝒊</a:t>
              </a:r>
              <a:r>
                <a:rPr lang="es-CO" sz="2000" b="1"/>
                <a:t> </a:t>
              </a:r>
              <a:r>
                <a:rPr lang="es-CO" sz="2000" b="1" i="0">
                  <a:latin typeface="Cambria Math" panose="02040503050406030204" pitchFamily="18" charset="0"/>
                </a:rPr>
                <a:t>[((𝟏+𝒊)</a:t>
              </a:r>
              <a:r>
                <a:rPr lang="es-CO" sz="2000" b="1" i="0" baseline="30000">
                  <a:latin typeface="Cambria Math" panose="02040503050406030204" pitchFamily="18" charset="0"/>
                </a:rPr>
                <a:t>𝒏</a:t>
              </a:r>
              <a:r>
                <a:rPr lang="es-CO" sz="2000" b="1" i="0">
                  <a:latin typeface="Cambria Math" panose="02040503050406030204" pitchFamily="18" charset="0"/>
                </a:rPr>
                <a:t> −𝟏)/𝒊(𝟏+𝒊)𝒏  −𝒏/(𝟏+𝒊)𝒏]</a:t>
              </a:r>
              <a:endParaRPr lang="es-CO" sz="2000" b="1" i="1">
                <a:latin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0</xdr:row>
      <xdr:rowOff>180975</xdr:rowOff>
    </xdr:from>
    <xdr:to>
      <xdr:col>8</xdr:col>
      <xdr:colOff>285750</xdr:colOff>
      <xdr:row>6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8D7C60B-E8B4-4875-A3AD-E93E3FDF4E07}"/>
            </a:ext>
          </a:extLst>
        </xdr:cNvPr>
        <xdr:cNvSpPr txBox="1"/>
      </xdr:nvSpPr>
      <xdr:spPr>
        <a:xfrm>
          <a:off x="752475" y="180975"/>
          <a:ext cx="56292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/>
            <a:t>El valor de una servidor de sistemas se está cancelando con 24 cuotas mensuales, que aumentan cada mes en $10.000, y el valor de la primera cuota es de $150.000. Si la tasa de interés que está celebrando es del 3% mensual, calcular el valor de la máquina</a:t>
          </a:r>
        </a:p>
      </xdr:txBody>
    </xdr:sp>
    <xdr:clientData/>
  </xdr:twoCellAnchor>
  <xdr:twoCellAnchor editAs="oneCell">
    <xdr:from>
      <xdr:col>5</xdr:col>
      <xdr:colOff>9525</xdr:colOff>
      <xdr:row>7</xdr:row>
      <xdr:rowOff>9525</xdr:rowOff>
    </xdr:from>
    <xdr:to>
      <xdr:col>11</xdr:col>
      <xdr:colOff>361279</xdr:colOff>
      <xdr:row>11</xdr:row>
      <xdr:rowOff>57048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DE6E0B-81CD-477B-BD01-1E94C9BB7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9525" y="1343025"/>
          <a:ext cx="5371429" cy="8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12</xdr:row>
      <xdr:rowOff>95250</xdr:rowOff>
    </xdr:from>
    <xdr:to>
      <xdr:col>9</xdr:col>
      <xdr:colOff>666474</xdr:colOff>
      <xdr:row>15</xdr:row>
      <xdr:rowOff>171369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2EDCB5-F26E-455A-8768-784F78562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0300" y="2390775"/>
          <a:ext cx="2209524" cy="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1</xdr:row>
      <xdr:rowOff>0</xdr:rowOff>
    </xdr:from>
    <xdr:to>
      <xdr:col>6</xdr:col>
      <xdr:colOff>104774</xdr:colOff>
      <xdr:row>5</xdr:row>
      <xdr:rowOff>180975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884E176-3F61-4071-B4E0-4DA4A6081F11}"/>
            </a:ext>
          </a:extLst>
        </xdr:cNvPr>
        <xdr:cNvSpPr txBox="1"/>
      </xdr:nvSpPr>
      <xdr:spPr>
        <a:xfrm>
          <a:off x="742949" y="190500"/>
          <a:ext cx="393382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200"/>
            <a:t>Una vivienda se ésta cancelando con 18 cuotas mensuales que decrecen en $10.000 cada mes, la primera cuota es de $2.500.000. Si la tasa de financiación que se está cobrando es del 3% mensual, calcular el valor de la vivien</a:t>
          </a:r>
        </a:p>
      </xdr:txBody>
    </xdr:sp>
    <xdr:clientData/>
  </xdr:twoCellAnchor>
  <xdr:twoCellAnchor editAs="oneCell">
    <xdr:from>
      <xdr:col>5</xdr:col>
      <xdr:colOff>28575</xdr:colOff>
      <xdr:row>7</xdr:row>
      <xdr:rowOff>0</xdr:rowOff>
    </xdr:from>
    <xdr:to>
      <xdr:col>11</xdr:col>
      <xdr:colOff>704171</xdr:colOff>
      <xdr:row>11</xdr:row>
      <xdr:rowOff>161810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959071-904B-41B3-B178-FC57AB4BD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5" y="1333500"/>
          <a:ext cx="5428571" cy="9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11</xdr:col>
      <xdr:colOff>466471</xdr:colOff>
      <xdr:row>16</xdr:row>
      <xdr:rowOff>38024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FFF019B-A3EE-4074-BEFB-8F294F515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2476500"/>
          <a:ext cx="2028571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opLeftCell="B1" workbookViewId="0">
      <selection activeCell="L13" sqref="L13"/>
    </sheetView>
  </sheetViews>
  <sheetFormatPr baseColWidth="10" defaultColWidth="14.42578125" defaultRowHeight="15" customHeight="1" x14ac:dyDescent="0.25"/>
  <cols>
    <col min="1" max="1" width="12.140625" style="9" bestFit="1" customWidth="1"/>
    <col min="2" max="2" width="17.85546875" style="9" customWidth="1"/>
    <col min="3" max="3" width="13.140625" style="9" customWidth="1"/>
    <col min="4" max="4" width="12.28515625" style="9" customWidth="1"/>
    <col min="5" max="5" width="13.140625" style="9" customWidth="1"/>
    <col min="6" max="6" width="15.42578125" style="9" customWidth="1"/>
    <col min="7" max="8" width="9.42578125" style="9" customWidth="1"/>
    <col min="9" max="9" width="16.85546875" style="9" customWidth="1"/>
    <col min="10" max="10" width="12.42578125" style="9" customWidth="1"/>
    <col min="11" max="13" width="9.42578125" style="9" customWidth="1"/>
    <col min="14" max="14" width="14.140625" style="9" customWidth="1"/>
    <col min="15" max="16" width="9.42578125" style="9" customWidth="1"/>
    <col min="17" max="26" width="15.140625" style="9" customWidth="1"/>
    <col min="27" max="16384" width="14.42578125" style="9"/>
  </cols>
  <sheetData>
    <row r="1" spans="1:16" x14ac:dyDescent="0.25">
      <c r="A1" s="8"/>
      <c r="B1" s="9" t="s">
        <v>17</v>
      </c>
    </row>
    <row r="2" spans="1:16" x14ac:dyDescent="0.25">
      <c r="B2" s="9" t="s">
        <v>18</v>
      </c>
    </row>
    <row r="3" spans="1:16" x14ac:dyDescent="0.25">
      <c r="B3" s="9" t="s">
        <v>19</v>
      </c>
    </row>
    <row r="4" spans="1:16" x14ac:dyDescent="0.25">
      <c r="H4" s="9" t="s">
        <v>1</v>
      </c>
      <c r="I4" s="9">
        <v>12</v>
      </c>
      <c r="J4" s="9" t="s">
        <v>20</v>
      </c>
    </row>
    <row r="5" spans="1:16" x14ac:dyDescent="0.25">
      <c r="H5" s="9" t="s">
        <v>3</v>
      </c>
      <c r="I5" s="9">
        <v>0.02</v>
      </c>
      <c r="J5" s="9" t="s">
        <v>4</v>
      </c>
      <c r="P5" s="10"/>
    </row>
    <row r="6" spans="1:16" x14ac:dyDescent="0.25">
      <c r="B6" s="11">
        <f>I8</f>
        <v>10000000</v>
      </c>
      <c r="C6" s="12"/>
      <c r="F6" s="13"/>
      <c r="H6" s="9" t="s">
        <v>6</v>
      </c>
      <c r="I6" s="14">
        <v>5000</v>
      </c>
      <c r="L6" s="15" t="s">
        <v>21</v>
      </c>
      <c r="M6" s="10"/>
    </row>
    <row r="7" spans="1:16" x14ac:dyDescent="0.25">
      <c r="B7" s="16" t="s">
        <v>22</v>
      </c>
      <c r="C7" s="16" t="s">
        <v>23</v>
      </c>
      <c r="D7" s="16" t="s">
        <v>24</v>
      </c>
      <c r="E7" s="16" t="s">
        <v>25</v>
      </c>
      <c r="F7" s="16" t="s">
        <v>26</v>
      </c>
      <c r="H7" s="15" t="s">
        <v>2</v>
      </c>
      <c r="I7" s="17">
        <f>(I10-((I6/I5)*(((I12-1)/(I5*I12))-(I11/I12))))/((I12-1)/(I5*I12))</f>
        <v>348276.63706531079</v>
      </c>
      <c r="M7" s="18"/>
    </row>
    <row r="8" spans="1:16" x14ac:dyDescent="0.25">
      <c r="B8" s="16">
        <v>0</v>
      </c>
      <c r="C8" s="19">
        <f>B6*0.2</f>
        <v>2000000</v>
      </c>
      <c r="D8" s="19"/>
      <c r="E8" s="19"/>
      <c r="F8" s="20">
        <f>B6-C8</f>
        <v>8000000</v>
      </c>
      <c r="H8" s="9" t="s">
        <v>27</v>
      </c>
      <c r="I8" s="11">
        <v>10000000</v>
      </c>
      <c r="J8" s="21"/>
      <c r="M8" s="22"/>
      <c r="N8" s="22"/>
    </row>
    <row r="9" spans="1:16" x14ac:dyDescent="0.25">
      <c r="B9" s="16">
        <v>1</v>
      </c>
      <c r="C9" s="19"/>
      <c r="D9" s="19">
        <f t="shared" ref="D9:D20" si="0">F8*$I$5</f>
        <v>160000</v>
      </c>
      <c r="E9" s="23">
        <f t="shared" ref="E9:E20" si="1">C9-D9</f>
        <v>-160000</v>
      </c>
      <c r="F9" s="19">
        <f t="shared" ref="F9:F20" si="2">F8-E9</f>
        <v>8160000</v>
      </c>
      <c r="H9" s="9" t="s">
        <v>28</v>
      </c>
      <c r="I9" s="24">
        <f>I8*0.2</f>
        <v>2000000</v>
      </c>
      <c r="N9" s="25"/>
    </row>
    <row r="10" spans="1:16" x14ac:dyDescent="0.25">
      <c r="B10" s="16">
        <v>2</v>
      </c>
      <c r="C10" s="19">
        <v>5000000</v>
      </c>
      <c r="D10" s="19">
        <f t="shared" si="0"/>
        <v>163200</v>
      </c>
      <c r="E10" s="23">
        <f t="shared" si="1"/>
        <v>4836800</v>
      </c>
      <c r="F10" s="19">
        <f t="shared" si="2"/>
        <v>3323200</v>
      </c>
      <c r="H10" s="9" t="s">
        <v>29</v>
      </c>
      <c r="I10" s="26">
        <f>(F9-C10)+D10</f>
        <v>3323200</v>
      </c>
    </row>
    <row r="11" spans="1:16" ht="18" customHeight="1" x14ac:dyDescent="0.25">
      <c r="A11" s="27" t="s">
        <v>30</v>
      </c>
      <c r="B11" s="16">
        <v>3</v>
      </c>
      <c r="C11" s="28">
        <v>348276.63706531096</v>
      </c>
      <c r="D11" s="19">
        <f t="shared" si="0"/>
        <v>66464</v>
      </c>
      <c r="E11" s="23">
        <f t="shared" si="1"/>
        <v>281812.63706531096</v>
      </c>
      <c r="F11" s="19">
        <f t="shared" si="2"/>
        <v>3041387.362934689</v>
      </c>
      <c r="H11" s="9" t="s">
        <v>31</v>
      </c>
      <c r="I11" s="9">
        <v>10</v>
      </c>
      <c r="J11" s="29"/>
      <c r="O11" s="8"/>
    </row>
    <row r="12" spans="1:16" x14ac:dyDescent="0.25">
      <c r="B12" s="16">
        <v>4</v>
      </c>
      <c r="C12" s="30">
        <f>C11+$I$6</f>
        <v>353276.63706531096</v>
      </c>
      <c r="D12" s="19">
        <f t="shared" si="0"/>
        <v>60827.74725869378</v>
      </c>
      <c r="E12" s="23">
        <f t="shared" si="1"/>
        <v>292448.88980661717</v>
      </c>
      <c r="F12" s="19">
        <f t="shared" si="2"/>
        <v>2748938.473128072</v>
      </c>
      <c r="H12" s="9" t="s">
        <v>32</v>
      </c>
      <c r="I12" s="9">
        <f>(1+I5)^I11</f>
        <v>1.2189944199947571</v>
      </c>
      <c r="J12" s="15" t="s">
        <v>33</v>
      </c>
    </row>
    <row r="13" spans="1:16" x14ac:dyDescent="0.25">
      <c r="B13" s="16">
        <v>5</v>
      </c>
      <c r="C13" s="30">
        <f t="shared" ref="C13:C20" si="3">C12+$I$6</f>
        <v>358276.63706531096</v>
      </c>
      <c r="D13" s="19">
        <f t="shared" si="0"/>
        <v>54978.769462561439</v>
      </c>
      <c r="E13" s="23">
        <f t="shared" si="1"/>
        <v>303297.86760274949</v>
      </c>
      <c r="F13" s="19">
        <f t="shared" si="2"/>
        <v>2445640.6055253223</v>
      </c>
    </row>
    <row r="14" spans="1:16" x14ac:dyDescent="0.25">
      <c r="B14" s="16">
        <v>6</v>
      </c>
      <c r="C14" s="30">
        <f t="shared" si="3"/>
        <v>363276.63706531096</v>
      </c>
      <c r="D14" s="19">
        <f t="shared" si="0"/>
        <v>48912.812110506449</v>
      </c>
      <c r="E14" s="23">
        <f t="shared" si="1"/>
        <v>314363.8249548045</v>
      </c>
      <c r="F14" s="19">
        <f t="shared" si="2"/>
        <v>2131276.7805705178</v>
      </c>
    </row>
    <row r="15" spans="1:16" x14ac:dyDescent="0.25">
      <c r="A15" s="9" t="s">
        <v>34</v>
      </c>
      <c r="B15" s="16">
        <v>7</v>
      </c>
      <c r="C15" s="31">
        <f t="shared" si="3"/>
        <v>368276.63706531096</v>
      </c>
      <c r="D15" s="19">
        <f t="shared" si="0"/>
        <v>42625.535611410356</v>
      </c>
      <c r="E15" s="23">
        <f t="shared" si="1"/>
        <v>325651.10145390063</v>
      </c>
      <c r="F15" s="19">
        <f t="shared" si="2"/>
        <v>1805625.6791166172</v>
      </c>
      <c r="H15" s="9" t="s">
        <v>35</v>
      </c>
      <c r="I15" s="32">
        <f>C11+(5-1)*I6</f>
        <v>368276.63706531096</v>
      </c>
    </row>
    <row r="16" spans="1:16" x14ac:dyDescent="0.25">
      <c r="B16" s="16">
        <v>8</v>
      </c>
      <c r="C16" s="30">
        <f t="shared" si="3"/>
        <v>373276.63706531096</v>
      </c>
      <c r="D16" s="19">
        <f t="shared" si="0"/>
        <v>36112.513582332344</v>
      </c>
      <c r="E16" s="23">
        <f t="shared" si="1"/>
        <v>337164.12348297861</v>
      </c>
      <c r="F16" s="19">
        <f t="shared" si="2"/>
        <v>1468461.5556336385</v>
      </c>
      <c r="H16" s="9" t="s">
        <v>36</v>
      </c>
      <c r="I16" s="33">
        <f>C11+(9)*I6</f>
        <v>393276.63706531096</v>
      </c>
      <c r="J16" s="15" t="s">
        <v>37</v>
      </c>
    </row>
    <row r="17" spans="2:10" x14ac:dyDescent="0.25">
      <c r="B17" s="16">
        <v>9</v>
      </c>
      <c r="C17" s="30">
        <f t="shared" si="3"/>
        <v>378276.63706531096</v>
      </c>
      <c r="D17" s="19">
        <f t="shared" si="0"/>
        <v>29369.231112672773</v>
      </c>
      <c r="E17" s="23">
        <f t="shared" si="1"/>
        <v>348907.40595263819</v>
      </c>
      <c r="F17" s="19">
        <f t="shared" si="2"/>
        <v>1119554.1496810003</v>
      </c>
      <c r="J17" s="8"/>
    </row>
    <row r="18" spans="2:10" x14ac:dyDescent="0.25">
      <c r="B18" s="16">
        <v>10</v>
      </c>
      <c r="C18" s="30">
        <f t="shared" si="3"/>
        <v>383276.63706531096</v>
      </c>
      <c r="D18" s="19">
        <f t="shared" si="0"/>
        <v>22391.082993620006</v>
      </c>
      <c r="E18" s="23">
        <f t="shared" si="1"/>
        <v>360885.55407169095</v>
      </c>
      <c r="F18" s="19">
        <f t="shared" si="2"/>
        <v>758668.59560930938</v>
      </c>
      <c r="H18" s="15" t="s">
        <v>38</v>
      </c>
    </row>
    <row r="19" spans="2:10" x14ac:dyDescent="0.25">
      <c r="B19" s="16">
        <v>11</v>
      </c>
      <c r="C19" s="30">
        <f t="shared" si="3"/>
        <v>388276.63706531096</v>
      </c>
      <c r="D19" s="19">
        <f t="shared" si="0"/>
        <v>15173.371912186189</v>
      </c>
      <c r="E19" s="23">
        <f t="shared" si="1"/>
        <v>373103.26515312475</v>
      </c>
      <c r="F19" s="19">
        <f t="shared" si="2"/>
        <v>385565.33045618463</v>
      </c>
    </row>
    <row r="20" spans="2:10" x14ac:dyDescent="0.25">
      <c r="B20" s="16">
        <v>12</v>
      </c>
      <c r="C20" s="30">
        <f t="shared" si="3"/>
        <v>393276.63706531096</v>
      </c>
      <c r="D20" s="19">
        <f t="shared" si="0"/>
        <v>7711.3066091236924</v>
      </c>
      <c r="E20" s="23">
        <f t="shared" si="1"/>
        <v>385565.33045618725</v>
      </c>
      <c r="F20" s="19">
        <f t="shared" si="2"/>
        <v>-2.6193447411060333E-9</v>
      </c>
      <c r="I20" s="8"/>
    </row>
    <row r="21" spans="2:10" ht="15.75" customHeight="1" x14ac:dyDescent="0.25"/>
    <row r="22" spans="2:10" ht="15.75" customHeight="1" x14ac:dyDescent="0.25">
      <c r="C22" s="34">
        <v>348276.63706531096</v>
      </c>
    </row>
    <row r="23" spans="2:10" ht="15.75" customHeight="1" x14ac:dyDescent="0.25"/>
    <row r="24" spans="2:10" ht="15.75" customHeight="1" x14ac:dyDescent="0.25"/>
    <row r="25" spans="2:10" ht="15.75" customHeight="1" x14ac:dyDescent="0.25"/>
    <row r="26" spans="2:10" ht="15.75" customHeight="1" x14ac:dyDescent="0.25"/>
    <row r="27" spans="2:10" ht="15.75" customHeight="1" x14ac:dyDescent="0.25"/>
    <row r="28" spans="2:10" ht="15.75" customHeight="1" x14ac:dyDescent="0.25"/>
    <row r="29" spans="2:10" ht="15.75" customHeight="1" x14ac:dyDescent="0.25"/>
    <row r="30" spans="2:10" ht="15.75" customHeight="1" x14ac:dyDescent="0.25"/>
    <row r="31" spans="2:10" ht="15.75" customHeight="1" x14ac:dyDescent="0.25"/>
    <row r="32" spans="2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41"/>
  <sheetViews>
    <sheetView tabSelected="1" workbookViewId="0">
      <selection activeCell="J28" sqref="J28"/>
    </sheetView>
  </sheetViews>
  <sheetFormatPr baseColWidth="10" defaultRowHeight="15" x14ac:dyDescent="0.25"/>
  <cols>
    <col min="1" max="1" width="16.28515625" bestFit="1" customWidth="1"/>
    <col min="3" max="3" width="13.28515625" bestFit="1" customWidth="1"/>
    <col min="6" max="6" width="17.5703125" customWidth="1"/>
    <col min="9" max="9" width="12" bestFit="1" customWidth="1"/>
  </cols>
  <sheetData>
    <row r="5" spans="2:10" x14ac:dyDescent="0.25">
      <c r="J5">
        <f>(1+C13)^C10</f>
        <v>2.0327941064604018</v>
      </c>
    </row>
    <row r="9" spans="2:10" ht="15.75" x14ac:dyDescent="0.25">
      <c r="B9" t="s">
        <v>0</v>
      </c>
      <c r="C9" s="4">
        <f>F17</f>
        <v>4250042.1349251661</v>
      </c>
    </row>
    <row r="10" spans="2:10" x14ac:dyDescent="0.25">
      <c r="B10" t="s">
        <v>1</v>
      </c>
      <c r="C10">
        <v>24</v>
      </c>
      <c r="D10" t="s">
        <v>5</v>
      </c>
    </row>
    <row r="11" spans="2:10" x14ac:dyDescent="0.25">
      <c r="B11" t="s">
        <v>6</v>
      </c>
      <c r="C11" s="1">
        <v>10000</v>
      </c>
    </row>
    <row r="12" spans="2:10" x14ac:dyDescent="0.25">
      <c r="B12" t="s">
        <v>2</v>
      </c>
      <c r="C12" s="1">
        <v>150000</v>
      </c>
    </row>
    <row r="13" spans="2:10" x14ac:dyDescent="0.25">
      <c r="B13" t="s">
        <v>3</v>
      </c>
      <c r="C13" s="2">
        <v>0.03</v>
      </c>
      <c r="D13" t="s">
        <v>4</v>
      </c>
    </row>
    <row r="16" spans="2:10" x14ac:dyDescent="0.25"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9" x14ac:dyDescent="0.25">
      <c r="B17">
        <v>0</v>
      </c>
      <c r="F17" s="6">
        <v>4250042.1349251661</v>
      </c>
    </row>
    <row r="18" spans="1:9" x14ac:dyDescent="0.25">
      <c r="B18">
        <v>1</v>
      </c>
      <c r="C18" s="5">
        <f>C12</f>
        <v>150000</v>
      </c>
      <c r="D18">
        <f>F17*$C$13</f>
        <v>127501.26404775499</v>
      </c>
      <c r="E18" s="5">
        <f>C18-D18</f>
        <v>22498.735952245013</v>
      </c>
      <c r="F18" s="5">
        <f>F17-E18</f>
        <v>4227543.3989729211</v>
      </c>
      <c r="H18" t="s">
        <v>13</v>
      </c>
      <c r="I18" s="7">
        <f>C12+(3-1)*C11</f>
        <v>170000</v>
      </c>
    </row>
    <row r="19" spans="1:9" x14ac:dyDescent="0.25">
      <c r="A19" s="3" t="s">
        <v>12</v>
      </c>
      <c r="B19">
        <v>2</v>
      </c>
      <c r="C19" s="5">
        <f>C18+$C$11</f>
        <v>160000</v>
      </c>
      <c r="D19">
        <f t="shared" ref="D19:D41" si="0">F18*$C$13</f>
        <v>126826.30196918763</v>
      </c>
      <c r="E19" s="5">
        <f t="shared" ref="E19:E41" si="1">C19-D19</f>
        <v>33173.698030812375</v>
      </c>
      <c r="F19" s="5">
        <f t="shared" ref="F19:F41" si="2">F18-E19</f>
        <v>4194369.7009421084</v>
      </c>
    </row>
    <row r="20" spans="1:9" x14ac:dyDescent="0.25">
      <c r="B20">
        <v>3</v>
      </c>
      <c r="C20" s="5">
        <f t="shared" ref="C20:C41" si="3">C19+$C$11</f>
        <v>170000</v>
      </c>
      <c r="D20">
        <f t="shared" si="0"/>
        <v>125831.09102826325</v>
      </c>
      <c r="E20" s="5">
        <f t="shared" si="1"/>
        <v>44168.908971736746</v>
      </c>
      <c r="F20" s="5">
        <f t="shared" si="2"/>
        <v>4150200.7919703717</v>
      </c>
      <c r="H20" t="s">
        <v>39</v>
      </c>
      <c r="I20" s="7">
        <f>C12+(B32-1)*C11</f>
        <v>290000</v>
      </c>
    </row>
    <row r="21" spans="1:9" x14ac:dyDescent="0.25">
      <c r="B21">
        <v>4</v>
      </c>
      <c r="C21" s="5">
        <f t="shared" si="3"/>
        <v>180000</v>
      </c>
      <c r="D21">
        <f t="shared" si="0"/>
        <v>124506.02375911115</v>
      </c>
      <c r="E21" s="5">
        <f t="shared" si="1"/>
        <v>55493.976240888849</v>
      </c>
      <c r="F21" s="5">
        <f t="shared" si="2"/>
        <v>4094706.815729483</v>
      </c>
    </row>
    <row r="22" spans="1:9" x14ac:dyDescent="0.25">
      <c r="B22">
        <v>5</v>
      </c>
      <c r="C22" s="5">
        <f t="shared" si="3"/>
        <v>190000</v>
      </c>
      <c r="D22">
        <f t="shared" si="0"/>
        <v>122841.20447188448</v>
      </c>
      <c r="E22" s="5">
        <f t="shared" si="1"/>
        <v>67158.795528115515</v>
      </c>
      <c r="F22" s="5">
        <f t="shared" si="2"/>
        <v>4027548.0202013673</v>
      </c>
    </row>
    <row r="23" spans="1:9" x14ac:dyDescent="0.25">
      <c r="B23">
        <v>6</v>
      </c>
      <c r="C23" s="5">
        <f t="shared" si="3"/>
        <v>200000</v>
      </c>
      <c r="D23">
        <f t="shared" si="0"/>
        <v>120826.44060604101</v>
      </c>
      <c r="E23" s="5">
        <f t="shared" si="1"/>
        <v>79173.559393958989</v>
      </c>
      <c r="F23" s="5">
        <f t="shared" si="2"/>
        <v>3948374.4608074082</v>
      </c>
    </row>
    <row r="24" spans="1:9" x14ac:dyDescent="0.25">
      <c r="B24">
        <v>7</v>
      </c>
      <c r="C24" s="5">
        <f t="shared" si="3"/>
        <v>210000</v>
      </c>
      <c r="D24">
        <f t="shared" si="0"/>
        <v>118451.23382422225</v>
      </c>
      <c r="E24" s="5">
        <f t="shared" si="1"/>
        <v>91548.766175777753</v>
      </c>
      <c r="F24" s="5">
        <f t="shared" si="2"/>
        <v>3856825.6946316306</v>
      </c>
    </row>
    <row r="25" spans="1:9" x14ac:dyDescent="0.25">
      <c r="B25">
        <v>8</v>
      </c>
      <c r="C25" s="5">
        <f t="shared" si="3"/>
        <v>220000</v>
      </c>
      <c r="D25">
        <f t="shared" si="0"/>
        <v>115704.77083894891</v>
      </c>
      <c r="E25" s="5">
        <f t="shared" si="1"/>
        <v>104295.22916105109</v>
      </c>
      <c r="F25" s="5">
        <f t="shared" si="2"/>
        <v>3752530.4654705795</v>
      </c>
    </row>
    <row r="26" spans="1:9" x14ac:dyDescent="0.25">
      <c r="B26">
        <v>9</v>
      </c>
      <c r="C26" s="5">
        <f t="shared" si="3"/>
        <v>230000</v>
      </c>
      <c r="D26">
        <f t="shared" si="0"/>
        <v>112575.91396411738</v>
      </c>
      <c r="E26" s="5">
        <f t="shared" si="1"/>
        <v>117424.08603588262</v>
      </c>
      <c r="F26" s="5">
        <f t="shared" si="2"/>
        <v>3635106.3794346969</v>
      </c>
    </row>
    <row r="27" spans="1:9" x14ac:dyDescent="0.25">
      <c r="B27">
        <v>10</v>
      </c>
      <c r="C27" s="5">
        <f t="shared" si="3"/>
        <v>240000</v>
      </c>
      <c r="D27">
        <f t="shared" si="0"/>
        <v>109053.1913830409</v>
      </c>
      <c r="E27" s="5">
        <f t="shared" si="1"/>
        <v>130946.8086169591</v>
      </c>
      <c r="F27" s="5">
        <f t="shared" si="2"/>
        <v>3504159.5708177378</v>
      </c>
    </row>
    <row r="28" spans="1:9" x14ac:dyDescent="0.25">
      <c r="B28">
        <v>11</v>
      </c>
      <c r="C28" s="5">
        <f t="shared" si="3"/>
        <v>250000</v>
      </c>
      <c r="D28">
        <f t="shared" si="0"/>
        <v>105124.78712453213</v>
      </c>
      <c r="E28" s="5">
        <f t="shared" si="1"/>
        <v>144875.21287546787</v>
      </c>
      <c r="F28" s="5">
        <f t="shared" si="2"/>
        <v>3359284.3579422701</v>
      </c>
    </row>
    <row r="29" spans="1:9" x14ac:dyDescent="0.25">
      <c r="B29">
        <v>12</v>
      </c>
      <c r="C29" s="5">
        <f t="shared" si="3"/>
        <v>260000</v>
      </c>
      <c r="D29">
        <f t="shared" si="0"/>
        <v>100778.53073826811</v>
      </c>
      <c r="E29" s="5">
        <f t="shared" si="1"/>
        <v>159221.46926173189</v>
      </c>
      <c r="F29" s="5">
        <f t="shared" si="2"/>
        <v>3200062.8886805382</v>
      </c>
    </row>
    <row r="30" spans="1:9" x14ac:dyDescent="0.25">
      <c r="B30">
        <v>13</v>
      </c>
      <c r="C30" s="5">
        <f t="shared" si="3"/>
        <v>270000</v>
      </c>
      <c r="D30">
        <f t="shared" si="0"/>
        <v>96001.886660416145</v>
      </c>
      <c r="E30" s="5">
        <f t="shared" si="1"/>
        <v>173998.11333958386</v>
      </c>
      <c r="F30" s="5">
        <f t="shared" si="2"/>
        <v>3026064.7753409543</v>
      </c>
    </row>
    <row r="31" spans="1:9" x14ac:dyDescent="0.25">
      <c r="B31">
        <v>14</v>
      </c>
      <c r="C31" s="5">
        <f t="shared" si="3"/>
        <v>280000</v>
      </c>
      <c r="D31">
        <f t="shared" si="0"/>
        <v>90781.943260228625</v>
      </c>
      <c r="E31" s="5">
        <f t="shared" si="1"/>
        <v>189218.05673977139</v>
      </c>
      <c r="F31" s="5">
        <f t="shared" si="2"/>
        <v>2836846.718601183</v>
      </c>
    </row>
    <row r="32" spans="1:9" x14ac:dyDescent="0.25">
      <c r="B32">
        <v>15</v>
      </c>
      <c r="C32" s="7">
        <f t="shared" si="3"/>
        <v>290000</v>
      </c>
      <c r="D32">
        <f t="shared" si="0"/>
        <v>85105.40155803549</v>
      </c>
      <c r="E32" s="5">
        <f t="shared" si="1"/>
        <v>204894.59844196451</v>
      </c>
      <c r="F32" s="5">
        <f t="shared" si="2"/>
        <v>2631952.1201592186</v>
      </c>
    </row>
    <row r="33" spans="2:6" x14ac:dyDescent="0.25">
      <c r="B33">
        <v>16</v>
      </c>
      <c r="C33" s="5">
        <f t="shared" si="3"/>
        <v>300000</v>
      </c>
      <c r="D33">
        <f t="shared" si="0"/>
        <v>78958.563604776558</v>
      </c>
      <c r="E33" s="5">
        <f t="shared" si="1"/>
        <v>221041.43639522343</v>
      </c>
      <c r="F33" s="5">
        <f t="shared" si="2"/>
        <v>2410910.6837639953</v>
      </c>
    </row>
    <row r="34" spans="2:6" x14ac:dyDescent="0.25">
      <c r="B34">
        <v>17</v>
      </c>
      <c r="C34" s="5">
        <f t="shared" si="3"/>
        <v>310000</v>
      </c>
      <c r="D34">
        <f t="shared" si="0"/>
        <v>72327.320512919861</v>
      </c>
      <c r="E34" s="5">
        <f t="shared" si="1"/>
        <v>237672.67948708014</v>
      </c>
      <c r="F34" s="5">
        <f t="shared" si="2"/>
        <v>2173238.004276915</v>
      </c>
    </row>
    <row r="35" spans="2:6" x14ac:dyDescent="0.25">
      <c r="B35">
        <v>18</v>
      </c>
      <c r="C35" s="5">
        <f t="shared" si="3"/>
        <v>320000</v>
      </c>
      <c r="D35">
        <f t="shared" si="0"/>
        <v>65197.140128307445</v>
      </c>
      <c r="E35" s="5">
        <f t="shared" si="1"/>
        <v>254802.85987169255</v>
      </c>
      <c r="F35" s="5">
        <f t="shared" si="2"/>
        <v>1918435.1444052225</v>
      </c>
    </row>
    <row r="36" spans="2:6" x14ac:dyDescent="0.25">
      <c r="B36">
        <v>19</v>
      </c>
      <c r="C36" s="5">
        <f t="shared" si="3"/>
        <v>330000</v>
      </c>
      <c r="D36">
        <f t="shared" si="0"/>
        <v>57553.054332156673</v>
      </c>
      <c r="E36" s="5">
        <f t="shared" si="1"/>
        <v>272446.94566784333</v>
      </c>
      <c r="F36" s="5">
        <f t="shared" si="2"/>
        <v>1645988.1987373792</v>
      </c>
    </row>
    <row r="37" spans="2:6" x14ac:dyDescent="0.25">
      <c r="B37">
        <v>20</v>
      </c>
      <c r="C37" s="7">
        <f t="shared" si="3"/>
        <v>340000</v>
      </c>
      <c r="D37">
        <f t="shared" si="0"/>
        <v>49379.645962121373</v>
      </c>
      <c r="E37" s="5">
        <f t="shared" si="1"/>
        <v>290620.35403787863</v>
      </c>
      <c r="F37" s="5">
        <f t="shared" si="2"/>
        <v>1355367.8446995006</v>
      </c>
    </row>
    <row r="38" spans="2:6" x14ac:dyDescent="0.25">
      <c r="B38">
        <v>21</v>
      </c>
      <c r="C38" s="5">
        <f t="shared" si="3"/>
        <v>350000</v>
      </c>
      <c r="D38">
        <f t="shared" si="0"/>
        <v>40661.035340985014</v>
      </c>
      <c r="E38" s="5">
        <f t="shared" si="1"/>
        <v>309338.96465901501</v>
      </c>
      <c r="F38" s="5">
        <f t="shared" si="2"/>
        <v>1046028.8800404856</v>
      </c>
    </row>
    <row r="39" spans="2:6" x14ac:dyDescent="0.25">
      <c r="B39">
        <v>22</v>
      </c>
      <c r="C39" s="5">
        <f t="shared" si="3"/>
        <v>360000</v>
      </c>
      <c r="D39">
        <f t="shared" si="0"/>
        <v>31380.866401214567</v>
      </c>
      <c r="E39" s="5">
        <f t="shared" si="1"/>
        <v>328619.13359878544</v>
      </c>
      <c r="F39" s="5">
        <f t="shared" si="2"/>
        <v>717409.74644170026</v>
      </c>
    </row>
    <row r="40" spans="2:6" x14ac:dyDescent="0.25">
      <c r="B40">
        <v>23</v>
      </c>
      <c r="C40" s="5">
        <f t="shared" si="3"/>
        <v>370000</v>
      </c>
      <c r="D40">
        <f t="shared" si="0"/>
        <v>21522.292393251006</v>
      </c>
      <c r="E40" s="5">
        <f t="shared" si="1"/>
        <v>348477.70760674897</v>
      </c>
      <c r="F40" s="5">
        <f t="shared" si="2"/>
        <v>368932.03883495129</v>
      </c>
    </row>
    <row r="41" spans="2:6" x14ac:dyDescent="0.25">
      <c r="B41">
        <v>24</v>
      </c>
      <c r="C41" s="5">
        <f t="shared" si="3"/>
        <v>380000</v>
      </c>
      <c r="D41">
        <f t="shared" si="0"/>
        <v>11067.961165048539</v>
      </c>
      <c r="E41" s="5">
        <f t="shared" si="1"/>
        <v>368932.03883495147</v>
      </c>
      <c r="F41" s="5">
        <f t="shared" si="2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6"/>
  <sheetViews>
    <sheetView workbookViewId="0">
      <selection activeCell="M29" sqref="M29"/>
    </sheetView>
  </sheetViews>
  <sheetFormatPr baseColWidth="10" defaultRowHeight="15" x14ac:dyDescent="0.25"/>
  <cols>
    <col min="3" max="3" width="13" bestFit="1" customWidth="1"/>
    <col min="4" max="6" width="12" bestFit="1" customWidth="1"/>
    <col min="7" max="7" width="13" bestFit="1" customWidth="1"/>
    <col min="11" max="11" width="12" bestFit="1" customWidth="1"/>
  </cols>
  <sheetData>
    <row r="5" spans="2:8" x14ac:dyDescent="0.25">
      <c r="H5" s="35">
        <f>(1+C12)^C9</f>
        <v>1.7024330612399032</v>
      </c>
    </row>
    <row r="8" spans="2:8" x14ac:dyDescent="0.25">
      <c r="B8" s="35" t="s">
        <v>14</v>
      </c>
      <c r="C8" s="36">
        <f>G16</f>
        <v>33323645.984521732</v>
      </c>
    </row>
    <row r="9" spans="2:8" x14ac:dyDescent="0.25">
      <c r="B9" s="35" t="s">
        <v>1</v>
      </c>
      <c r="C9" s="35">
        <v>18</v>
      </c>
      <c r="D9" s="35" t="s">
        <v>15</v>
      </c>
    </row>
    <row r="10" spans="2:8" x14ac:dyDescent="0.25">
      <c r="B10" s="35" t="s">
        <v>6</v>
      </c>
      <c r="C10" s="37">
        <v>10000</v>
      </c>
    </row>
    <row r="11" spans="2:8" x14ac:dyDescent="0.25">
      <c r="B11" s="35" t="s">
        <v>2</v>
      </c>
      <c r="C11" s="37">
        <v>2500000</v>
      </c>
    </row>
    <row r="12" spans="2:8" x14ac:dyDescent="0.25">
      <c r="B12" s="35" t="s">
        <v>3</v>
      </c>
      <c r="C12" s="38">
        <v>0.03</v>
      </c>
      <c r="D12" s="35" t="s">
        <v>4</v>
      </c>
    </row>
    <row r="15" spans="2:8" x14ac:dyDescent="0.25">
      <c r="C15" s="35" t="s">
        <v>7</v>
      </c>
      <c r="D15" s="35" t="s">
        <v>8</v>
      </c>
      <c r="E15" s="35" t="s">
        <v>9</v>
      </c>
      <c r="F15" s="35" t="s">
        <v>10</v>
      </c>
      <c r="G15" s="35" t="s">
        <v>11</v>
      </c>
    </row>
    <row r="16" spans="2:8" x14ac:dyDescent="0.25">
      <c r="C16" s="35">
        <v>0</v>
      </c>
      <c r="D16" s="35"/>
      <c r="E16" s="35"/>
      <c r="F16" s="35"/>
      <c r="G16" s="39">
        <v>33323645.984521732</v>
      </c>
    </row>
    <row r="17" spans="2:11" x14ac:dyDescent="0.25">
      <c r="C17" s="35">
        <v>1</v>
      </c>
      <c r="D17" s="40">
        <v>2500000</v>
      </c>
      <c r="E17" s="40">
        <f>G16*$C$12</f>
        <v>999709.37953565188</v>
      </c>
      <c r="F17" s="40">
        <f>D17-E17</f>
        <v>1500290.6204643482</v>
      </c>
      <c r="G17" s="40">
        <f>G16-F17</f>
        <v>31823355.364057384</v>
      </c>
    </row>
    <row r="18" spans="2:11" x14ac:dyDescent="0.25">
      <c r="B18" s="42" t="s">
        <v>12</v>
      </c>
      <c r="C18" s="35">
        <v>2</v>
      </c>
      <c r="D18" s="40">
        <f>D17-$C$10</f>
        <v>2490000</v>
      </c>
      <c r="E18" s="40">
        <f t="shared" ref="E18:E19" si="0">G17*$C$12</f>
        <v>954700.66092172149</v>
      </c>
      <c r="F18" s="40">
        <f t="shared" ref="F18:F19" si="1">D18-E18</f>
        <v>1535299.3390782785</v>
      </c>
      <c r="G18" s="40">
        <f t="shared" ref="G18:G19" si="2">G17-F18</f>
        <v>30288056.024979107</v>
      </c>
      <c r="J18" s="35" t="s">
        <v>16</v>
      </c>
      <c r="K18" s="41">
        <f>C11-(C29-1)*C10</f>
        <v>2380000</v>
      </c>
    </row>
    <row r="19" spans="2:11" x14ac:dyDescent="0.25">
      <c r="C19" s="35">
        <v>3</v>
      </c>
      <c r="D19" s="40">
        <f>D18-$C$10</f>
        <v>2480000</v>
      </c>
      <c r="E19" s="40">
        <f t="shared" si="0"/>
        <v>908641.68074937316</v>
      </c>
      <c r="F19" s="40">
        <f t="shared" si="1"/>
        <v>1571358.319250627</v>
      </c>
      <c r="G19" s="40">
        <f t="shared" si="2"/>
        <v>28716697.705728479</v>
      </c>
    </row>
    <row r="20" spans="2:11" x14ac:dyDescent="0.25">
      <c r="C20" s="35">
        <v>4</v>
      </c>
      <c r="D20" s="40">
        <f t="shared" ref="D20:D34" si="3">D19-$C$10</f>
        <v>2470000</v>
      </c>
      <c r="E20" s="40">
        <f t="shared" ref="E20:E34" si="4">G19*$C$12</f>
        <v>861500.93117185438</v>
      </c>
      <c r="F20" s="40">
        <f t="shared" ref="F20:F34" si="5">D20-E20</f>
        <v>1608499.0688281455</v>
      </c>
      <c r="G20" s="40">
        <f t="shared" ref="G20:G34" si="6">G19-F20</f>
        <v>27108198.636900332</v>
      </c>
    </row>
    <row r="21" spans="2:11" x14ac:dyDescent="0.25">
      <c r="C21" s="35">
        <v>5</v>
      </c>
      <c r="D21" s="40">
        <f t="shared" si="3"/>
        <v>2460000</v>
      </c>
      <c r="E21" s="40">
        <f t="shared" si="4"/>
        <v>813245.95910700993</v>
      </c>
      <c r="F21" s="40">
        <f t="shared" si="5"/>
        <v>1646754.0408929901</v>
      </c>
      <c r="G21" s="40">
        <f t="shared" si="6"/>
        <v>25461444.596007343</v>
      </c>
    </row>
    <row r="22" spans="2:11" x14ac:dyDescent="0.25">
      <c r="C22" s="35">
        <v>6</v>
      </c>
      <c r="D22" s="40">
        <f t="shared" si="3"/>
        <v>2450000</v>
      </c>
      <c r="E22" s="40">
        <f t="shared" si="4"/>
        <v>763843.33788022026</v>
      </c>
      <c r="F22" s="40">
        <f t="shared" si="5"/>
        <v>1686156.6621197797</v>
      </c>
      <c r="G22" s="40">
        <f t="shared" si="6"/>
        <v>23775287.933887564</v>
      </c>
    </row>
    <row r="23" spans="2:11" x14ac:dyDescent="0.25">
      <c r="C23" s="35">
        <v>7</v>
      </c>
      <c r="D23" s="40">
        <f t="shared" si="3"/>
        <v>2440000</v>
      </c>
      <c r="E23" s="40">
        <f t="shared" si="4"/>
        <v>713258.63801662694</v>
      </c>
      <c r="F23" s="40">
        <f t="shared" si="5"/>
        <v>1726741.3619833731</v>
      </c>
      <c r="G23" s="40">
        <f t="shared" si="6"/>
        <v>22048546.57190419</v>
      </c>
    </row>
    <row r="24" spans="2:11" x14ac:dyDescent="0.25">
      <c r="C24" s="35">
        <v>8</v>
      </c>
      <c r="D24" s="40">
        <f t="shared" si="3"/>
        <v>2430000</v>
      </c>
      <c r="E24" s="40">
        <f t="shared" si="4"/>
        <v>661456.39715712564</v>
      </c>
      <c r="F24" s="40">
        <f t="shared" si="5"/>
        <v>1768543.6028428744</v>
      </c>
      <c r="G24" s="40">
        <f t="shared" si="6"/>
        <v>20280002.969061315</v>
      </c>
    </row>
    <row r="25" spans="2:11" x14ac:dyDescent="0.25">
      <c r="C25" s="35">
        <v>9</v>
      </c>
      <c r="D25" s="40">
        <f t="shared" si="3"/>
        <v>2420000</v>
      </c>
      <c r="E25" s="40">
        <f t="shared" si="4"/>
        <v>608400.08907183947</v>
      </c>
      <c r="F25" s="40">
        <f t="shared" si="5"/>
        <v>1811599.9109281604</v>
      </c>
      <c r="G25" s="40">
        <f t="shared" si="6"/>
        <v>18468403.058133155</v>
      </c>
    </row>
    <row r="26" spans="2:11" x14ac:dyDescent="0.25">
      <c r="C26" s="35">
        <v>10</v>
      </c>
      <c r="D26" s="40">
        <f t="shared" si="3"/>
        <v>2410000</v>
      </c>
      <c r="E26" s="40">
        <f t="shared" si="4"/>
        <v>554052.09174399462</v>
      </c>
      <c r="F26" s="40">
        <f t="shared" si="5"/>
        <v>1855947.9082560055</v>
      </c>
      <c r="G26" s="40">
        <f t="shared" si="6"/>
        <v>16612455.14987715</v>
      </c>
    </row>
    <row r="27" spans="2:11" x14ac:dyDescent="0.25">
      <c r="C27" s="35">
        <v>11</v>
      </c>
      <c r="D27" s="40">
        <f t="shared" si="3"/>
        <v>2400000</v>
      </c>
      <c r="E27" s="40">
        <f t="shared" si="4"/>
        <v>498373.65449631447</v>
      </c>
      <c r="F27" s="40">
        <f t="shared" si="5"/>
        <v>1901626.3455036855</v>
      </c>
      <c r="G27" s="40">
        <f t="shared" si="6"/>
        <v>14710828.804373464</v>
      </c>
    </row>
    <row r="28" spans="2:11" x14ac:dyDescent="0.25">
      <c r="C28" s="35">
        <v>12</v>
      </c>
      <c r="D28" s="40">
        <f t="shared" si="3"/>
        <v>2390000</v>
      </c>
      <c r="E28" s="40">
        <f t="shared" si="4"/>
        <v>441324.86413120391</v>
      </c>
      <c r="F28" s="40">
        <f t="shared" si="5"/>
        <v>1948675.1358687961</v>
      </c>
      <c r="G28" s="40">
        <f t="shared" si="6"/>
        <v>12762153.668504667</v>
      </c>
    </row>
    <row r="29" spans="2:11" x14ac:dyDescent="0.25">
      <c r="C29" s="35">
        <v>13</v>
      </c>
      <c r="D29" s="41">
        <f t="shared" si="3"/>
        <v>2380000</v>
      </c>
      <c r="E29" s="40">
        <f t="shared" si="4"/>
        <v>382864.61005513999</v>
      </c>
      <c r="F29" s="40">
        <f t="shared" si="5"/>
        <v>1997135.38994486</v>
      </c>
      <c r="G29" s="40">
        <f t="shared" si="6"/>
        <v>10765018.278559806</v>
      </c>
    </row>
    <row r="30" spans="2:11" x14ac:dyDescent="0.25">
      <c r="C30" s="35">
        <v>14</v>
      </c>
      <c r="D30" s="40">
        <f t="shared" si="3"/>
        <v>2370000</v>
      </c>
      <c r="E30" s="40">
        <f t="shared" si="4"/>
        <v>322950.54835679417</v>
      </c>
      <c r="F30" s="40">
        <f t="shared" si="5"/>
        <v>2047049.4516432057</v>
      </c>
      <c r="G30" s="40">
        <f t="shared" si="6"/>
        <v>8717968.8269165996</v>
      </c>
    </row>
    <row r="31" spans="2:11" x14ac:dyDescent="0.25">
      <c r="C31" s="35">
        <v>15</v>
      </c>
      <c r="D31" s="40">
        <f t="shared" si="3"/>
        <v>2360000</v>
      </c>
      <c r="E31" s="40">
        <f t="shared" si="4"/>
        <v>261539.06480749798</v>
      </c>
      <c r="F31" s="40">
        <f t="shared" si="5"/>
        <v>2098460.9351925021</v>
      </c>
      <c r="G31" s="40">
        <f t="shared" si="6"/>
        <v>6619507.8917240975</v>
      </c>
    </row>
    <row r="32" spans="2:11" x14ac:dyDescent="0.25">
      <c r="C32" s="35">
        <v>16</v>
      </c>
      <c r="D32" s="40">
        <f t="shared" si="3"/>
        <v>2350000</v>
      </c>
      <c r="E32" s="40">
        <f t="shared" si="4"/>
        <v>198585.23675172293</v>
      </c>
      <c r="F32" s="40">
        <f t="shared" si="5"/>
        <v>2151414.7632482769</v>
      </c>
      <c r="G32" s="40">
        <f t="shared" si="6"/>
        <v>4468093.1284758206</v>
      </c>
    </row>
    <row r="33" spans="3:7" x14ac:dyDescent="0.25">
      <c r="C33" s="35">
        <v>17</v>
      </c>
      <c r="D33" s="40">
        <f t="shared" si="3"/>
        <v>2340000</v>
      </c>
      <c r="E33" s="40">
        <f t="shared" si="4"/>
        <v>134042.79385427461</v>
      </c>
      <c r="F33" s="40">
        <f t="shared" si="5"/>
        <v>2205957.2061457252</v>
      </c>
      <c r="G33" s="40">
        <f t="shared" si="6"/>
        <v>2262135.9223300954</v>
      </c>
    </row>
    <row r="34" spans="3:7" x14ac:dyDescent="0.25">
      <c r="C34" s="35">
        <v>18</v>
      </c>
      <c r="D34" s="40">
        <f t="shared" si="3"/>
        <v>2330000</v>
      </c>
      <c r="E34" s="40">
        <f t="shared" si="4"/>
        <v>67864.077669902865</v>
      </c>
      <c r="F34" s="40">
        <f t="shared" si="5"/>
        <v>2262135.9223300973</v>
      </c>
      <c r="G34" s="40">
        <f t="shared" si="6"/>
        <v>0</v>
      </c>
    </row>
    <row r="35" spans="3:7" x14ac:dyDescent="0.25">
      <c r="D35" s="5"/>
    </row>
    <row r="36" spans="3:7" x14ac:dyDescent="0.25">
      <c r="D3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Gradiente Lineal Cre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Fernanda Burbano Bustos</dc:creator>
  <cp:lastModifiedBy>JUAN CAMILO GOMEZ SARIEGO</cp:lastModifiedBy>
  <dcterms:created xsi:type="dcterms:W3CDTF">2021-04-28T21:41:54Z</dcterms:created>
  <dcterms:modified xsi:type="dcterms:W3CDTF">2024-04-15T15:25:29Z</dcterms:modified>
</cp:coreProperties>
</file>