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trlProps/ctrlProp9.xml" ContentType="application/vnd.ms-excel.controlproperties+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trlProps/ctrlProp10.xml" ContentType="application/vnd.ms-excel.controlproperties+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drawings/drawing7.xml" ContentType="application/vnd.openxmlformats-officedocument.drawing+xml"/>
  <Override PartName="/xl/ctrlProps/ctrlProp13.xml" ContentType="application/vnd.ms-excel.controlproperties+xml"/>
  <Override PartName="/xl/ctrlProps/ctrlProp14.xml" ContentType="application/vnd.ms-excel.controlproperties+xml"/>
  <Override PartName="/xl/drawings/drawing8.xml" ContentType="application/vnd.openxmlformats-officedocument.drawing+xml"/>
  <Override PartName="/xl/ctrlProps/ctrlProp15.xml" ContentType="application/vnd.ms-excel.controlproperties+xml"/>
  <Override PartName="/xl/slicers/slicer3.xml" ContentType="application/vnd.ms-excel.slicer+xml"/>
  <Override PartName="/xl/drawings/drawing9.xml" ContentType="application/vnd.openxmlformats-officedocument.drawing+xml"/>
  <Override PartName="/xl/ctrlProps/ctrlProp16.xml" ContentType="application/vnd.ms-excel.controlproperties+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hidePivotFieldList="1"/>
  <mc:AlternateContent xmlns:mc="http://schemas.openxmlformats.org/markup-compatibility/2006">
    <mc:Choice Requires="x15">
      <x15ac:absPath xmlns:x15ac="http://schemas.microsoft.com/office/spreadsheetml/2010/11/ac" url="E:\ML Learning\excel\data vis\week 4\"/>
    </mc:Choice>
  </mc:AlternateContent>
  <xr:revisionPtr revIDLastSave="0" documentId="13_ncr:1_{7AC02901-3DF4-4913-A317-A1FAC4CD88E3}" xr6:coauthVersionLast="47" xr6:coauthVersionMax="47" xr10:uidLastSave="{00000000-0000-0000-0000-000000000000}"/>
  <bookViews>
    <workbookView showHorizontalScroll="0" showVerticalScroll="0" xWindow="-108" yWindow="-108" windowWidth="23256" windowHeight="12456" tabRatio="866" firstSheet="6" activeTab="17" xr2:uid="{00000000-000D-0000-FFFF-FFFF00000000}"/>
  </bookViews>
  <sheets>
    <sheet name="Cover Page" sheetId="1" r:id="rId1"/>
    <sheet name="Data&gt;&gt;&gt;" sheetId="13" r:id="rId2"/>
    <sheet name="Transactions" sheetId="30" r:id="rId3"/>
    <sheet name="Products" sheetId="31" r:id="rId4"/>
    <sheet name="Categories" sheetId="32" r:id="rId5"/>
    <sheet name="States" sheetId="33" r:id="rId6"/>
    <sheet name="Exercises&gt;&gt;&gt;" sheetId="15" r:id="rId7"/>
    <sheet name="Exercise 1" sheetId="16" r:id="rId8"/>
    <sheet name="Exercise 1 (ANS)" sheetId="29" r:id="rId9"/>
    <sheet name="Excercise 2" sheetId="17" r:id="rId10"/>
    <sheet name="Database functions" sheetId="18" state="hidden" r:id="rId11"/>
    <sheet name="List data" sheetId="19" state="hidden" r:id="rId12"/>
    <sheet name="Updating the Workbook" sheetId="21" state="hidden" r:id="rId13"/>
    <sheet name="Excercise 2 (ANS)" sheetId="34" r:id="rId14"/>
    <sheet name="Excercise 3" sheetId="22" r:id="rId15"/>
    <sheet name="Excercise 3 (ANS)" sheetId="36" r:id="rId16"/>
    <sheet name="Form Control Output" sheetId="23" r:id="rId17"/>
    <sheet name="Excercise 4" sheetId="24" r:id="rId18"/>
    <sheet name="Excercise 4 (ANS)" sheetId="38" r:id="rId19"/>
  </sheets>
  <externalReferences>
    <externalReference r:id="rId20"/>
    <externalReference r:id="rId21"/>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1" hidden="1">Categories[]</definedName>
    <definedName name="_xlcn.LinkedTable_Products1" hidden="1">Products[]</definedName>
    <definedName name="_xlcn.LinkedTable_States1" hidden="1">States[]</definedName>
    <definedName name="_xlcn.LinkedTable_Transactions1" hidden="1">Transactions[]</definedName>
    <definedName name="_xlcn.WorksheetConnection_ExcelMOOC3_Dashboarding_Format_v2_10.18.16.xlsmProducts1" localSheetId="8" hidden="1">#REF!</definedName>
    <definedName name="_xlcn.WorksheetConnection_ExcelMOOC3_Dashboarding_Format_v2_10.18.16.xlsmTransactions1" localSheetId="8" hidden="1">#REF!</definedName>
    <definedName name="CIQWBGuid" hidden="1">"a2b6e3b8-b817-4a66-9394-c6698475230f"</definedName>
    <definedName name="D1_Country_Sold" localSheetId="13">#REF!</definedName>
    <definedName name="D1_Country_Sold" localSheetId="15">#REF!</definedName>
    <definedName name="D1_Country_Sold" localSheetId="18">#REF!</definedName>
    <definedName name="D1_Country_Sold">#REF!</definedName>
    <definedName name="D1_Date_Sold" localSheetId="13">#REF!</definedName>
    <definedName name="D1_Date_Sold" localSheetId="15">#REF!</definedName>
    <definedName name="D1_Date_Sold" localSheetId="18">#REF!</definedName>
    <definedName name="D1_Date_Sold">#REF!</definedName>
    <definedName name="D1_Distributor_ID" localSheetId="13">#REF!</definedName>
    <definedName name="D1_Distributor_ID" localSheetId="15">#REF!</definedName>
    <definedName name="D1_Distributor_ID" localSheetId="18">#REF!</definedName>
    <definedName name="D1_Distributor_ID">#REF!</definedName>
    <definedName name="D1_Distributor_Name" localSheetId="13">#REF!</definedName>
    <definedName name="D1_Distributor_Name" localSheetId="15">#REF!</definedName>
    <definedName name="D1_Distributor_Name" localSheetId="18">#REF!</definedName>
    <definedName name="D1_Distributor_Name">#REF!</definedName>
    <definedName name="D1_H" localSheetId="13">#REF!</definedName>
    <definedName name="D1_H" localSheetId="15">#REF!</definedName>
    <definedName name="D1_H" localSheetId="18">#REF!</definedName>
    <definedName name="D1_H">#REF!</definedName>
    <definedName name="D1_MonthSold" localSheetId="13">#REF!</definedName>
    <definedName name="D1_MonthSold" localSheetId="15">#REF!</definedName>
    <definedName name="D1_MonthSold" localSheetId="18">#REF!</definedName>
    <definedName name="D1_MonthSold">#REF!</definedName>
    <definedName name="D1_Product_Full_Name" localSheetId="13">#REF!</definedName>
    <definedName name="D1_Product_Full_Name" localSheetId="15">#REF!</definedName>
    <definedName name="D1_Product_Full_Name" localSheetId="18">#REF!</definedName>
    <definedName name="D1_Product_Full_Name">#REF!</definedName>
    <definedName name="D1_Product_Type_Code" localSheetId="13">#REF!</definedName>
    <definedName name="D1_Product_Type_Code" localSheetId="15">#REF!</definedName>
    <definedName name="D1_Product_Type_Code" localSheetId="18">#REF!</definedName>
    <definedName name="D1_Product_Type_Code">#REF!</definedName>
    <definedName name="D1_Sales_Channel" localSheetId="13">#REF!</definedName>
    <definedName name="D1_Sales_Channel" localSheetId="15">#REF!</definedName>
    <definedName name="D1_Sales_Channel" localSheetId="18">#REF!</definedName>
    <definedName name="D1_Sales_Channel">#REF!</definedName>
    <definedName name="D1_SALES_DATA" localSheetId="13">#REF!</definedName>
    <definedName name="D1_SALES_DATA" localSheetId="15">#REF!</definedName>
    <definedName name="D1_SALES_DATA" localSheetId="18">#REF!</definedName>
    <definedName name="D1_SALES_DATA">#REF!</definedName>
    <definedName name="D1_Unit_Price" localSheetId="13">#REF!</definedName>
    <definedName name="D1_Unit_Price" localSheetId="15">#REF!</definedName>
    <definedName name="D1_Unit_Price" localSheetId="18">#REF!</definedName>
    <definedName name="D1_Unit_Price">#REF!</definedName>
    <definedName name="dv?bypass_true" localSheetId="12">'Updating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13" hidden="1">Categories[]</definedName>
    <definedName name="f" localSheetId="15" hidden="1">Categories[]</definedName>
    <definedName name="f" localSheetId="18" hidden="1">Categories[]</definedName>
    <definedName name="f" localSheetId="5"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Slicer_State">#N/A</definedName>
    <definedName name="Slicer_State_Code">#N/A</definedName>
    <definedName name="transaction_names" localSheetId="13">#REF!</definedName>
    <definedName name="transaction_names" localSheetId="15">#REF!</definedName>
    <definedName name="transaction_names" localSheetId="18">#REF!</definedName>
    <definedName name="transaction_names">#REF!</definedName>
    <definedName name="v1_" localSheetId="12">'Updating the Workbook'!$F$11:$R$15</definedName>
    <definedName name="wrn.All." localSheetId="12" hidden="1">{#N/A,#N/A,FALSE,"Summary";#N/A,#N/A,FALSE,"Detail 1";#N/A,#N/A,FALSE,"Detail 2";#N/A,#N/A,FALSE,"Act Spend"}</definedName>
    <definedName name="wrn.All." hidden="1">{#N/A,#N/A,FALSE,"Summary";#N/A,#N/A,FALSE,"Detail 1";#N/A,#N/A,FALSE,"Detail 2";#N/A,#N/A,FALSE,"Act Spend"}</definedName>
    <definedName name="wrn.MGate_Status." localSheetId="12" hidden="1">{"M_Gate_Status",#N/A,FALSE,"Report"}</definedName>
    <definedName name="wrn.MGate_Status." hidden="1">{"M_Gate_Status",#N/A,FALSE,"Report"}</definedName>
  </definedNames>
  <calcPr calcId="191029"/>
  <pivotCaches>
    <pivotCache cacheId="15" r:id="rId22"/>
    <pivotCache cacheId="16" r:id="rId23"/>
    <pivotCache cacheId="17" r:id="rId24"/>
    <pivotCache cacheId="18" r:id="rId25"/>
    <pivotCache cacheId="19" r:id="rId26"/>
    <pivotCache cacheId="153" r:id="rId27"/>
    <pivotCache cacheId="149" r:id="rId28"/>
    <pivotCache cacheId="151" r:id="rId29"/>
  </pivotCaches>
  <extLst>
    <ext xmlns:x14="http://schemas.microsoft.com/office/spreadsheetml/2009/9/main" uri="{876F7934-8845-4945-9796-88D515C7AA90}">
      <x14:pivotCaches>
        <pivotCache cacheId="20" r:id="rId30"/>
      </x14:pivotCaches>
    </ext>
    <ext xmlns:x14="http://schemas.microsoft.com/office/spreadsheetml/2009/9/main" uri="{BBE1A952-AA13-448e-AADC-164F8A28A991}">
      <x14:slicerCaches>
        <x14:slicerCache r:id="rId31"/>
        <x14:slicerCache r:id="rId3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E24" i="22" l="1"/>
  <c r="F24" i="22" s="1"/>
  <c r="E25" i="22"/>
  <c r="F25" i="22" s="1"/>
  <c r="E26" i="22"/>
  <c r="F26" i="22" s="1"/>
  <c r="E27" i="22"/>
  <c r="F27" i="22" s="1"/>
  <c r="E28" i="22"/>
  <c r="F28" i="22" s="1"/>
  <c r="E29" i="22"/>
  <c r="F29" i="22" s="1"/>
  <c r="E30" i="22"/>
  <c r="F30" i="22" s="1"/>
  <c r="E31" i="22"/>
  <c r="F31" i="22" s="1"/>
  <c r="E32" i="22"/>
  <c r="F32" i="22" s="1"/>
  <c r="E33" i="22"/>
  <c r="F33" i="22" s="1"/>
  <c r="E34" i="22"/>
  <c r="F34" i="22" s="1"/>
  <c r="E23" i="22"/>
  <c r="F23" i="22" s="1"/>
  <c r="D24" i="22"/>
  <c r="D25" i="22"/>
  <c r="D26" i="22"/>
  <c r="D27" i="22"/>
  <c r="D28" i="22"/>
  <c r="D29" i="22"/>
  <c r="D30" i="22"/>
  <c r="D31" i="22"/>
  <c r="D32" i="22"/>
  <c r="D33" i="22"/>
  <c r="D34" i="22"/>
  <c r="D23" i="22"/>
  <c r="D23" i="36"/>
  <c r="D20" i="22"/>
  <c r="D28" i="16" l="1"/>
  <c r="D29" i="16"/>
  <c r="D30" i="16"/>
  <c r="D31" i="16"/>
  <c r="D32" i="16"/>
  <c r="D33" i="16"/>
  <c r="D27" i="16"/>
  <c r="D27" i="29"/>
  <c r="E34" i="36"/>
  <c r="F34" i="36" s="1"/>
  <c r="D34" i="36"/>
  <c r="E33" i="36"/>
  <c r="F33" i="36" s="1"/>
  <c r="D33" i="36"/>
  <c r="E32" i="36"/>
  <c r="F32" i="36" s="1"/>
  <c r="D32" i="36"/>
  <c r="E31" i="36"/>
  <c r="F31" i="36" s="1"/>
  <c r="D31" i="36"/>
  <c r="E30" i="36"/>
  <c r="F30" i="36" s="1"/>
  <c r="D30" i="36"/>
  <c r="E29" i="36"/>
  <c r="F29" i="36" s="1"/>
  <c r="D29" i="36"/>
  <c r="E28" i="36"/>
  <c r="F28" i="36" s="1"/>
  <c r="D28" i="36"/>
  <c r="E27" i="36"/>
  <c r="F27" i="36" s="1"/>
  <c r="D27" i="36"/>
  <c r="E26" i="36"/>
  <c r="F26" i="36" s="1"/>
  <c r="D26" i="36"/>
  <c r="E25" i="36"/>
  <c r="F25" i="36" s="1"/>
  <c r="D25" i="36"/>
  <c r="E24" i="36"/>
  <c r="F24" i="36" s="1"/>
  <c r="D24" i="36"/>
  <c r="E23" i="36"/>
  <c r="F23" i="36" s="1"/>
  <c r="D26" i="29"/>
  <c r="D33" i="29"/>
  <c r="D32" i="29"/>
  <c r="D31" i="29"/>
  <c r="D30" i="29"/>
  <c r="D29" i="29"/>
  <c r="D28" i="29"/>
  <c r="A3" i="38"/>
  <c r="A2" i="38"/>
  <c r="A1" i="38"/>
  <c r="A3" i="24"/>
  <c r="A2" i="24"/>
  <c r="A1" i="24"/>
  <c r="A3" i="36"/>
  <c r="A2" i="36"/>
  <c r="A1" i="36"/>
  <c r="A3" i="22"/>
  <c r="A2" i="22"/>
  <c r="A1" i="22"/>
  <c r="A3" i="34"/>
  <c r="A2" i="34"/>
  <c r="A1" i="34"/>
  <c r="A3" i="29" l="1"/>
  <c r="A2" i="29"/>
  <c r="A1" i="29"/>
  <c r="A3" i="17" l="1"/>
  <c r="A2" i="17"/>
  <c r="A1" i="17"/>
  <c r="A3" i="16"/>
  <c r="A2" i="16"/>
  <c r="A1" i="16"/>
  <c r="C2" i="23" l="1"/>
  <c r="D20" i="36" s="1"/>
  <c r="B40" i="21"/>
  <c r="B31" i="21"/>
  <c r="B22" i="21"/>
  <c r="U15" i="21"/>
  <c r="T15" i="21"/>
  <c r="S15" i="21"/>
  <c r="U14" i="21"/>
  <c r="T14" i="21"/>
  <c r="S14" i="21"/>
  <c r="U13" i="21"/>
  <c r="T13" i="21"/>
  <c r="S13" i="21"/>
  <c r="B13" i="21"/>
  <c r="U12" i="21"/>
  <c r="T12" i="21"/>
  <c r="S12" i="21"/>
  <c r="B6" i="18"/>
  <c r="C6" i="18"/>
  <c r="D6"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5" background="1" saveData="1">
    <webPr sourceData="1" parsePre="1" consecutive="1" xl2000="1" url="https://finance.yahoo.com/portfolio/p_0/view/dv?bypass=true" htmlTables="1">
      <tables count="4">
        <x v="2"/>
        <x v="3"/>
        <x v="4"/>
        <x v="5"/>
      </tables>
    </webPr>
  </connection>
  <connection id="2" xr16:uid="{00000000-0015-0000-FFFF-FFFF01000000}" name="Connection1" type="4" refreshedVersion="5" background="1" saveData="1">
    <webPr sourceData="1" parsePre="1" consecutive="1" xl2000="1" url="https://finance.yahoo.com/portfolio/p_0/view/v1" htmlTables="1">
      <tables count="1">
        <s v="sortableTable0"/>
      </tables>
    </webPr>
  </connection>
  <connection id="3" xr16:uid="{00000000-0015-0000-FFFF-FFFF02000000}"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1"/>
        </x15:connection>
      </ext>
    </extLst>
  </connection>
  <connection id="4" xr16:uid="{00000000-0015-0000-FFFF-FFFF03000000}"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1"/>
        </x15:connection>
      </ext>
    </extLst>
  </connection>
  <connection id="5" xr16:uid="{00000000-0015-0000-FFFF-FFFF04000000}"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1"/>
        </x15:connection>
      </ext>
    </extLst>
  </connection>
  <connection id="6" xr16:uid="{00000000-0015-0000-FFFF-FFFF05000000}"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1"/>
        </x15:connection>
      </ext>
    </extLst>
  </connection>
  <connection id="7" xr16:uid="{00000000-0015-0000-FFFF-FFFF06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<sst xmlns="http://schemas.openxmlformats.org/spreadsheetml/2006/main" count="1056" uniqueCount="492">
  <si>
    <t>Data Driven Decision Making - Course 3</t>
  </si>
  <si>
    <t>Week 4</t>
  </si>
  <si>
    <t>Dashboarding</t>
  </si>
  <si>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</si>
  <si>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</si>
  <si>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</si>
  <si>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</si>
  <si>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</si>
  <si>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</si>
  <si>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</si>
  <si>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</si>
  <si>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</si>
  <si>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</si>
  <si>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</si>
  <si>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</si>
  <si>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</si>
  <si>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</si>
  <si>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</si>
  <si>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</si>
  <si>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</si>
  <si>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</si>
  <si>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</si>
  <si>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</si>
  <si>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</si>
  <si>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</si>
  <si>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</si>
  <si>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</si>
  <si>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</si>
  <si>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</si>
  <si>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</si>
  <si>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</si>
  <si>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</si>
  <si>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</si>
  <si>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</si>
  <si>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</si>
  <si>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</si>
  <si>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</si>
  <si>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</si>
  <si>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</si>
  <si>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</si>
  <si>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</si>
  <si>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</si>
  <si>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</si>
  <si>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</si>
  <si>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</si>
  <si>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</si>
  <si>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</si>
  <si>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</si>
  <si>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</si>
  <si>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</si>
  <si>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</si>
  <si>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</si>
  <si>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</si>
  <si>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</si>
  <si>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</si>
  <si>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</si>
  <si>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</si>
  <si>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</si>
  <si>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</si>
  <si>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</si>
  <si>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</si>
  <si>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</si>
  <si>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</si>
  <si>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</si>
  <si>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</si>
  <si>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</si>
  <si>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</si>
  <si>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</si>
  <si>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</si>
  <si>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</si>
  <si>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</si>
  <si>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</si>
  <si>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</si>
  <si>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</si>
  <si>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</si>
  <si>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</si>
  <si>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</si>
  <si>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</si>
  <si>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</si>
  <si>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</si>
  <si>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</si>
  <si>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</si>
  <si>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</si>
  <si>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</si>
  <si>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</si>
  <si>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</si>
  <si>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</si>
  <si>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</si>
  <si>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</si>
  <si>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</si>
  <si>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</si>
  <si>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</si>
  <si>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</si>
  <si>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</si>
  <si>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</si>
  <si>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</si>
  <si>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</si>
  <si>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</si>
  <si>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</si>
  <si>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</si>
  <si>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</si>
  <si>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</si>
  <si>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</si>
  <si>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</si>
  <si>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</si>
  <si>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</si>
  <si>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</si>
  <si>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</si>
  <si>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</si>
  <si>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</si>
  <si>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</si>
  <si>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</si>
  <si>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</si>
  <si>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</si>
  <si>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</si>
  <si>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</si>
  <si>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</si>
  <si>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</si>
  <si>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</si>
  <si>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</si>
  <si>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</si>
  <si>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</si>
  <si>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</si>
  <si>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</si>
  <si>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</si>
  <si>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</si>
  <si>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</si>
  <si>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</si>
  <si>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</si>
  <si>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</si>
  <si>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</si>
  <si>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</si>
  <si>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</si>
  <si>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</si>
  <si>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</si>
  <si>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</si>
  <si>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</si>
  <si>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</si>
  <si>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</si>
  <si>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</si>
  <si>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</si>
  <si>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</si>
  <si>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</si>
  <si>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</si>
  <si>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</si>
  <si>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</si>
  <si>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</si>
  <si>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</si>
  <si>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</si>
  <si>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</si>
  <si>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</si>
  <si>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</si>
  <si>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</si>
  <si>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</si>
  <si>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</si>
  <si>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</si>
  <si>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</si>
  <si>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</si>
  <si>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</si>
  <si>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</si>
  <si>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</si>
  <si>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</si>
  <si>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</si>
  <si>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</si>
  <si>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</si>
  <si>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</si>
  <si>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</si>
  <si>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</si>
  <si>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</si>
  <si>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</si>
  <si>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</si>
  <si>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</si>
  <si>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</si>
  <si>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</si>
  <si>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</si>
  <si>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</si>
  <si>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</si>
  <si>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</si>
  <si>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</si>
  <si>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</si>
  <si>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</si>
  <si>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</si>
  <si>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</si>
  <si>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</si>
  <si>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</si>
  <si>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</si>
  <si>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</si>
  <si>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</si>
  <si>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</si>
  <si>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</si>
  <si>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</si>
  <si>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</si>
  <si>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</si>
  <si>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</si>
  <si>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</si>
  <si>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</si>
  <si>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</si>
  <si>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</si>
  <si>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</si>
  <si>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</si>
  <si>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</si>
  <si>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</si>
  <si>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</si>
  <si>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</si>
  <si>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</si>
  <si>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</si>
  <si>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</si>
  <si>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</si>
  <si>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</si>
  <si>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</si>
  <si>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</si>
  <si>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</si>
  <si>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</si>
  <si>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</si>
  <si>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</si>
  <si>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</si>
  <si>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</si>
  <si>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</si>
  <si>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</si>
  <si>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</si>
  <si>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</si>
  <si>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</si>
  <si>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</si>
  <si>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</si>
  <si>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</si>
  <si>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</si>
  <si>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</si>
  <si>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</si>
  <si>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</si>
  <si>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</si>
  <si>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</si>
  <si>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</si>
  <si>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</si>
  <si>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</si>
  <si>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</si>
  <si>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</si>
  <si>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</si>
  <si>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</si>
  <si>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</si>
  <si>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</si>
  <si>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</si>
  <si>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</si>
  <si>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</si>
  <si>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</si>
  <si>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</si>
  <si>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</si>
  <si>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</si>
  <si>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</si>
  <si>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</si>
  <si>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</si>
  <si>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</si>
  <si>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</si>
  <si>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</si>
  <si>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</si>
  <si>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</si>
  <si>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</si>
  <si>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</si>
  <si>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</si>
  <si>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</si>
  <si>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</si>
  <si>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</si>
  <si>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</si>
  <si>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</si>
  <si>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</si>
  <si>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</si>
  <si>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</si>
  <si>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</si>
  <si>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</si>
  <si>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</si>
  <si>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</si>
  <si>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</si>
  <si>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</si>
  <si>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</si>
  <si>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</si>
  <si>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</si>
  <si>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</si>
  <si>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</si>
  <si>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</si>
  <si>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</si>
  <si>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</si>
  <si>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</si>
  <si>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</si>
  <si>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</si>
  <si>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</si>
  <si>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</si>
  <si>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</si>
  <si>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</si>
  <si>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</si>
  <si>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</si>
  <si>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</si>
  <si>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</si>
  <si>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</si>
  <si>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</si>
  <si>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</si>
  <si>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</si>
  <si>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</si>
  <si>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</si>
  <si>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</si>
  <si>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</si>
  <si>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</si>
  <si>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</si>
  <si>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</si>
  <si>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</si>
  <si>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Student Workbook</t>
  </si>
  <si>
    <t>Exercise 1</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</si>
  <si>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</si>
  <si>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</si>
  <si>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</si>
  <si>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</si>
  <si>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</si>
  <si>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</si>
  <si>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</si>
  <si>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</si>
  <si>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</si>
  <si>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</si>
  <si>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</si>
  <si>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</si>
  <si>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</si>
  <si>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</si>
  <si>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</si>
  <si>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</si>
  <si>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</si>
  <si>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</si>
  <si>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</si>
  <si>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</si>
  <si>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</si>
  <si>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</si>
  <si>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</si>
  <si>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</si>
  <si>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</si>
  <si>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</si>
  <si>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</si>
  <si>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</si>
  <si>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</si>
  <si>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</si>
  <si>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</si>
  <si>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</si>
  <si>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</si>
  <si>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</si>
  <si>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</si>
  <si>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</si>
  <si>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</si>
  <si>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</si>
  <si>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</si>
  <si>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</si>
  <si>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</si>
  <si>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</si>
  <si>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</si>
  <si>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</si>
  <si>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</si>
  <si>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</si>
  <si>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</si>
  <si>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</si>
  <si>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</si>
  <si>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</si>
  <si>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</si>
  <si>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</si>
  <si>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</si>
  <si>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</si>
  <si>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</si>
  <si>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</si>
  <si>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</si>
  <si>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</si>
  <si>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</si>
  <si>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</si>
  <si>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</si>
  <si>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</si>
  <si>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</si>
  <si>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</si>
  <si>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</si>
  <si>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</si>
  <si>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</si>
  <si>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</si>
  <si>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</si>
  <si>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</si>
  <si>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</si>
  <si>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</si>
  <si>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</si>
  <si>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</si>
  <si>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</si>
  <si>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</si>
  <si>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</si>
  <si>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</si>
  <si>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</si>
  <si>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</si>
  <si>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</si>
  <si>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</si>
  <si>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</si>
  <si>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</si>
  <si>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</si>
  <si>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</si>
  <si>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</si>
  <si>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</si>
  <si>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</si>
  <si>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</si>
  <si>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</si>
  <si>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</si>
  <si>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</si>
  <si>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</si>
  <si>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</si>
  <si>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</si>
  <si>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</si>
  <si>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</si>
  <si>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</si>
  <si>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</si>
  <si>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</si>
  <si>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</si>
  <si>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</si>
  <si>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</si>
  <si>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</si>
  <si>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</si>
  <si>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</si>
  <si>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</si>
  <si>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</si>
  <si>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</si>
  <si>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</si>
  <si>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</si>
  <si>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</si>
  <si>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</si>
  <si>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</si>
  <si>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</si>
  <si>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</si>
  <si>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</si>
  <si>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</si>
  <si>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</si>
  <si>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</si>
  <si>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</si>
  <si>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</si>
  <si>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</si>
  <si>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</si>
  <si>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</si>
  <si>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</si>
  <si>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</si>
  <si>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</si>
  <si>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</si>
  <si>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</si>
  <si>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</si>
  <si>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</si>
  <si>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</si>
  <si>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</si>
  <si>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</si>
  <si>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</si>
  <si>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</si>
  <si>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</si>
  <si>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</si>
  <si>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</si>
  <si>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</si>
  <si>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Exercise 2</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</si>
  <si>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</si>
  <si>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</si>
  <si>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</si>
  <si>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</si>
  <si>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</si>
  <si>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</si>
  <si>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</si>
  <si>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</si>
  <si>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</si>
  <si>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</si>
  <si>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t>
  </si>
  <si>
    <t>Exercise 3 - Conditional Formatting and KPI's</t>
  </si>
  <si>
    <t>3a)</t>
  </si>
  <si>
    <t>4b)</t>
  </si>
  <si>
    <t>3b)</t>
  </si>
  <si>
    <t>3c)</t>
  </si>
  <si>
    <t>3d)</t>
  </si>
  <si>
    <t>Exercise 4</t>
  </si>
  <si>
    <t>Exercise 4 - Finalizing the Dashboard</t>
  </si>
  <si>
    <t>Remove borders from each picture.</t>
  </si>
  <si>
    <t>4a)</t>
  </si>
  <si>
    <t>4c)</t>
  </si>
  <si>
    <t>4d)</t>
  </si>
  <si>
    <t>4e)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</si>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</sst>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0.00%;[Red]\-0.00%"/>
    <numFmt numFmtId="168" formatCode="0_);\(0\)"/>
    <numFmt numFmtId="169" formatCode="\$#,##0;\(\$#,##0\);\$#,##0"/>
    <numFmt numFmtId="170" formatCode="_([$$-409]* #,##0_);_([$$-409]* \(#,##0\);_([$$-409]* &quot;-&quot;??_);_(@_)"/>
  </numFmts>
  <fonts count="45"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
      <sz val="8"/>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7">
    <xf numFmtId="164" fontId="0" fillId="0" borderId="0"/>
    <xf numFmtId="9" fontId="9" fillId="0" borderId="0" applyFont="0" applyFill="0" applyBorder="0" applyAlignment="0" applyProtection="0"/>
    <xf numFmtId="49" fontId="23"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4" fillId="0" borderId="9"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164" fontId="21" fillId="0" borderId="8" applyNumberFormat="0" applyFill="0" applyAlignment="0" applyProtection="0"/>
    <xf numFmtId="0" fontId="22" fillId="0" borderId="0" applyAlignment="0" applyProtection="0"/>
    <xf numFmtId="0" fontId="21" fillId="0" borderId="9" applyNumberFormat="0" applyFill="0" applyAlignment="0" applyProtection="0"/>
    <xf numFmtId="0" fontId="19" fillId="0" borderId="10" applyFill="0" applyProtection="0">
      <alignment wrapText="1"/>
    </xf>
    <xf numFmtId="44" fontId="5" fillId="0" borderId="0" applyFont="0" applyFill="0" applyBorder="0" applyAlignment="0" applyProtection="0"/>
    <xf numFmtId="0" fontId="5" fillId="0" borderId="0"/>
    <xf numFmtId="43" fontId="5" fillId="0" borderId="0" applyFont="0" applyFill="0" applyBorder="0" applyAlignment="0" applyProtection="0"/>
    <xf numFmtId="0" fontId="29" fillId="0" borderId="0" applyNumberFormat="0" applyFill="0" applyBorder="0" applyAlignment="0" applyProtection="0"/>
    <xf numFmtId="164" fontId="9" fillId="0" borderId="0"/>
    <xf numFmtId="0" fontId="3" fillId="0" borderId="0"/>
    <xf numFmtId="0" fontId="26" fillId="0" borderId="0"/>
  </cellStyleXfs>
  <cellXfs count="115">
    <xf numFmtId="164" fontId="0" fillId="0" borderId="0" xfId="0"/>
    <xf numFmtId="164" fontId="25" fillId="0" borderId="0" xfId="0" applyFont="1"/>
    <xf numFmtId="0" fontId="22" fillId="0" borderId="0" xfId="27"/>
    <xf numFmtId="0" fontId="5" fillId="0" borderId="0" xfId="31"/>
    <xf numFmtId="0" fontId="27" fillId="0" borderId="0" xfId="31" applyFont="1"/>
    <xf numFmtId="0" fontId="28" fillId="0" borderId="0" xfId="31" applyFont="1"/>
    <xf numFmtId="166" fontId="0" fillId="0" borderId="0" xfId="32" applyNumberFormat="1" applyFont="1"/>
    <xf numFmtId="3" fontId="5" fillId="0" borderId="0" xfId="31" applyNumberFormat="1"/>
    <xf numFmtId="0" fontId="29" fillId="0" borderId="0" xfId="33"/>
    <xf numFmtId="0" fontId="27" fillId="11" borderId="11" xfId="31" applyFont="1" applyFill="1" applyBorder="1"/>
    <xf numFmtId="0" fontId="5" fillId="0" borderId="11" xfId="31" applyBorder="1"/>
    <xf numFmtId="0" fontId="5" fillId="0" borderId="11" xfId="31" applyBorder="1" applyAlignment="1">
      <alignment horizontal="right"/>
    </xf>
    <xf numFmtId="10" fontId="5" fillId="0" borderId="0" xfId="31" applyNumberFormat="1"/>
    <xf numFmtId="43" fontId="0" fillId="0" borderId="0" xfId="32" applyFont="1"/>
    <xf numFmtId="167" fontId="5" fillId="0" borderId="0" xfId="31" applyNumberFormat="1"/>
    <xf numFmtId="0" fontId="30" fillId="0" borderId="0" xfId="31" applyFont="1"/>
    <xf numFmtId="164" fontId="31" fillId="0" borderId="0" xfId="0" applyFont="1"/>
    <xf numFmtId="0" fontId="32" fillId="0" borderId="0" xfId="31" applyFont="1"/>
    <xf numFmtId="0" fontId="33" fillId="0" borderId="0" xfId="31" applyFont="1" applyAlignment="1">
      <alignment horizontal="center"/>
    </xf>
    <xf numFmtId="44" fontId="9" fillId="0" borderId="0" xfId="30" applyFont="1" applyBorder="1"/>
    <xf numFmtId="164" fontId="34" fillId="0" borderId="0" xfId="0" applyFont="1"/>
    <xf numFmtId="164" fontId="35" fillId="0" borderId="0" xfId="0" applyFont="1"/>
    <xf numFmtId="0" fontId="36" fillId="0" borderId="0" xfId="34" applyNumberFormat="1" applyFont="1"/>
    <xf numFmtId="164" fontId="37" fillId="0" borderId="0" xfId="0" applyFont="1"/>
    <xf numFmtId="164" fontId="4" fillId="0" borderId="0" xfId="0" applyFont="1"/>
    <xf numFmtId="0" fontId="38" fillId="0" borderId="0" xfId="34" applyNumberFormat="1" applyFont="1"/>
    <xf numFmtId="0" fontId="4" fillId="0" borderId="0" xfId="31" applyFont="1"/>
    <xf numFmtId="166" fontId="4" fillId="0" borderId="0" xfId="32" applyNumberFormat="1" applyFont="1"/>
    <xf numFmtId="164" fontId="4" fillId="0" borderId="0" xfId="0" applyFont="1" applyAlignment="1">
      <alignment horizontal="left" vertical="top"/>
    </xf>
    <xf numFmtId="0" fontId="40" fillId="12" borderId="0" xfId="31" applyFont="1" applyFill="1"/>
    <xf numFmtId="168" fontId="39" fillId="13" borderId="11" xfId="1" applyNumberFormat="1" applyFont="1" applyFill="1" applyBorder="1"/>
    <xf numFmtId="164" fontId="0" fillId="0" borderId="13" xfId="0" applyBorder="1"/>
    <xf numFmtId="164" fontId="0" fillId="0" borderId="14" xfId="0" applyBorder="1"/>
    <xf numFmtId="164" fontId="0" fillId="0" borderId="16" xfId="0" applyBorder="1"/>
    <xf numFmtId="164" fontId="0" fillId="0" borderId="18" xfId="0" applyBorder="1"/>
    <xf numFmtId="164" fontId="0" fillId="0" borderId="19" xfId="0" applyBorder="1"/>
    <xf numFmtId="164" fontId="31" fillId="0" borderId="15" xfId="0" applyFont="1" applyBorder="1"/>
    <xf numFmtId="0" fontId="40" fillId="12" borderId="11" xfId="31" applyFont="1" applyFill="1" applyBorder="1"/>
    <xf numFmtId="37" fontId="39" fillId="13" borderId="11" xfId="1" applyNumberFormat="1" applyFont="1" applyFill="1" applyBorder="1"/>
    <xf numFmtId="164" fontId="25" fillId="0" borderId="12" xfId="0" applyFont="1" applyBorder="1"/>
    <xf numFmtId="0" fontId="4" fillId="0" borderId="13" xfId="31" applyFont="1" applyBorder="1"/>
    <xf numFmtId="0" fontId="5" fillId="0" borderId="14" xfId="31" applyBorder="1"/>
    <xf numFmtId="164" fontId="25" fillId="0" borderId="15" xfId="0" applyFont="1" applyBorder="1"/>
    <xf numFmtId="0" fontId="5" fillId="0" borderId="16" xfId="31" applyBorder="1"/>
    <xf numFmtId="164" fontId="31" fillId="0" borderId="16" xfId="0" applyFont="1" applyBorder="1"/>
    <xf numFmtId="164" fontId="31" fillId="0" borderId="17" xfId="0" applyFont="1" applyBorder="1"/>
    <xf numFmtId="164" fontId="31" fillId="0" borderId="18" xfId="0" applyFont="1" applyBorder="1"/>
    <xf numFmtId="164" fontId="31" fillId="0" borderId="19" xfId="0" applyFont="1" applyBorder="1"/>
    <xf numFmtId="164" fontId="26" fillId="0" borderId="15" xfId="0" applyFont="1" applyBorder="1" applyAlignment="1">
      <alignment horizontal="centerContinuous"/>
    </xf>
    <xf numFmtId="164" fontId="26" fillId="0" borderId="0" xfId="0" applyFont="1" applyAlignment="1">
      <alignment horizontal="centerContinuous"/>
    </xf>
    <xf numFmtId="164" fontId="31" fillId="0" borderId="16" xfId="0" applyFont="1" applyBorder="1" applyAlignment="1">
      <alignment horizontal="centerContinuous"/>
    </xf>
    <xf numFmtId="164" fontId="32" fillId="0" borderId="0" xfId="0" applyFont="1" applyAlignment="1">
      <alignment horizontal="centerContinuous"/>
    </xf>
    <xf numFmtId="164" fontId="4" fillId="0" borderId="0" xfId="0" applyFont="1" applyAlignment="1">
      <alignment horizontal="centerContinuous"/>
    </xf>
    <xf numFmtId="164" fontId="0" fillId="0" borderId="0" xfId="0" applyAlignment="1">
      <alignment horizontal="centerContinuous"/>
    </xf>
    <xf numFmtId="164" fontId="0" fillId="0" borderId="16" xfId="0" applyBorder="1" applyAlignment="1">
      <alignment horizontal="centerContinuous"/>
    </xf>
    <xf numFmtId="164" fontId="31" fillId="0" borderId="12" xfId="0" applyFont="1" applyBorder="1" applyAlignment="1">
      <alignment vertical="distributed"/>
    </xf>
    <xf numFmtId="164" fontId="31" fillId="0" borderId="15" xfId="0" applyFont="1" applyBorder="1" applyAlignment="1">
      <alignment vertical="distributed"/>
    </xf>
    <xf numFmtId="164" fontId="0" fillId="0" borderId="15" xfId="0" applyBorder="1" applyAlignment="1">
      <alignment vertical="distributed"/>
    </xf>
    <xf numFmtId="164" fontId="32" fillId="0" borderId="15" xfId="0" applyFont="1" applyBorder="1" applyAlignment="1">
      <alignment horizontal="centerContinuous" vertical="distributed"/>
    </xf>
    <xf numFmtId="164" fontId="0" fillId="0" borderId="17" xfId="0" applyBorder="1" applyAlignment="1">
      <alignment vertical="distributed"/>
    </xf>
    <xf numFmtId="0" fontId="3" fillId="0" borderId="19" xfId="35" applyBorder="1"/>
    <xf numFmtId="0" fontId="3" fillId="0" borderId="20" xfId="35" applyBorder="1"/>
    <xf numFmtId="0" fontId="3" fillId="0" borderId="0" xfId="35"/>
    <xf numFmtId="0" fontId="3" fillId="0" borderId="21" xfId="35" applyBorder="1"/>
    <xf numFmtId="0" fontId="3" fillId="0" borderId="11" xfId="35" applyBorder="1"/>
    <xf numFmtId="14" fontId="3" fillId="0" borderId="11" xfId="35" applyNumberFormat="1" applyBorder="1"/>
    <xf numFmtId="0" fontId="3" fillId="0" borderId="14" xfId="35" applyBorder="1"/>
    <xf numFmtId="0" fontId="3" fillId="0" borderId="22" xfId="35" applyBorder="1"/>
    <xf numFmtId="14" fontId="3" fillId="0" borderId="22" xfId="35" applyNumberFormat="1" applyBorder="1"/>
    <xf numFmtId="0" fontId="41" fillId="0" borderId="19" xfId="36" applyFont="1" applyBorder="1"/>
    <xf numFmtId="0" fontId="41" fillId="0" borderId="20" xfId="36" applyFont="1" applyBorder="1"/>
    <xf numFmtId="0" fontId="41" fillId="0" borderId="17" xfId="36" applyFont="1" applyBorder="1"/>
    <xf numFmtId="0" fontId="26" fillId="0" borderId="0" xfId="36"/>
    <xf numFmtId="0" fontId="42" fillId="0" borderId="21" xfId="36" applyFont="1" applyBorder="1"/>
    <xf numFmtId="0" fontId="42" fillId="0" borderId="11" xfId="36" applyFont="1" applyBorder="1"/>
    <xf numFmtId="44" fontId="42" fillId="0" borderId="23" xfId="36" applyNumberFormat="1" applyFont="1" applyBorder="1"/>
    <xf numFmtId="0" fontId="42" fillId="0" borderId="14" xfId="36" applyFont="1" applyBorder="1"/>
    <xf numFmtId="0" fontId="42" fillId="0" borderId="22" xfId="36" applyFont="1" applyBorder="1"/>
    <xf numFmtId="44" fontId="42" fillId="0" borderId="12" xfId="36" applyNumberFormat="1" applyFont="1" applyBorder="1"/>
    <xf numFmtId="0" fontId="42" fillId="0" borderId="23" xfId="36" applyFont="1" applyBorder="1"/>
    <xf numFmtId="0" fontId="42" fillId="0" borderId="12" xfId="36" applyFont="1" applyBorder="1"/>
    <xf numFmtId="0" fontId="41" fillId="0" borderId="18" xfId="36" applyFont="1" applyBorder="1"/>
    <xf numFmtId="0" fontId="42" fillId="0" borderId="24" xfId="36" applyFont="1" applyBorder="1"/>
    <xf numFmtId="0" fontId="42" fillId="0" borderId="13" xfId="36" applyFont="1" applyBorder="1"/>
    <xf numFmtId="164" fontId="42" fillId="0" borderId="0" xfId="0" applyFont="1"/>
    <xf numFmtId="0" fontId="2" fillId="0" borderId="0" xfId="31" applyFont="1"/>
    <xf numFmtId="164" fontId="2" fillId="0" borderId="0" xfId="0" applyFont="1" applyAlignment="1">
      <alignment horizontal="left" vertical="top"/>
    </xf>
    <xf numFmtId="0" fontId="5" fillId="0" borderId="12" xfId="31" applyBorder="1"/>
    <xf numFmtId="0" fontId="5" fillId="0" borderId="13" xfId="31" applyBorder="1"/>
    <xf numFmtId="0" fontId="5" fillId="0" borderId="15" xfId="31" applyBorder="1"/>
    <xf numFmtId="0" fontId="5" fillId="0" borderId="17" xfId="31" applyBorder="1"/>
    <xf numFmtId="0" fontId="5" fillId="0" borderId="18" xfId="31" applyBorder="1"/>
    <xf numFmtId="0" fontId="5" fillId="0" borderId="19" xfId="31" applyBorder="1"/>
    <xf numFmtId="0" fontId="2" fillId="0" borderId="15" xfId="31" applyFont="1" applyBorder="1" applyAlignment="1">
      <alignment horizontal="centerContinuous"/>
    </xf>
    <xf numFmtId="0" fontId="5" fillId="0" borderId="0" xfId="31" applyAlignment="1">
      <alignment horizontal="centerContinuous"/>
    </xf>
    <xf numFmtId="0" fontId="5" fillId="0" borderId="16" xfId="31" applyBorder="1" applyAlignment="1">
      <alignment horizontal="centerContinuous"/>
    </xf>
    <xf numFmtId="164" fontId="0" fillId="0" borderId="0" xfId="0" pivotButton="1"/>
    <xf numFmtId="164" fontId="0" fillId="0" borderId="0" xfId="0" applyAlignment="1">
      <alignment horizontal="left"/>
    </xf>
    <xf numFmtId="169" fontId="0" fillId="0" borderId="0" xfId="0" applyNumberFormat="1"/>
    <xf numFmtId="0" fontId="37" fillId="0" borderId="0" xfId="34" applyNumberFormat="1" applyFont="1"/>
    <xf numFmtId="164" fontId="31" fillId="0" borderId="0" xfId="0" applyFont="1" applyAlignment="1">
      <alignment horizontal="centerContinuous"/>
    </xf>
    <xf numFmtId="170" fontId="39" fillId="13" borderId="11" xfId="1" applyNumberFormat="1" applyFont="1" applyFill="1" applyBorder="1"/>
    <xf numFmtId="164" fontId="31" fillId="0" borderId="0" xfId="0" applyFont="1" applyAlignment="1">
      <alignment vertical="distributed"/>
    </xf>
    <xf numFmtId="164" fontId="0" fillId="0" borderId="0" xfId="0" applyAlignment="1">
      <alignment vertical="distributed"/>
    </xf>
    <xf numFmtId="164" fontId="32" fillId="0" borderId="0" xfId="0" applyFont="1" applyAlignment="1">
      <alignment horizontal="centerContinuous" vertical="distributed"/>
    </xf>
    <xf numFmtId="0" fontId="2" fillId="0" borderId="0" xfId="31" applyFont="1" applyAlignment="1">
      <alignment horizontal="centerContinuous"/>
    </xf>
    <xf numFmtId="37" fontId="5" fillId="0" borderId="0" xfId="31" applyNumberFormat="1"/>
    <xf numFmtId="164" fontId="1" fillId="0" borderId="0" xfId="0" applyFont="1" applyAlignment="1">
      <alignment horizontal="left" vertical="top"/>
    </xf>
    <xf numFmtId="0" fontId="1" fillId="0" borderId="0" xfId="31" applyFont="1"/>
    <xf numFmtId="37" fontId="39" fillId="13" borderId="23" xfId="1" applyNumberFormat="1" applyFont="1" applyFill="1" applyBorder="1"/>
    <xf numFmtId="0" fontId="5" fillId="0" borderId="0" xfId="31" applyBorder="1"/>
    <xf numFmtId="0" fontId="2" fillId="0" borderId="15" xfId="31" applyFont="1" applyBorder="1"/>
    <xf numFmtId="0" fontId="32" fillId="0" borderId="0" xfId="31" applyFont="1" applyBorder="1"/>
    <xf numFmtId="0" fontId="2" fillId="0" borderId="0" xfId="31" applyFont="1" applyBorder="1" applyAlignment="1">
      <alignment horizontal="centerContinuous"/>
    </xf>
    <xf numFmtId="0" fontId="5" fillId="0" borderId="0" xfId="31" applyBorder="1" applyAlignment="1">
      <alignment horizontal="centerContinuous"/>
    </xf>
  </cellXfs>
  <cellStyles count="37">
    <cellStyle name="Bad" xfId="8" builtinId="27" customBuiltin="1"/>
    <cellStyle name="Calculation" xfId="12" builtinId="22" customBuiltin="1"/>
    <cellStyle name="Check Cell" xfId="14" builtinId="23" customBuiltin="1"/>
    <cellStyle name="Comma 2" xfId="32" xr:uid="{00000000-0005-0000-0000-000003000000}"/>
    <cellStyle name="Currency 2" xfId="30" xr:uid="{00000000-0005-0000-0000-000004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xr:uid="{00000000-0005-0000-0000-000010000000}"/>
    <cellStyle name="Normal 2 2" xfId="36" xr:uid="{00000000-0005-0000-0000-000011000000}"/>
    <cellStyle name="Normal 3" xfId="35" xr:uid="{00000000-0005-0000-0000-000012000000}"/>
    <cellStyle name="Normal 4" xfId="31" xr:uid="{00000000-0005-0000-0000-000013000000}"/>
    <cellStyle name="Note" xfId="15" builtinId="10" customBuiltin="1"/>
    <cellStyle name="Output" xfId="11" builtinId="21" customBuiltin="1"/>
    <cellStyle name="Percent" xfId="1" builtinId="5" customBuiltin="1"/>
    <cellStyle name="Smart Bold" xfId="18" xr:uid="{00000000-0005-0000-0000-000017000000}"/>
    <cellStyle name="Smart Forecast" xfId="19" xr:uid="{00000000-0005-0000-0000-000018000000}"/>
    <cellStyle name="Smart General" xfId="20" xr:uid="{00000000-0005-0000-0000-000019000000}"/>
    <cellStyle name="Smart Highlight" xfId="21" xr:uid="{00000000-0005-0000-0000-00001A000000}"/>
    <cellStyle name="Smart Percent" xfId="22" xr:uid="{00000000-0005-0000-0000-00001B000000}"/>
    <cellStyle name="Smart Source" xfId="23" xr:uid="{00000000-0005-0000-0000-00001C000000}"/>
    <cellStyle name="Smart Subtitle 1" xfId="24" xr:uid="{00000000-0005-0000-0000-00001D000000}"/>
    <cellStyle name="Smart Subtitle 2" xfId="25" xr:uid="{00000000-0005-0000-0000-00001E000000}"/>
    <cellStyle name="Smart Subtitle 3" xfId="29" xr:uid="{00000000-0005-0000-0000-00001F000000}"/>
    <cellStyle name="Smart Subtotal" xfId="26" xr:uid="{00000000-0005-0000-0000-000020000000}"/>
    <cellStyle name="Smart Title" xfId="27" xr:uid="{00000000-0005-0000-0000-000021000000}"/>
    <cellStyle name="Smart Total" xfId="28" xr:uid="{00000000-0005-0000-0000-000022000000}"/>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3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1"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xr9:uid="{00000000-0011-0000-FFFF-FFFF00000000}">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customXml" Target="../customXml/item1.xml"/><Relationship Id="rId21" Type="http://schemas.openxmlformats.org/officeDocument/2006/relationships/externalLink" Target="externalLinks/externalLink2.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68" Type="http://schemas.openxmlformats.org/officeDocument/2006/relationships/customXml" Target="../customXml/item30.xml"/><Relationship Id="rId7" Type="http://schemas.openxmlformats.org/officeDocument/2006/relationships/worksheet" Target="worksheets/sheet7.xml"/><Relationship Id="rId71"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microsoft.com/office/2007/relationships/slicerCache" Target="slicerCaches/slicerCache2.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74" Type="http://schemas.openxmlformats.org/officeDocument/2006/relationships/customXml" Target="../customXml/item3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61" Type="http://schemas.openxmlformats.org/officeDocument/2006/relationships/customXml" Target="../customXml/item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externalLink" Target="externalLinks/externalLink1.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'Exercise 1'!$D$26</c:f>
              <c:strCache>
                <c:ptCount val="1"/>
                <c:pt idx="0">
                  <c:v>Revenue</c:v>
                </c:pt>
              </c:strCache>
            </c:strRef>
          </c:tx>
          <c:spPr>
            <a:ln w="28575" cap="rnd">
              <a:solidFill>
                <a:schemeClr val="accent1"/>
              </a:solidFill>
              <a:round/>
            </a:ln>
            <a:effectLst/>
          </c:spPr>
          <c:marker>
            <c:symbol val="none"/>
          </c:marker>
          <c:cat>
            <c:strRef>
              <c:f>'Exercise 1'!$C$27:$C$33</c:f>
              <c:strCache>
                <c:ptCount val="7"/>
                <c:pt idx="0">
                  <c:v>Jan</c:v>
                </c:pt>
                <c:pt idx="1">
                  <c:v>Feb</c:v>
                </c:pt>
                <c:pt idx="2">
                  <c:v>Apr</c:v>
                </c:pt>
                <c:pt idx="3">
                  <c:v>Jun</c:v>
                </c:pt>
                <c:pt idx="4">
                  <c:v>Jul</c:v>
                </c:pt>
                <c:pt idx="5">
                  <c:v>Aug</c:v>
                </c:pt>
                <c:pt idx="6">
                  <c:v>Dec</c:v>
                </c:pt>
              </c:strCache>
            </c:strRef>
          </c:cat>
          <c:val>
            <c:numRef>
              <c:f>'Exercise 1'!$D$27:$D$33</c:f>
              <c:numCache>
                <c:formatCode>_([$$-409]* #,##0_);_([$$-409]* \(#,##0\);_([$$-409]* "-"??_);_(@_)</c:formatCode>
                <c:ptCount val="7"/>
                <c:pt idx="0">
                  <c:v>6404.99</c:v>
                </c:pt>
                <c:pt idx="1">
                  <c:v>0</c:v>
                </c:pt>
                <c:pt idx="2">
                  <c:v>701.69999999999993</c:v>
                </c:pt>
                <c:pt idx="3">
                  <c:v>14802.859999999999</c:v>
                </c:pt>
                <c:pt idx="4">
                  <c:v>5428.74</c:v>
                </c:pt>
                <c:pt idx="5">
                  <c:v>21344.75</c:v>
                </c:pt>
                <c:pt idx="6">
                  <c:v>2998.92</c:v>
                </c:pt>
              </c:numCache>
            </c:numRef>
          </c:val>
          <c:smooth val="0"/>
          <c:extLst>
            <c:ext xmlns:c16="http://schemas.microsoft.com/office/drawing/2014/chart" uri="{C3380CC4-5D6E-409C-BE32-E72D297353CC}">
              <c16:uniqueId val="{00000000-41F3-4D64-B585-E8F3488D74D9}"/>
            </c:ext>
          </c:extLst>
        </c:ser>
        <c:dLbls>
          <c:showLegendKey val="0"/>
          <c:showVal val="0"/>
          <c:showCatName val="0"/>
          <c:showSerName val="0"/>
          <c:showPercent val="0"/>
          <c:showBubbleSize val="0"/>
        </c:dLbls>
        <c:smooth val="0"/>
        <c:axId val="808938088"/>
        <c:axId val="808936648"/>
      </c:lineChart>
      <c:catAx>
        <c:axId val="80893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36648"/>
        <c:crosses val="autoZero"/>
        <c:auto val="1"/>
        <c:lblAlgn val="ctr"/>
        <c:lblOffset val="100"/>
        <c:noMultiLvlLbl val="0"/>
      </c:catAx>
      <c:valAx>
        <c:axId val="808936648"/>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38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[Student_Answer.xlsx]Excercise 2 (ANS)!distributor_revenue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 by Top 5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 (ANS)'!$L$47</c:f>
              <c:strCache>
                <c:ptCount val="1"/>
                <c:pt idx="0">
                  <c:v>Total</c:v>
                </c:pt>
              </c:strCache>
            </c:strRef>
          </c:tx>
          <c:spPr>
            <a:solidFill>
              <a:schemeClr val="accent1"/>
            </a:solidFill>
            <a:ln>
              <a:noFill/>
            </a:ln>
            <a:effectLst/>
          </c:spPr>
          <c:invertIfNegative val="0"/>
          <c:cat>
            <c:strRef>
              <c:f>'Excercise 2 (ANS)'!$K$48:$K$53</c:f>
              <c:strCache>
                <c:ptCount val="5"/>
                <c:pt idx="0">
                  <c:v>Aphrodite Brennan</c:v>
                </c:pt>
                <c:pt idx="1">
                  <c:v>Benedict Byrd</c:v>
                </c:pt>
                <c:pt idx="2">
                  <c:v>Buckminster Hopkins</c:v>
                </c:pt>
                <c:pt idx="3">
                  <c:v>Devin Abbott</c:v>
                </c:pt>
                <c:pt idx="4">
                  <c:v>Doris Williams</c:v>
                </c:pt>
              </c:strCache>
            </c:strRef>
          </c:cat>
          <c:val>
            <c:numRef>
              <c:f>'Excercise 2 (ANS)'!$L$48:$L$53</c:f>
              <c:numCache>
                <c:formatCode>\$#,##0;\(\$#,##0\);\$#,##0</c:formatCode>
                <c:ptCount val="5"/>
                <c:pt idx="0">
                  <c:v>2856.5</c:v>
                </c:pt>
                <c:pt idx="1">
                  <c:v>3678.16</c:v>
                </c:pt>
                <c:pt idx="2">
                  <c:v>2713.5</c:v>
                </c:pt>
                <c:pt idx="3">
                  <c:v>3016</c:v>
                </c:pt>
                <c:pt idx="4">
                  <c:v>4077.9599999999996</c:v>
                </c:pt>
              </c:numCache>
            </c:numRef>
          </c:val>
          <c:extLst>
            <c:ext xmlns:c16="http://schemas.microsoft.com/office/drawing/2014/chart" uri="{C3380CC4-5D6E-409C-BE32-E72D297353CC}">
              <c16:uniqueId val="{00000000-78B9-4556-B127-7345B796B66C}"/>
            </c:ext>
          </c:extLst>
        </c:ser>
        <c:dLbls>
          <c:showLegendKey val="0"/>
          <c:showVal val="0"/>
          <c:showCatName val="0"/>
          <c:showSerName val="0"/>
          <c:showPercent val="0"/>
          <c:showBubbleSize val="0"/>
        </c:dLbls>
        <c:gapWidth val="219"/>
        <c:overlap val="-27"/>
        <c:axId val="300695424"/>
        <c:axId val="300695816"/>
      </c:barChart>
      <c:catAx>
        <c:axId val="3006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816"/>
        <c:crosses val="autoZero"/>
        <c:auto val="1"/>
        <c:lblAlgn val="ctr"/>
        <c:lblOffset val="100"/>
        <c:noMultiLvlLbl val="0"/>
      </c:catAx>
      <c:valAx>
        <c:axId val="3006958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'Exercise 1 (ANS)'!$D$26</c:f>
              <c:strCache>
                <c:ptCount val="1"/>
                <c:pt idx="0">
                  <c:v>Retail</c:v>
                </c:pt>
              </c:strCache>
            </c:strRef>
          </c:tx>
          <c:spPr>
            <a:solidFill>
              <a:schemeClr val="accent1"/>
            </a:solidFill>
            <a:ln>
              <a:noFill/>
            </a:ln>
            <a:effectLst/>
          </c:spPr>
          <c:invertIfNegative val="0"/>
          <c:cat>
            <c:strRef>
              <c:f>'Exercise 1 (ANS)'!$C$27:$C$33</c:f>
              <c:strCache>
                <c:ptCount val="7"/>
                <c:pt idx="0">
                  <c:v>Jan</c:v>
                </c:pt>
                <c:pt idx="1">
                  <c:v>Feb</c:v>
                </c:pt>
                <c:pt idx="2">
                  <c:v>Apr</c:v>
                </c:pt>
                <c:pt idx="3">
                  <c:v>Jun</c:v>
                </c:pt>
                <c:pt idx="4">
                  <c:v>Jul</c:v>
                </c:pt>
                <c:pt idx="5">
                  <c:v>Aug</c:v>
                </c:pt>
                <c:pt idx="6">
                  <c:v>Dec</c:v>
                </c:pt>
              </c:strCache>
            </c:strRef>
          </c:cat>
          <c:val>
            <c:numRef>
              <c:f>'Exercise 1 (ANS)'!$D$27:$D$33</c:f>
              <c:numCache>
                <c:formatCode>_([$$-409]* #,##0_);_([$$-409]* \(#,##0\);_([$$-409]* "-"??_);_(@_)</c:formatCode>
                <c:ptCount val="7"/>
                <c:pt idx="0">
                  <c:v>5018.1400000000003</c:v>
                </c:pt>
                <c:pt idx="1">
                  <c:v>2498.75</c:v>
                </c:pt>
                <c:pt idx="2">
                  <c:v>624.95000000000005</c:v>
                </c:pt>
                <c:pt idx="3">
                  <c:v>11498.42</c:v>
                </c:pt>
                <c:pt idx="4">
                  <c:v>9011.119999999999</c:v>
                </c:pt>
                <c:pt idx="5">
                  <c:v>14039.09</c:v>
                </c:pt>
                <c:pt idx="6">
                  <c:v>139.86000000000001</c:v>
                </c:pt>
              </c:numCache>
            </c:numRef>
          </c:val>
          <c:extLst>
            <c:ext xmlns:c16="http://schemas.microsoft.com/office/drawing/2014/chart" uri="{C3380CC4-5D6E-409C-BE32-E72D297353CC}">
              <c16:uniqueId val="{00000000-C181-4C34-AFB9-30E6640CD27E}"/>
            </c:ext>
          </c:extLst>
        </c:ser>
        <c:dLbls>
          <c:showLegendKey val="0"/>
          <c:showVal val="0"/>
          <c:showCatName val="0"/>
          <c:showSerName val="0"/>
          <c:showPercent val="0"/>
          <c:showBubbleSize val="0"/>
        </c:dLbls>
        <c:gapWidth val="150"/>
        <c:axId val="246607528"/>
        <c:axId val="297082720"/>
      </c:barChart>
      <c:catAx>
        <c:axId val="24660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97082720"/>
        <c:crosses val="autoZero"/>
        <c:auto val="1"/>
        <c:lblAlgn val="ctr"/>
        <c:lblOffset val="100"/>
        <c:noMultiLvlLbl val="0"/>
      </c:catAx>
      <c:valAx>
        <c:axId val="297082720"/>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660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[Student_Answer.xlsx]Excercise 2!monthly_revenue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7998687664041"/>
          <c:y val="9.768518518518518E-2"/>
          <c:w val="0.83952712160979881"/>
          <c:h val="0.73111111111111116"/>
        </c:manualLayout>
      </c:layout>
      <c:lineChart>
        <c:grouping val="standard"/>
        <c:varyColors val="0"/>
        <c:ser>
          <c:idx val="0"/>
          <c:order val="0"/>
          <c:tx>
            <c:strRef>
              <c:f>'Excercise 2'!$D$47</c:f>
              <c:strCache>
                <c:ptCount val="1"/>
                <c:pt idx="0">
                  <c:v>Total</c:v>
                </c:pt>
              </c:strCache>
            </c:strRef>
          </c:tx>
          <c:spPr>
            <a:ln w="28575" cap="rnd">
              <a:solidFill>
                <a:schemeClr val="accent1"/>
              </a:solidFill>
              <a:round/>
            </a:ln>
            <a:effectLst/>
          </c:spPr>
          <c:marker>
            <c:symbol val="none"/>
          </c:marker>
          <c:cat>
            <c:strRef>
              <c:f>'Excercise 2'!$C$48:$C$55</c:f>
              <c:strCache>
                <c:ptCount val="7"/>
                <c:pt idx="0">
                  <c:v>Jan</c:v>
                </c:pt>
                <c:pt idx="1">
                  <c:v>Feb</c:v>
                </c:pt>
                <c:pt idx="2">
                  <c:v>Apr</c:v>
                </c:pt>
                <c:pt idx="3">
                  <c:v>Jun</c:v>
                </c:pt>
                <c:pt idx="4">
                  <c:v>Jul</c:v>
                </c:pt>
                <c:pt idx="5">
                  <c:v>Aug</c:v>
                </c:pt>
                <c:pt idx="6">
                  <c:v>Dec</c:v>
                </c:pt>
              </c:strCache>
            </c:strRef>
          </c:cat>
          <c:val>
            <c:numRef>
              <c:f>'Excercise 2'!$D$48:$D$55</c:f>
              <c:numCache>
                <c:formatCode>\$#,##0;\(\$#,##0\);\$#,##0</c:formatCode>
                <c:ptCount val="7"/>
                <c:pt idx="0">
                  <c:v>11423.130000000001</c:v>
                </c:pt>
                <c:pt idx="1">
                  <c:v>4294.25</c:v>
                </c:pt>
                <c:pt idx="2">
                  <c:v>1326.6499999999999</c:v>
                </c:pt>
                <c:pt idx="3">
                  <c:v>30895.870000000003</c:v>
                </c:pt>
                <c:pt idx="4">
                  <c:v>16831.3</c:v>
                </c:pt>
                <c:pt idx="5">
                  <c:v>38240.340000000004</c:v>
                </c:pt>
                <c:pt idx="6">
                  <c:v>3138.7799999999997</c:v>
                </c:pt>
              </c:numCache>
            </c:numRef>
          </c:val>
          <c:smooth val="0"/>
          <c:extLst>
            <c:ext xmlns:c16="http://schemas.microsoft.com/office/drawing/2014/chart" uri="{C3380CC4-5D6E-409C-BE32-E72D297353CC}">
              <c16:uniqueId val="{00000000-C96A-4B23-A460-D5995F78E216}"/>
            </c:ext>
          </c:extLst>
        </c:ser>
        <c:dLbls>
          <c:showLegendKey val="0"/>
          <c:showVal val="0"/>
          <c:showCatName val="0"/>
          <c:showSerName val="0"/>
          <c:showPercent val="0"/>
          <c:showBubbleSize val="0"/>
        </c:dLbls>
        <c:smooth val="0"/>
        <c:axId val="791629064"/>
        <c:axId val="791629424"/>
      </c:lineChart>
      <c:catAx>
        <c:axId val="79162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29424"/>
        <c:crosses val="autoZero"/>
        <c:auto val="1"/>
        <c:lblAlgn val="ctr"/>
        <c:lblOffset val="100"/>
        <c:noMultiLvlLbl val="0"/>
      </c:catAx>
      <c:valAx>
        <c:axId val="791629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29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[Student_Answer.xlsx]Excercise 2!distributor_revenue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distributors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2'!$L$47</c:f>
              <c:strCache>
                <c:ptCount val="1"/>
                <c:pt idx="0">
                  <c:v>Total</c:v>
                </c:pt>
              </c:strCache>
            </c:strRef>
          </c:tx>
          <c:spPr>
            <a:solidFill>
              <a:schemeClr val="accent1"/>
            </a:solidFill>
            <a:ln>
              <a:noFill/>
            </a:ln>
            <a:effectLst/>
          </c:spPr>
          <c:invertIfNegative val="0"/>
          <c:cat>
            <c:strRef>
              <c:f>'Excercise 2'!$K$48:$K$53</c:f>
              <c:strCache>
                <c:ptCount val="5"/>
                <c:pt idx="0">
                  <c:v>Aphrodite Brennan</c:v>
                </c:pt>
                <c:pt idx="1">
                  <c:v>Benedict Byrd</c:v>
                </c:pt>
                <c:pt idx="2">
                  <c:v>Buckminster Hopkins</c:v>
                </c:pt>
                <c:pt idx="3">
                  <c:v>Devin Abbott</c:v>
                </c:pt>
                <c:pt idx="4">
                  <c:v>Doris Williams</c:v>
                </c:pt>
              </c:strCache>
            </c:strRef>
          </c:cat>
          <c:val>
            <c:numRef>
              <c:f>'Excercise 2'!$L$48:$L$53</c:f>
              <c:numCache>
                <c:formatCode>\$#,##0;\(\$#,##0\);\$#,##0</c:formatCode>
                <c:ptCount val="5"/>
                <c:pt idx="0">
                  <c:v>2856.5</c:v>
                </c:pt>
                <c:pt idx="1">
                  <c:v>3678.16</c:v>
                </c:pt>
                <c:pt idx="2">
                  <c:v>2713.5</c:v>
                </c:pt>
                <c:pt idx="3">
                  <c:v>3016</c:v>
                </c:pt>
                <c:pt idx="4">
                  <c:v>4077.9599999999996</c:v>
                </c:pt>
              </c:numCache>
            </c:numRef>
          </c:val>
          <c:extLst>
            <c:ext xmlns:c16="http://schemas.microsoft.com/office/drawing/2014/chart" uri="{C3380CC4-5D6E-409C-BE32-E72D297353CC}">
              <c16:uniqueId val="{00000000-0FD1-45DD-99B6-4080714750B6}"/>
            </c:ext>
          </c:extLst>
        </c:ser>
        <c:dLbls>
          <c:showLegendKey val="0"/>
          <c:showVal val="0"/>
          <c:showCatName val="0"/>
          <c:showSerName val="0"/>
          <c:showPercent val="0"/>
          <c:showBubbleSize val="0"/>
        </c:dLbls>
        <c:gapWidth val="150"/>
        <c:axId val="1004750488"/>
        <c:axId val="1004750128"/>
      </c:barChart>
      <c:catAx>
        <c:axId val="100475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50128"/>
        <c:crosses val="autoZero"/>
        <c:auto val="1"/>
        <c:lblAlgn val="ctr"/>
        <c:lblOffset val="100"/>
        <c:noMultiLvlLbl val="0"/>
      </c:catAx>
      <c:valAx>
        <c:axId val="10047501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50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[Student_Answer.xlsx]Excercise 2!category_revenue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2'!$H$47</c:f>
              <c:strCache>
                <c:ptCount val="1"/>
                <c:pt idx="0">
                  <c:v>Total</c:v>
                </c:pt>
              </c:strCache>
            </c:strRef>
          </c:tx>
          <c:spPr>
            <a:solidFill>
              <a:schemeClr val="accent1"/>
            </a:solidFill>
            <a:ln>
              <a:noFill/>
            </a:ln>
            <a:effectLst/>
          </c:spPr>
          <c:invertIfNegative val="0"/>
          <c:cat>
            <c:strRef>
              <c:f>'Excercise 2'!$G$48:$G$51</c:f>
              <c:strCache>
                <c:ptCount val="3"/>
                <c:pt idx="0">
                  <c:v>Economy</c:v>
                </c:pt>
                <c:pt idx="1">
                  <c:v>Mid-tier</c:v>
                </c:pt>
                <c:pt idx="2">
                  <c:v>Premium</c:v>
                </c:pt>
              </c:strCache>
            </c:strRef>
          </c:cat>
          <c:val>
            <c:numRef>
              <c:f>'Excercise 2'!$H$48:$H$51</c:f>
              <c:numCache>
                <c:formatCode>\$#,##0;\(\$#,##0\);\$#,##0</c:formatCode>
                <c:ptCount val="3"/>
                <c:pt idx="0">
                  <c:v>11051.98</c:v>
                </c:pt>
                <c:pt idx="1">
                  <c:v>32577.770000000004</c:v>
                </c:pt>
                <c:pt idx="2">
                  <c:v>62520.570000000007</c:v>
                </c:pt>
              </c:numCache>
            </c:numRef>
          </c:val>
          <c:extLst>
            <c:ext xmlns:c16="http://schemas.microsoft.com/office/drawing/2014/chart" uri="{C3380CC4-5D6E-409C-BE32-E72D297353CC}">
              <c16:uniqueId val="{00000000-4323-4313-9E5D-D3619DB481E5}"/>
            </c:ext>
          </c:extLst>
        </c:ser>
        <c:dLbls>
          <c:showLegendKey val="0"/>
          <c:showVal val="0"/>
          <c:showCatName val="0"/>
          <c:showSerName val="0"/>
          <c:showPercent val="0"/>
          <c:showBubbleSize val="0"/>
        </c:dLbls>
        <c:gapWidth val="150"/>
        <c:axId val="790121256"/>
        <c:axId val="790118736"/>
      </c:barChart>
      <c:catAx>
        <c:axId val="79012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18736"/>
        <c:crosses val="autoZero"/>
        <c:auto val="1"/>
        <c:lblAlgn val="ctr"/>
        <c:lblOffset val="100"/>
        <c:noMultiLvlLbl val="0"/>
      </c:catAx>
      <c:valAx>
        <c:axId val="7901187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21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A70B-447B-B469-E23C1D52C81F}"/>
            </c:ext>
          </c:extLst>
        </c:ser>
        <c:dLbls>
          <c:showLegendKey val="0"/>
          <c:showVal val="0"/>
          <c:showCatName val="0"/>
          <c:showSerName val="0"/>
          <c:showPercent val="0"/>
          <c:showBubbleSize val="0"/>
        </c:dLbls>
        <c:gapWidth val="219"/>
        <c:overlap val="-27"/>
        <c:axId val="248652704"/>
        <c:axId val="248653096"/>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A70B-447B-B469-E23C1D52C81F}"/>
            </c:ext>
          </c:extLst>
        </c:ser>
        <c:dLbls>
          <c:showLegendKey val="0"/>
          <c:showVal val="0"/>
          <c:showCatName val="0"/>
          <c:showSerName val="0"/>
          <c:showPercent val="0"/>
          <c:showBubbleSize val="0"/>
        </c:dLbls>
        <c:marker val="1"/>
        <c:smooth val="0"/>
        <c:axId val="248653880"/>
        <c:axId val="248653488"/>
      </c:lineChart>
      <c:catAx>
        <c:axId val="2486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8653096"/>
        <c:crosses val="autoZero"/>
        <c:auto val="1"/>
        <c:lblAlgn val="ctr"/>
        <c:lblOffset val="100"/>
        <c:noMultiLvlLbl val="0"/>
      </c:catAx>
      <c:valAx>
        <c:axId val="2486530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2704"/>
        <c:crosses val="autoZero"/>
        <c:crossBetween val="between"/>
      </c:valAx>
      <c:valAx>
        <c:axId val="248653488"/>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3880"/>
        <c:crosses val="max"/>
        <c:crossBetween val="between"/>
      </c:valAx>
      <c:catAx>
        <c:axId val="248653880"/>
        <c:scaling>
          <c:orientation val="minMax"/>
        </c:scaling>
        <c:delete val="1"/>
        <c:axPos val="b"/>
        <c:numFmt formatCode="General" sourceLinked="1"/>
        <c:majorTickMark val="none"/>
        <c:minorTickMark val="none"/>
        <c:tickLblPos val="nextTo"/>
        <c:crossAx val="24865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8ECB-425A-984A-1154D501E7F3}"/>
            </c:ext>
          </c:extLst>
        </c:ser>
        <c:dLbls>
          <c:showLegendKey val="0"/>
          <c:showVal val="0"/>
          <c:showCatName val="0"/>
          <c:showSerName val="0"/>
          <c:showPercent val="0"/>
          <c:showBubbleSize val="0"/>
        </c:dLbls>
        <c:gapWidth val="219"/>
        <c:overlap val="-27"/>
        <c:axId val="755929120"/>
        <c:axId val="75592951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8ECB-425A-984A-1154D501E7F3}"/>
            </c:ext>
          </c:extLst>
        </c:ser>
        <c:dLbls>
          <c:showLegendKey val="0"/>
          <c:showVal val="0"/>
          <c:showCatName val="0"/>
          <c:showSerName val="0"/>
          <c:showPercent val="0"/>
          <c:showBubbleSize val="0"/>
        </c:dLbls>
        <c:marker val="1"/>
        <c:smooth val="0"/>
        <c:axId val="755930296"/>
        <c:axId val="755929904"/>
      </c:lineChart>
      <c:catAx>
        <c:axId val="7559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512"/>
        <c:crosses val="autoZero"/>
        <c:auto val="1"/>
        <c:lblAlgn val="ctr"/>
        <c:lblOffset val="100"/>
        <c:noMultiLvlLbl val="0"/>
      </c:catAx>
      <c:valAx>
        <c:axId val="75592951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120"/>
        <c:crosses val="autoZero"/>
        <c:crossBetween val="between"/>
      </c:valAx>
      <c:valAx>
        <c:axId val="75592990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30296"/>
        <c:crosses val="max"/>
        <c:crossBetween val="between"/>
      </c:valAx>
      <c:catAx>
        <c:axId val="755930296"/>
        <c:scaling>
          <c:orientation val="minMax"/>
        </c:scaling>
        <c:delete val="1"/>
        <c:axPos val="b"/>
        <c:numFmt formatCode="General" sourceLinked="1"/>
        <c:majorTickMark val="none"/>
        <c:minorTickMark val="none"/>
        <c:tickLblPos val="nextTo"/>
        <c:crossAx val="755929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[Student_Answer.xlsx]Excercise 2 (ANS)!monthly_revenue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'Excercise 2 (ANS)'!$D$47</c:f>
              <c:strCache>
                <c:ptCount val="1"/>
                <c:pt idx="0">
                  <c:v>Total</c:v>
                </c:pt>
              </c:strCache>
            </c:strRef>
          </c:tx>
          <c:spPr>
            <a:ln w="28575" cap="rnd">
              <a:solidFill>
                <a:schemeClr val="accent1"/>
              </a:solidFill>
              <a:round/>
            </a:ln>
            <a:effectLst/>
          </c:spPr>
          <c:marker>
            <c:symbol val="none"/>
          </c:marker>
          <c:cat>
            <c:strRef>
              <c:f>'Excercise 2 (ANS)'!$C$48:$C$55</c:f>
              <c:strCache>
                <c:ptCount val="7"/>
                <c:pt idx="0">
                  <c:v>Jan</c:v>
                </c:pt>
                <c:pt idx="1">
                  <c:v>Feb</c:v>
                </c:pt>
                <c:pt idx="2">
                  <c:v>Apr</c:v>
                </c:pt>
                <c:pt idx="3">
                  <c:v>Jun</c:v>
                </c:pt>
                <c:pt idx="4">
                  <c:v>Jul</c:v>
                </c:pt>
                <c:pt idx="5">
                  <c:v>Aug</c:v>
                </c:pt>
                <c:pt idx="6">
                  <c:v>Dec</c:v>
                </c:pt>
              </c:strCache>
            </c:strRef>
          </c:cat>
          <c:val>
            <c:numRef>
              <c:f>'Excercise 2 (ANS)'!$D$48:$D$55</c:f>
              <c:numCache>
                <c:formatCode>\$#,##0;\(\$#,##0\);\$#,##0</c:formatCode>
                <c:ptCount val="7"/>
                <c:pt idx="0">
                  <c:v>11423.130000000001</c:v>
                </c:pt>
                <c:pt idx="1">
                  <c:v>4294.25</c:v>
                </c:pt>
                <c:pt idx="2">
                  <c:v>1326.6499999999999</c:v>
                </c:pt>
                <c:pt idx="3">
                  <c:v>30895.870000000003</c:v>
                </c:pt>
                <c:pt idx="4">
                  <c:v>16831.3</c:v>
                </c:pt>
                <c:pt idx="5">
                  <c:v>38240.340000000004</c:v>
                </c:pt>
                <c:pt idx="6">
                  <c:v>3138.7799999999997</c:v>
                </c:pt>
              </c:numCache>
            </c:numRef>
          </c:val>
          <c:smooth val="0"/>
          <c:extLst>
            <c:ext xmlns:c16="http://schemas.microsoft.com/office/drawing/2014/chart" uri="{C3380CC4-5D6E-409C-BE32-E72D297353CC}">
              <c16:uniqueId val="{00000000-5FEF-482B-9954-B6BCD2BF60D3}"/>
            </c:ext>
          </c:extLst>
        </c:ser>
        <c:dLbls>
          <c:showLegendKey val="0"/>
          <c:showVal val="0"/>
          <c:showCatName val="0"/>
          <c:showSerName val="0"/>
          <c:showPercent val="0"/>
          <c:showBubbleSize val="0"/>
        </c:dLbls>
        <c:smooth val="0"/>
        <c:axId val="787476688"/>
        <c:axId val="787477080"/>
      </c:lineChart>
      <c:catAx>
        <c:axId val="7874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080"/>
        <c:crosses val="autoZero"/>
        <c:auto val="1"/>
        <c:lblAlgn val="ctr"/>
        <c:lblOffset val="100"/>
        <c:noMultiLvlLbl val="0"/>
      </c:catAx>
      <c:valAx>
        <c:axId val="787477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[Student_Answer.xlsx]Excercise 2 (ANS)!category_revenue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a:t>
            </a:r>
            <a:r>
              <a:rPr lang="en-US" baseline="0">
                <a:solidFill>
                  <a:schemeClr val="bg1">
                    <a:lumMod val="50000"/>
                  </a:schemeClr>
                </a:solidFill>
              </a:rPr>
              <a:t> by Category</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 (ANS)'!$H$47</c:f>
              <c:strCache>
                <c:ptCount val="1"/>
                <c:pt idx="0">
                  <c:v>Total</c:v>
                </c:pt>
              </c:strCache>
            </c:strRef>
          </c:tx>
          <c:spPr>
            <a:solidFill>
              <a:schemeClr val="accent1"/>
            </a:solidFill>
            <a:ln>
              <a:noFill/>
            </a:ln>
            <a:effectLst/>
          </c:spPr>
          <c:invertIfNegative val="0"/>
          <c:cat>
            <c:strRef>
              <c:f>'Excercise 2 (ANS)'!$G$48:$G$51</c:f>
              <c:strCache>
                <c:ptCount val="3"/>
                <c:pt idx="0">
                  <c:v>Economy</c:v>
                </c:pt>
                <c:pt idx="1">
                  <c:v>Mid-tier</c:v>
                </c:pt>
                <c:pt idx="2">
                  <c:v>Premium</c:v>
                </c:pt>
              </c:strCache>
            </c:strRef>
          </c:cat>
          <c:val>
            <c:numRef>
              <c:f>'Excercise 2 (ANS)'!$H$48:$H$51</c:f>
              <c:numCache>
                <c:formatCode>\$#,##0;\(\$#,##0\);\$#,##0</c:formatCode>
                <c:ptCount val="3"/>
                <c:pt idx="0">
                  <c:v>11051.98</c:v>
                </c:pt>
                <c:pt idx="1">
                  <c:v>32577.770000000004</c:v>
                </c:pt>
                <c:pt idx="2">
                  <c:v>62520.570000000007</c:v>
                </c:pt>
              </c:numCache>
            </c:numRef>
          </c:val>
          <c:extLst>
            <c:ext xmlns:c16="http://schemas.microsoft.com/office/drawing/2014/chart" uri="{C3380CC4-5D6E-409C-BE32-E72D297353CC}">
              <c16:uniqueId val="{00000000-83E3-4AE3-BE97-2C2C1E38A748}"/>
            </c:ext>
          </c:extLst>
        </c:ser>
        <c:dLbls>
          <c:showLegendKey val="0"/>
          <c:showVal val="0"/>
          <c:showCatName val="0"/>
          <c:showSerName val="0"/>
          <c:showPercent val="0"/>
          <c:showBubbleSize val="0"/>
        </c:dLbls>
        <c:gapWidth val="219"/>
        <c:overlap val="-27"/>
        <c:axId val="787477864"/>
        <c:axId val="787478256"/>
      </c:barChart>
      <c:catAx>
        <c:axId val="78747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8256"/>
        <c:crosses val="autoZero"/>
        <c:auto val="1"/>
        <c:lblAlgn val="ctr"/>
        <c:lblOffset val="100"/>
        <c:noMultiLvlLbl val="0"/>
      </c:catAx>
      <c:valAx>
        <c:axId val="7874782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Spin" dx="26" fmlaLink="'Form Control Output'!$B$3" max="12" min="1" page="10" val="8"/>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Spin" dx="26" fmlaLink="'Form Control Output'!$B$2" max="12" min="1" page="10" val="6"/>
</file>

<file path=xl/ctrlProps/ctrlProp15.xml><?xml version="1.0" encoding="utf-8"?>
<formControlPr xmlns="http://schemas.microsoft.com/office/spreadsheetml/2009/9/main" objectType="Spin" dx="26" fmlaLink="'Form Control Output'!$B$3" max="12" min="1" page="10" val="8"/>
</file>

<file path=xl/ctrlProps/ctrlProp16.xml><?xml version="1.0" encoding="utf-8"?>
<formControlPr xmlns="http://schemas.microsoft.com/office/spreadsheetml/2009/9/main" objectType="Spin" dx="26" fmlaLink="'Form Control Output'!$B$2" max="12" min="1" page="10" val="6"/>
</file>

<file path=xl/ctrlProps/ctrlProp2.xml><?xml version="1.0" encoding="utf-8"?>
<formControlPr xmlns="http://schemas.microsoft.com/office/spreadsheetml/2009/9/main" objectType="Radio" firstButton="1" fmlaLink="$D$23" lockText="1" noThreeD="1"/>
</file>

<file path=xl/ctrlProps/ctrlProp3.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Radio" firstButton="1" fmlaLink="$D$23"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16</xdr:row>
          <xdr:rowOff>0</xdr:rowOff>
        </xdr:from>
        <xdr:to>
          <xdr:col>4</xdr:col>
          <xdr:colOff>7620</xdr:colOff>
          <xdr:row>21</xdr:row>
          <xdr:rowOff>0</xdr:rowOff>
        </xdr:to>
        <xdr:sp macro="" textlink="">
          <xdr:nvSpPr>
            <xdr:cNvPr id="86017" name="Group Box 1" hidden="1">
              <a:extLst>
                <a:ext uri="{63B3BB69-23CF-44E3-9099-C40C66FF867C}">
                  <a14:compatExt spid="_x0000_s86017"/>
                </a:ext>
                <a:ext uri="{FF2B5EF4-FFF2-40B4-BE49-F238E27FC236}">
                  <a16:creationId xmlns:a16="http://schemas.microsoft.com/office/drawing/2014/main" id="{00000000-0008-0000-0700-0000015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Sales Channel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124654</xdr:colOff>
          <xdr:row>16</xdr:row>
          <xdr:rowOff>92766</xdr:rowOff>
        </xdr:from>
        <xdr:to>
          <xdr:col>2</xdr:col>
          <xdr:colOff>795131</xdr:colOff>
          <xdr:row>18</xdr:row>
          <xdr:rowOff>86139</xdr:rowOff>
        </xdr:to>
        <xdr:sp macro="" textlink="">
          <xdr:nvSpPr>
            <xdr:cNvPr id="86018" name="Option Button 2" hidden="1">
              <a:extLst>
                <a:ext uri="{63B3BB69-23CF-44E3-9099-C40C66FF867C}">
                  <a14:compatExt spid="_x0000_s86018"/>
                </a:ext>
                <a:ext uri="{FF2B5EF4-FFF2-40B4-BE49-F238E27FC236}">
                  <a16:creationId xmlns:a16="http://schemas.microsoft.com/office/drawing/2014/main" id="{00000000-0008-0000-0700-000002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124654</xdr:colOff>
          <xdr:row>18</xdr:row>
          <xdr:rowOff>72887</xdr:rowOff>
        </xdr:from>
        <xdr:to>
          <xdr:col>2</xdr:col>
          <xdr:colOff>589722</xdr:colOff>
          <xdr:row>20</xdr:row>
          <xdr:rowOff>0</xdr:rowOff>
        </xdr:to>
        <xdr:sp macro="" textlink="">
          <xdr:nvSpPr>
            <xdr:cNvPr id="86019" name="Option Button 3" hidden="1">
              <a:extLst>
                <a:ext uri="{63B3BB69-23CF-44E3-9099-C40C66FF867C}">
                  <a14:compatExt spid="_x0000_s86019"/>
                </a:ext>
                <a:ext uri="{FF2B5EF4-FFF2-40B4-BE49-F238E27FC236}">
                  <a16:creationId xmlns:a16="http://schemas.microsoft.com/office/drawing/2014/main" id="{00000000-0008-0000-0700-000002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986046</xdr:colOff>
          <xdr:row>16</xdr:row>
          <xdr:rowOff>165654</xdr:rowOff>
        </xdr:from>
        <xdr:to>
          <xdr:col>3</xdr:col>
          <xdr:colOff>695739</xdr:colOff>
          <xdr:row>18</xdr:row>
          <xdr:rowOff>86141</xdr:rowOff>
        </xdr:to>
        <xdr:sp macro="" textlink="">
          <xdr:nvSpPr>
            <xdr:cNvPr id="86021" name="Option Button 5" hidden="1">
              <a:extLst>
                <a:ext uri="{63B3BB69-23CF-44E3-9099-C40C66FF867C}">
                  <a14:compatExt spid="_x0000_s86021"/>
                </a:ext>
                <a:ext uri="{FF2B5EF4-FFF2-40B4-BE49-F238E27FC236}">
                  <a16:creationId xmlns:a16="http://schemas.microsoft.com/office/drawing/2014/main" id="{00000000-0008-0000-0700-000002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Retail</a:t>
              </a:r>
            </a:p>
          </xdr:txBody>
        </xdr:sp>
        <xdr:clientData/>
      </xdr:twoCellAnchor>
    </mc:Choice>
    <mc:Fallback/>
  </mc:AlternateContent>
  <xdr:twoCellAnchor>
    <xdr:from>
      <xdr:col>4</xdr:col>
      <xdr:colOff>1004047</xdr:colOff>
      <xdr:row>15</xdr:row>
      <xdr:rowOff>192741</xdr:rowOff>
    </xdr:from>
    <xdr:to>
      <xdr:col>11</xdr:col>
      <xdr:colOff>8964</xdr:colOff>
      <xdr:row>36</xdr:row>
      <xdr:rowOff>17930</xdr:rowOff>
    </xdr:to>
    <xdr:graphicFrame macro="">
      <xdr:nvGraphicFramePr>
        <xdr:cNvPr id="2" name="Chart 1">
          <a:extLst>
            <a:ext uri="{FF2B5EF4-FFF2-40B4-BE49-F238E27FC236}">
              <a16:creationId xmlns:a16="http://schemas.microsoft.com/office/drawing/2014/main" id="{AA457911-4456-9A06-60F2-867D5CE9F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16</xdr:row>
          <xdr:rowOff>0</xdr:rowOff>
        </xdr:from>
        <xdr:to>
          <xdr:col>4</xdr:col>
          <xdr:colOff>640080</xdr:colOff>
          <xdr:row>21</xdr:row>
          <xdr:rowOff>60960</xdr:rowOff>
        </xdr:to>
        <xdr:sp macro="" textlink="">
          <xdr:nvSpPr>
            <xdr:cNvPr id="69633" name="Group Box 1" hidden="1">
              <a:extLst>
                <a:ext uri="{63B3BB69-23CF-44E3-9099-C40C66FF867C}">
                  <a14:compatExt spid="_x0000_s69633"/>
                </a:ext>
                <a:ext uri="{FF2B5EF4-FFF2-40B4-BE49-F238E27FC236}">
                  <a16:creationId xmlns:a16="http://schemas.microsoft.com/office/drawing/2014/main" id="{00000000-0008-0000-0800-0000011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Select sales channel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114300</xdr:rowOff>
        </xdr:from>
        <xdr:to>
          <xdr:col>3</xdr:col>
          <xdr:colOff>739140</xdr:colOff>
          <xdr:row>17</xdr:row>
          <xdr:rowOff>160020</xdr:rowOff>
        </xdr:to>
        <xdr:sp macro="" textlink="">
          <xdr:nvSpPr>
            <xdr:cNvPr id="69634" name="Option Button 2" hidden="1">
              <a:extLst>
                <a:ext uri="{63B3BB69-23CF-44E3-9099-C40C66FF867C}">
                  <a14:compatExt spid="_x0000_s69634"/>
                </a:ext>
                <a:ext uri="{FF2B5EF4-FFF2-40B4-BE49-F238E27FC236}">
                  <a16:creationId xmlns:a16="http://schemas.microsoft.com/office/drawing/2014/main" id="{00000000-0008-0000-0800-000002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18</xdr:row>
          <xdr:rowOff>15240</xdr:rowOff>
        </xdr:from>
        <xdr:to>
          <xdr:col>3</xdr:col>
          <xdr:colOff>731520</xdr:colOff>
          <xdr:row>19</xdr:row>
          <xdr:rowOff>60960</xdr:rowOff>
        </xdr:to>
        <xdr:sp macro="" textlink="">
          <xdr:nvSpPr>
            <xdr:cNvPr id="69635" name="Option Button 3" hidden="1">
              <a:extLst>
                <a:ext uri="{63B3BB69-23CF-44E3-9099-C40C66FF867C}">
                  <a14:compatExt spid="_x0000_s69635"/>
                </a:ext>
                <a:ext uri="{FF2B5EF4-FFF2-40B4-BE49-F238E27FC236}">
                  <a16:creationId xmlns:a16="http://schemas.microsoft.com/office/drawing/2014/main" id="{00000000-0008-0000-0800-000003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19</xdr:row>
          <xdr:rowOff>91440</xdr:rowOff>
        </xdr:from>
        <xdr:to>
          <xdr:col>3</xdr:col>
          <xdr:colOff>723900</xdr:colOff>
          <xdr:row>20</xdr:row>
          <xdr:rowOff>137160</xdr:rowOff>
        </xdr:to>
        <xdr:sp macro="" textlink="">
          <xdr:nvSpPr>
            <xdr:cNvPr id="69636" name="Option Button 4" hidden="1">
              <a:extLst>
                <a:ext uri="{63B3BB69-23CF-44E3-9099-C40C66FF867C}">
                  <a14:compatExt spid="_x0000_s69636"/>
                </a:ext>
                <a:ext uri="{FF2B5EF4-FFF2-40B4-BE49-F238E27FC236}">
                  <a16:creationId xmlns:a16="http://schemas.microsoft.com/office/drawing/2014/main" id="{00000000-0008-0000-0800-000004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Retail</a:t>
              </a:r>
            </a:p>
          </xdr:txBody>
        </xdr:sp>
        <xdr:clientData/>
      </xdr:twoCellAnchor>
    </mc:Choice>
    <mc:Fallback/>
  </mc:AlternateContent>
  <xdr:twoCellAnchor>
    <xdr:from>
      <xdr:col>5</xdr:col>
      <xdr:colOff>495300</xdr:colOff>
      <xdr:row>17</xdr:row>
      <xdr:rowOff>133350</xdr:rowOff>
    </xdr:from>
    <xdr:to>
      <xdr:col>10</xdr:col>
      <xdr:colOff>19050</xdr:colOff>
      <xdr:row>33</xdr:row>
      <xdr:rowOff>133350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276225</xdr:colOff>
      <xdr:row>14</xdr:row>
      <xdr:rowOff>66675</xdr:rowOff>
    </xdr:from>
    <xdr:to>
      <xdr:col>5</xdr:col>
      <xdr:colOff>619125</xdr:colOff>
      <xdr:row>23</xdr:row>
      <xdr:rowOff>169545</xdr:rowOff>
    </xdr:to>
    <xdr:graphicFrame macro="">
      <xdr:nvGraphicFramePr>
        <xdr:cNvPr id="2" name="Chart 1">
          <a:extLst>
            <a:ext uri="{FF2B5EF4-FFF2-40B4-BE49-F238E27FC236}">
              <a16:creationId xmlns:a16="http://schemas.microsoft.com/office/drawing/2014/main" id="{7CA00EC9-6A7C-BBFA-8459-C86912782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238124</xdr:colOff>
      <xdr:row>28</xdr:row>
      <xdr:rowOff>156210</xdr:rowOff>
    </xdr:from>
    <xdr:to>
      <xdr:col>6</xdr:col>
      <xdr:colOff>76200</xdr:colOff>
      <xdr:row>38</xdr:row>
      <xdr:rowOff>87630</xdr:rowOff>
    </xdr:to>
    <xdr:graphicFrame macro="">
      <xdr:nvGraphicFramePr>
        <xdr:cNvPr id="4" name="Chart 3">
          <a:extLst>
            <a:ext uri="{FF2B5EF4-FFF2-40B4-BE49-F238E27FC236}">
              <a16:creationId xmlns:a16="http://schemas.microsoft.com/office/drawing/2014/main" id="{248F13E0-B2DE-78EB-C6D0-40D9157ED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14</xdr:row>
      <xdr:rowOff>66675</xdr:rowOff>
    </xdr:from>
    <xdr:to>
      <xdr:col>10</xdr:col>
      <xdr:colOff>266700</xdr:colOff>
      <xdr:row>23</xdr:row>
      <xdr:rowOff>169545</xdr:rowOff>
    </xdr:to>
    <xdr:graphicFrame macro="">
      <xdr:nvGraphicFramePr>
        <xdr:cNvPr id="3" name="Chart 2">
          <a:extLst>
            <a:ext uri="{FF2B5EF4-FFF2-40B4-BE49-F238E27FC236}">
              <a16:creationId xmlns:a16="http://schemas.microsoft.com/office/drawing/2014/main" id="{5FAFD180-F3B9-2455-1BBA-D152D5005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647700</xdr:colOff>
      <xdr:row>28</xdr:row>
      <xdr:rowOff>156210</xdr:rowOff>
    </xdr:from>
    <xdr:to>
      <xdr:col>10</xdr:col>
      <xdr:colOff>266700</xdr:colOff>
      <xdr:row>38</xdr:row>
      <xdr:rowOff>87630</xdr:rowOff>
    </xdr:to>
    <mc:AlternateContent xmlns:mc="http://schemas.openxmlformats.org/markup-compatibility/2006">
      <mc:Choice xmlns:a14="http://schemas.microsoft.com/office/drawing/2010/main" Requires="a14">
        <xdr:graphicFrame macro="">
          <xdr:nvGraphicFramePr>
            <xdr:cNvPr id="6" name="State Code">
              <a:extLst>
                <a:ext uri="{FF2B5EF4-FFF2-40B4-BE49-F238E27FC236}">
                  <a16:creationId xmlns:a16="http://schemas.microsoft.com/office/drawing/2014/main" id="{4827D09A-418D-1F33-A049-E22DBD5D63BF}"/>
                </a:ext>
              </a:extLst>
            </xdr:cNvPr>
            <xdr:cNvGraphicFramePr/>
          </xdr:nvGraphicFramePr>
          <xdr:xfrm>
            <a:off x="0" y="0"/>
            <a:ext cx="0" cy="0"/>
          </xdr:xfrm>
          <a:graphic>
            <a:graphicData uri="http://schemas.microsoft.com/office/drawing/2010/slicer">
              <sle:slicer xmlns:sle="http://schemas.microsoft.com/office/drawing/2010/slicer" name="State Code"/>
            </a:graphicData>
          </a:graphic>
        </xdr:graphicFrame>
      </mc:Choice>
      <mc:Fallback>
        <xdr:sp macro="" textlink="">
          <xdr:nvSpPr>
            <xdr:cNvPr id="0" name=""/>
            <xdr:cNvSpPr>
              <a:spLocks noTextEdit="1"/>
            </xdr:cNvSpPr>
          </xdr:nvSpPr>
          <xdr:spPr>
            <a:xfrm>
              <a:off x="5257800" y="5261610"/>
              <a:ext cx="36576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0</xdr:colOff>
          <xdr:row>14</xdr:row>
          <xdr:rowOff>7620</xdr:rowOff>
        </xdr:from>
        <xdr:to>
          <xdr:col>12</xdr:col>
          <xdr:colOff>7620</xdr:colOff>
          <xdr:row>41</xdr:row>
          <xdr:rowOff>144780</xdr:rowOff>
        </xdr:to>
        <xdr:sp macro="" textlink="">
          <xdr:nvSpPr>
            <xdr:cNvPr id="87041" name="Group Box 1" hidden="1">
              <a:extLst>
                <a:ext uri="{63B3BB69-23CF-44E3-9099-C40C66FF867C}">
                  <a14:compatExt spid="_x0000_s87041"/>
                </a:ext>
                <a:ext uri="{FF2B5EF4-FFF2-40B4-BE49-F238E27FC236}">
                  <a16:creationId xmlns:a16="http://schemas.microsoft.com/office/drawing/2014/main" id="{00000000-0008-0000-0900-0000015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Drilldown by state</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274320</xdr:colOff>
          <xdr:row>13</xdr:row>
          <xdr:rowOff>160020</xdr:rowOff>
        </xdr:from>
        <xdr:to>
          <xdr:col>11</xdr:col>
          <xdr:colOff>617220</xdr:colOff>
          <xdr:row>44</xdr:row>
          <xdr:rowOff>45720</xdr:rowOff>
        </xdr:to>
        <xdr:sp macro="" textlink="">
          <xdr:nvSpPr>
            <xdr:cNvPr id="81921" name="Group Box 1" hidden="1">
              <a:extLst>
                <a:ext uri="{63B3BB69-23CF-44E3-9099-C40C66FF867C}">
                  <a14:compatExt spid="_x0000_s81921"/>
                </a:ext>
                <a:ext uri="{FF2B5EF4-FFF2-40B4-BE49-F238E27FC236}">
                  <a16:creationId xmlns:a16="http://schemas.microsoft.com/office/drawing/2014/main" id="{00000000-0008-0000-0D00-0000014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Use the slicer to drill down by state</a:t>
              </a:r>
            </a:p>
          </xdr:txBody>
        </xdr:sp>
        <xdr:clientData/>
      </xdr:twoCellAnchor>
    </mc:Choice>
    <mc:Fallback/>
  </mc:AlternateContent>
  <xdr:twoCellAnchor>
    <xdr:from>
      <xdr:col>1</xdr:col>
      <xdr:colOff>104775</xdr:colOff>
      <xdr:row>14</xdr:row>
      <xdr:rowOff>85725</xdr:rowOff>
    </xdr:from>
    <xdr:to>
      <xdr:col>6</xdr:col>
      <xdr:colOff>352425</xdr:colOff>
      <xdr:row>27</xdr:row>
      <xdr:rowOff>142875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923925</xdr:colOff>
      <xdr:row>14</xdr:row>
      <xdr:rowOff>85725</xdr:rowOff>
    </xdr:from>
    <xdr:to>
      <xdr:col>11</xdr:col>
      <xdr:colOff>447675</xdr:colOff>
      <xdr:row>27</xdr:row>
      <xdr:rowOff>142875</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104775</xdr:colOff>
      <xdr:row>29</xdr:row>
      <xdr:rowOff>142875</xdr:rowOff>
    </xdr:from>
    <xdr:to>
      <xdr:col>6</xdr:col>
      <xdr:colOff>352425</xdr:colOff>
      <xdr:row>43</xdr:row>
      <xdr:rowOff>28575</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923925</xdr:colOff>
      <xdr:row>29</xdr:row>
      <xdr:rowOff>110490</xdr:rowOff>
    </xdr:from>
    <xdr:to>
      <xdr:col>11</xdr:col>
      <xdr:colOff>447675</xdr:colOff>
      <xdr:row>42</xdr:row>
      <xdr:rowOff>167640</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534025" y="5387340"/>
              <a:ext cx="45720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30480</xdr:rowOff>
        </xdr:from>
        <xdr:to>
          <xdr:col>7</xdr:col>
          <xdr:colOff>114300</xdr:colOff>
          <xdr:row>34</xdr:row>
          <xdr:rowOff>137160</xdr:rowOff>
        </xdr:to>
        <xdr:sp macro="" textlink="">
          <xdr:nvSpPr>
            <xdr:cNvPr id="66561" name="Group Box 1" hidden="1">
              <a:extLst>
                <a:ext uri="{63B3BB69-23CF-44E3-9099-C40C66FF867C}">
                  <a14:compatExt spid="_x0000_s66561"/>
                </a:ext>
                <a:ext uri="{FF2B5EF4-FFF2-40B4-BE49-F238E27FC236}">
                  <a16:creationId xmlns:a16="http://schemas.microsoft.com/office/drawing/2014/main" id="{00000000-0008-0000-0E00-0000010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Change Month with Spin Button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142875</xdr:colOff>
          <xdr:row>18</xdr:row>
          <xdr:rowOff>112395</xdr:rowOff>
        </xdr:from>
        <xdr:to>
          <xdr:col>5</xdr:col>
          <xdr:colOff>219075</xdr:colOff>
          <xdr:row>20</xdr:row>
          <xdr:rowOff>20955</xdr:rowOff>
        </xdr:to>
        <xdr:sp macro="" textlink="">
          <xdr:nvSpPr>
            <xdr:cNvPr id="66562" name="Spinner 2" hidden="1">
              <a:extLst>
                <a:ext uri="{63B3BB69-23CF-44E3-9099-C40C66FF867C}">
                  <a14:compatExt spid="_x0000_s66562"/>
                </a:ext>
                <a:ext uri="{FF2B5EF4-FFF2-40B4-BE49-F238E27FC236}">
                  <a16:creationId xmlns:a16="http://schemas.microsoft.com/office/drawing/2014/main" id="{00000000-0008-0000-0E00-00000204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198120</xdr:colOff>
          <xdr:row>18</xdr:row>
          <xdr:rowOff>22860</xdr:rowOff>
        </xdr:from>
        <xdr:to>
          <xdr:col>7</xdr:col>
          <xdr:colOff>121920</xdr:colOff>
          <xdr:row>34</xdr:row>
          <xdr:rowOff>129540</xdr:rowOff>
        </xdr:to>
        <xdr:sp macro="" textlink="">
          <xdr:nvSpPr>
            <xdr:cNvPr id="82945" name="Group Box 1" hidden="1">
              <a:extLst>
                <a:ext uri="{63B3BB69-23CF-44E3-9099-C40C66FF867C}">
                  <a14:compatExt spid="_x0000_s82945"/>
                </a:ext>
                <a:ext uri="{FF2B5EF4-FFF2-40B4-BE49-F238E27FC236}">
                  <a16:creationId xmlns:a16="http://schemas.microsoft.com/office/drawing/2014/main" id="{00000000-0008-0000-0F00-0000014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Change Month with Spin Button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18</xdr:row>
          <xdr:rowOff>152400</xdr:rowOff>
        </xdr:from>
        <xdr:to>
          <xdr:col>4</xdr:col>
          <xdr:colOff>899160</xdr:colOff>
          <xdr:row>20</xdr:row>
          <xdr:rowOff>30480</xdr:rowOff>
        </xdr:to>
        <xdr:sp macro="" textlink="">
          <xdr:nvSpPr>
            <xdr:cNvPr id="82946" name="Spinner 2" hidden="1">
              <a:extLst>
                <a:ext uri="{63B3BB69-23CF-44E3-9099-C40C66FF867C}">
                  <a14:compatExt spid="_x0000_s82946"/>
                </a:ext>
                <a:ext uri="{FF2B5EF4-FFF2-40B4-BE49-F238E27FC236}">
                  <a16:creationId xmlns:a16="http://schemas.microsoft.com/office/drawing/2014/main" id="{00000000-0008-0000-0F00-00000244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201930</xdr:colOff>
          <xdr:row>15</xdr:row>
          <xdr:rowOff>125730</xdr:rowOff>
        </xdr:from>
        <xdr:to>
          <xdr:col>20</xdr:col>
          <xdr:colOff>468630</xdr:colOff>
          <xdr:row>43</xdr:row>
          <xdr:rowOff>133350</xdr:rowOff>
        </xdr:to>
        <xdr:pic>
          <xdr:nvPicPr>
            <xdr:cNvPr id="9" name="Picture 8">
              <a:extLst>
                <a:ext uri="{FF2B5EF4-FFF2-40B4-BE49-F238E27FC236}">
                  <a16:creationId xmlns:a16="http://schemas.microsoft.com/office/drawing/2014/main" id="{81F1DC5E-A976-15C0-6039-53A32E9235C9}"/>
                </a:ext>
              </a:extLst>
            </xdr:cNvPr>
            <xdr:cNvPicPr>
              <a:picLocks noChangeAspect="1" noChangeArrowheads="1"/>
              <a:extLst>
                <a:ext uri="{84589F7E-364E-4C9E-8A38-B11213B215E9}">
                  <a14:cameraTool cellRange="'Excercise 2'!$B$15:$L$42" spid="_x0000_s98563"/>
                </a:ext>
              </a:extLst>
            </xdr:cNvPicPr>
          </xdr:nvPicPr>
          <xdr:blipFill>
            <a:blip xmlns:r="http://schemas.openxmlformats.org/officeDocument/2006/relationships" r:embed="rId1"/>
            <a:srcRect/>
            <a:stretch>
              <a:fillRect/>
            </a:stretch>
          </xdr:blipFill>
          <xdr:spPr bwMode="auto">
            <a:xfrm>
              <a:off x="487680" y="3088005"/>
              <a:ext cx="10496550" cy="4808220"/>
            </a:xfrm>
            <a:prstGeom prst="rect">
              <a:avLst/>
            </a:prstGeom>
            <a:noFill/>
            <a:ln w="9525">
              <a:noFill/>
              <a:miter lim="800000"/>
              <a:headEnd/>
              <a:tailEnd/>
            </a:ln>
          </xdr:spPr>
        </xdr:pic>
        <xdr:clientData/>
      </xdr:twoCellAnchor>
    </mc:Choice>
    <mc:Fallback/>
  </mc:AlternateContent>
  <xdr:twoCellAnchor editAs="oneCell">
    <xdr:from>
      <xdr:col>10</xdr:col>
      <xdr:colOff>516255</xdr:colOff>
      <xdr:row>30</xdr:row>
      <xdr:rowOff>97155</xdr:rowOff>
    </xdr:from>
    <xdr:to>
      <xdr:col>17</xdr:col>
      <xdr:colOff>306705</xdr:colOff>
      <xdr:row>40</xdr:row>
      <xdr:rowOff>28575</xdr:rowOff>
    </xdr:to>
    <mc:AlternateContent xmlns:mc="http://schemas.openxmlformats.org/markup-compatibility/2006">
      <mc:Choice xmlns:a14="http://schemas.microsoft.com/office/drawing/2010/main" Requires="a14">
        <xdr:graphicFrame macro="">
          <xdr:nvGraphicFramePr>
            <xdr:cNvPr id="10" name="State Code 1">
              <a:extLst>
                <a:ext uri="{FF2B5EF4-FFF2-40B4-BE49-F238E27FC236}">
                  <a16:creationId xmlns:a16="http://schemas.microsoft.com/office/drawing/2014/main" id="{BD629DDA-0A7C-480A-A856-7FF5235C25D0}"/>
                </a:ext>
              </a:extLst>
            </xdr:cNvPr>
            <xdr:cNvGraphicFramePr/>
          </xdr:nvGraphicFramePr>
          <xdr:xfrm>
            <a:off x="0" y="0"/>
            <a:ext cx="0" cy="0"/>
          </xdr:xfrm>
          <a:graphic>
            <a:graphicData uri="http://schemas.microsoft.com/office/drawing/2010/slicer">
              <sle:slicer xmlns:sle="http://schemas.microsoft.com/office/drawing/2010/slicer" name="State Code 1"/>
            </a:graphicData>
          </a:graphic>
        </xdr:graphicFrame>
      </mc:Choice>
      <mc:Fallback>
        <xdr:sp macro="" textlink="">
          <xdr:nvSpPr>
            <xdr:cNvPr id="0" name=""/>
            <xdr:cNvSpPr>
              <a:spLocks noTextEdit="1"/>
            </xdr:cNvSpPr>
          </xdr:nvSpPr>
          <xdr:spPr>
            <a:xfrm>
              <a:off x="5436598" y="5648869"/>
              <a:ext cx="3600450" cy="1673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22</xdr:col>
          <xdr:colOff>229689</xdr:colOff>
          <xdr:row>16</xdr:row>
          <xdr:rowOff>0</xdr:rowOff>
        </xdr:from>
        <xdr:to>
          <xdr:col>31</xdr:col>
          <xdr:colOff>542109</xdr:colOff>
          <xdr:row>31</xdr:row>
          <xdr:rowOff>7620</xdr:rowOff>
        </xdr:to>
        <xdr:pic>
          <xdr:nvPicPr>
            <xdr:cNvPr id="11" name="Picture 10">
              <a:extLst>
                <a:ext uri="{FF2B5EF4-FFF2-40B4-BE49-F238E27FC236}">
                  <a16:creationId xmlns:a16="http://schemas.microsoft.com/office/drawing/2014/main" id="{1117F98F-0C4C-36BC-3024-B1A391C2588E}"/>
                </a:ext>
              </a:extLst>
            </xdr:cNvPr>
            <xdr:cNvPicPr>
              <a:picLocks noChangeAspect="1" noChangeArrowheads="1"/>
              <a:extLst>
                <a:ext uri="{84589F7E-364E-4C9E-8A38-B11213B215E9}">
                  <a14:cameraTool cellRange="'Excercise 3'!$C$20:$G$34" spid="_x0000_s98564"/>
                </a:ext>
              </a:extLst>
            </xdr:cNvPicPr>
          </xdr:nvPicPr>
          <xdr:blipFill>
            <a:blip xmlns:r="http://schemas.openxmlformats.org/officeDocument/2006/relationships" r:embed="rId2"/>
            <a:srcRect/>
            <a:stretch>
              <a:fillRect/>
            </a:stretch>
          </xdr:blipFill>
          <xdr:spPr bwMode="auto">
            <a:xfrm>
              <a:off x="11681460" y="3113314"/>
              <a:ext cx="5210992" cy="2620192"/>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xdr:from>
          <xdr:col>26</xdr:col>
          <xdr:colOff>370114</xdr:colOff>
          <xdr:row>15</xdr:row>
          <xdr:rowOff>144780</xdr:rowOff>
        </xdr:from>
        <xdr:to>
          <xdr:col>28</xdr:col>
          <xdr:colOff>362494</xdr:colOff>
          <xdr:row>17</xdr:row>
          <xdr:rowOff>53340</xdr:rowOff>
        </xdr:to>
        <xdr:sp macro="" textlink="">
          <xdr:nvSpPr>
            <xdr:cNvPr id="98560" name="Spinner 256" hidden="1">
              <a:extLst>
                <a:ext uri="{63B3BB69-23CF-44E3-9099-C40C66FF867C}">
                  <a14:compatExt spid="_x0000_s98560"/>
                </a:ext>
                <a:ext uri="{FF2B5EF4-FFF2-40B4-BE49-F238E27FC236}">
                  <a16:creationId xmlns:a16="http://schemas.microsoft.com/office/drawing/2014/main" id="{7D240C7B-DE81-2D00-A49F-10CF319733A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106680</xdr:colOff>
          <xdr:row>16</xdr:row>
          <xdr:rowOff>30480</xdr:rowOff>
        </xdr:from>
        <xdr:to>
          <xdr:col>20</xdr:col>
          <xdr:colOff>485775</xdr:colOff>
          <xdr:row>48</xdr:row>
          <xdr:rowOff>38100</xdr:rowOff>
        </xdr:to>
        <xdr:pic>
          <xdr:nvPicPr>
            <xdr:cNvPr id="3" name="Picture 2">
              <a:extLst>
                <a:ext uri="{FF2B5EF4-FFF2-40B4-BE49-F238E27FC236}">
                  <a16:creationId xmlns:a16="http://schemas.microsoft.com/office/drawing/2014/main" id="{00000000-0008-0000-1200-000003000000}"/>
                </a:ext>
              </a:extLst>
            </xdr:cNvPr>
            <xdr:cNvPicPr>
              <a:picLocks noChangeAspect="1" noChangeArrowheads="1"/>
              <a:extLst>
                <a:ext uri="{84589F7E-364E-4C9E-8A38-B11213B215E9}">
                  <a14:cameraTool cellRange="'Excercise 2 (ANS)'!$A$14:$M$45" spid="_x0000_s85120"/>
                </a:ext>
              </a:extLst>
            </xdr:cNvPicPr>
          </xdr:nvPicPr>
          <xdr:blipFill rotWithShape="1">
            <a:blip xmlns:r="http://schemas.openxmlformats.org/officeDocument/2006/relationships" r:embed="rId1"/>
            <a:srcRect r="10119"/>
            <a:stretch>
              <a:fillRect/>
            </a:stretch>
          </xdr:blipFill>
          <xdr:spPr bwMode="auto">
            <a:xfrm>
              <a:off x="392430" y="2992755"/>
              <a:ext cx="10608945" cy="54940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11</xdr:col>
      <xdr:colOff>428625</xdr:colOff>
      <xdr:row>32</xdr:row>
      <xdr:rowOff>142875</xdr:rowOff>
    </xdr:from>
    <xdr:to>
      <xdr:col>20</xdr:col>
      <xdr:colOff>85725</xdr:colOff>
      <xdr:row>46</xdr:row>
      <xdr:rowOff>28575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00000000-0008-0000-1200-000004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972175" y="5848350"/>
              <a:ext cx="462915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21</xdr:col>
          <xdr:colOff>533400</xdr:colOff>
          <xdr:row>16</xdr:row>
          <xdr:rowOff>17145</xdr:rowOff>
        </xdr:from>
        <xdr:to>
          <xdr:col>33</xdr:col>
          <xdr:colOff>495300</xdr:colOff>
          <xdr:row>35</xdr:row>
          <xdr:rowOff>24765</xdr:rowOff>
        </xdr:to>
        <xdr:pic>
          <xdr:nvPicPr>
            <xdr:cNvPr id="5" name="Picture 4">
              <a:extLst>
                <a:ext uri="{FF2B5EF4-FFF2-40B4-BE49-F238E27FC236}">
                  <a16:creationId xmlns:a16="http://schemas.microsoft.com/office/drawing/2014/main" id="{00000000-0008-0000-1200-000005000000}"/>
                </a:ext>
              </a:extLst>
            </xdr:cNvPr>
            <xdr:cNvPicPr>
              <a:picLocks noChangeAspect="1" noChangeArrowheads="1"/>
              <a:extLst>
                <a:ext uri="{84589F7E-364E-4C9E-8A38-B11213B215E9}">
                  <a14:cameraTool cellRange="'Excercise 3 (ANS)'!$B$18:$H$36" spid="_x0000_s85121"/>
                </a:ext>
              </a:extLst>
            </xdr:cNvPicPr>
          </xdr:nvPicPr>
          <xdr:blipFill>
            <a:blip xmlns:r="http://schemas.openxmlformats.org/officeDocument/2006/relationships" r:embed="rId2"/>
            <a:srcRect/>
            <a:stretch>
              <a:fillRect/>
            </a:stretch>
          </xdr:blipFill>
          <xdr:spPr bwMode="auto">
            <a:xfrm>
              <a:off x="11601450" y="2979420"/>
              <a:ext cx="6591300" cy="326517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xdr:from>
          <xdr:col>26</xdr:col>
          <xdr:colOff>304800</xdr:colOff>
          <xdr:row>17</xdr:row>
          <xdr:rowOff>160020</xdr:rowOff>
        </xdr:from>
        <xdr:to>
          <xdr:col>28</xdr:col>
          <xdr:colOff>60960</xdr:colOff>
          <xdr:row>19</xdr:row>
          <xdr:rowOff>38100</xdr:rowOff>
        </xdr:to>
        <xdr:sp macro="" textlink="">
          <xdr:nvSpPr>
            <xdr:cNvPr id="84997" name="Spinner 5" hidden="1">
              <a:extLst>
                <a:ext uri="{63B3BB69-23CF-44E3-9099-C40C66FF867C}">
                  <a14:compatExt spid="_x0000_s84997"/>
                </a:ext>
                <a:ext uri="{FF2B5EF4-FFF2-40B4-BE49-F238E27FC236}">
                  <a16:creationId xmlns:a16="http://schemas.microsoft.com/office/drawing/2014/main" id="{00000000-0008-0000-1200-0000054C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89505486111" createdVersion="5" refreshedVersion="5" minRefreshableVersion="3" recordCount="0" supportSubquery="1" supportAdvancedDrill="1" xr:uid="{00000000-000A-0000-FFFF-FFFF2D000000}">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89505486111" createdVersion="5" refreshedVersion="5" minRefreshableVersion="3" recordCount="0" supportSubquery="1" supportAdvancedDrill="1" xr:uid="{00000000-000A-0000-FFFF-FFFF2E000000}">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2625462963" createdVersion="5" refreshedVersion="5" minRefreshableVersion="3" recordCount="0" supportSubquery="1" supportAdvancedDrill="1" xr:uid="{00000000-000A-0000-FFFF-FFFF2F000000}">
  <cacheSource type="external" connectionId="7"/>
  <cacheFields count="3">
    <cacheField name="[Categories].[Category].[Category]" caption="Category" numFmtId="0" hierarchy="1" level="1">
      <sharedItems count="3">
        <s v="Economy"/>
        <s v="Mid-tier"/>
        <s v="Premium"/>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26255208331" createdVersion="5" refreshedVersion="5" minRefreshableVersion="3" recordCount="0" supportSubquery="1" supportAdvancedDrill="1" xr:uid="{00000000-000A-0000-FFFF-FFFF30000000}">
  <cacheSource type="external" connectionId="7"/>
  <cacheFields count="3">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26426504629" createdVersion="5" refreshedVersion="5" minRefreshableVersion="3" recordCount="0" supportSubquery="1" supportAdvancedDrill="1" xr:uid="{00000000-000A-0000-FFFF-FFFF31000000}">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5" unbalanced="0"/>
    <cacheHierarchy uniqueName="[States].[State Code]" caption="State Code" attribute="1" defaultMemberUniqueName="[States].[State Code].[All]" allUniqueName="[States].[State Code].[All]" dimensionUniqueName="[States]" displayFolder="" count="2"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2"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cacheHierarchy uniqueName="[Transactions].[Product Code]" caption="Product Code" attribute="1" defaultMemberUniqueName="[Transactions].[Product Code].[All]" allUniqueName="[Transactions].[Product Code].[All]" dimensionUniqueName="[Transactions]" displayFolder="" count="2"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cacheHierarchy uniqueName="[Transactions].[Month Sold]" caption="Month Sold" attribute="1" defaultMemberUniqueName="[Transactions].[Month Sold].[All]" allUniqueName="[Transactions].[Month Sol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Unit Price]" caption="Unit Price" attribute="1" defaultMemberUniqueName="[Transactions].[Unit Price].[All]" allUniqueName="[Transactions].[Unit 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54977199074" createdVersion="5" refreshedVersion="8" minRefreshableVersion="3" recordCount="0" supportSubquery="1" supportAdvancedDrill="1" xr:uid="{00000000-000A-0000-FFFF-FFFF2A000000}">
  <cacheSource type="external" connectionId="7"/>
  <cacheFields count="3">
    <cacheField name="[Transactions].[Month].[Month]" caption="Month" numFmtId="0" hierarchy="18" level="1">
      <sharedItems count="7">
        <s v="Apr"/>
        <s v="Aug"/>
        <s v="Dec"/>
        <s v="Feb"/>
        <s v="Jan"/>
        <s v="Jul"/>
        <s v="Jun"/>
      </sharedItems>
    </cacheField>
    <cacheField name="[Measures].[Sum of Revenue]" caption="Sum of Revenue" numFmtId="0" hierarchy="19" level="32767"/>
    <cacheField name="[Transactions].[State Code].[State Code]" caption="State Code" numFmtId="0" hierarchy="10"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5" unbalanced="0"/>
    <cacheHierarchy uniqueName="[States].[State Code]" caption="State Code" attribute="1" defaultMemberUniqueName="[States].[State Code].[All]" allUniqueName="[States].[State Code].[All]" dimensionUniqueName="[States]" displayFolder="" count="2"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2"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fieldsUsage count="2">
        <fieldUsage x="-1"/>
        <fieldUsage x="2"/>
      </fieldsUsage>
    </cacheHierarchy>
    <cacheHierarchy uniqueName="[Transactions].[Product Code]" caption="Product Code" attribute="1" defaultMemberUniqueName="[Transactions].[Product Code].[All]" allUniqueName="[Transactions].[Product Code].[All]" dimensionUniqueName="[Transactions]" displayFolder="" count="2"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cacheHierarchy uniqueName="[Transactions].[Month Sold]" caption="Month Sold" attribute="1" defaultMemberUniqueName="[Transactions].[Month Sold].[All]" allUniqueName="[Transactions].[Month Sol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Unit Price]" caption="Unit Price" attribute="1" defaultMemberUniqueName="[Transactions].[Unit Price].[All]" allUniqueName="[Transactions].[Unit 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54975694443" createdVersion="5" refreshedVersion="8" minRefreshableVersion="3" recordCount="0" supportSubquery="1" supportAdvancedDrill="1" xr:uid="{00000000-000A-0000-FFFF-FFFF2B000000}">
  <cacheSource type="external" connectionId="7"/>
  <cacheFields count="3">
    <cacheField name="[Categories].[Category].[Category]" caption="Category" numFmtId="0" hierarchy="1" level="1">
      <sharedItems count="3">
        <s v="Economy"/>
        <s v="Mid-tier"/>
        <s v="Premium"/>
      </sharedItems>
    </cacheField>
    <cacheField name="[Measures].[Sum of Revenue]" caption="Sum of Revenue" numFmtId="0" hierarchy="19" level="32767"/>
    <cacheField name="[Transactions].[State Code].[State Code]" caption="State Code" numFmtId="0" hierarchy="10"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fieldsUsage count="2">
        <fieldUsage x="-1"/>
        <fieldUsage x="2"/>
      </fieldsUsage>
    </cacheHierarchy>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54976620374" createdVersion="5" refreshedVersion="8" minRefreshableVersion="3" recordCount="0" supportSubquery="1" supportAdvancedDrill="1" xr:uid="{00000000-000A-0000-FFFF-FFFF2C000000}">
  <cacheSource type="external" connectionId="7"/>
  <cacheFields count="3">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 name="[Transactions].[State Code].[State Code]" caption="State Code" numFmtId="0" hierarchy="10"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2" memberValueDatatype="130" unbalanced="0">
      <fieldsUsage count="2">
        <fieldUsage x="-1"/>
        <fieldUsage x="2"/>
      </fieldsUsage>
    </cacheHierarchy>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07909953705" createdVersion="3" refreshedVersion="5" minRefreshableVersion="3" recordCount="0" supportSubquery="1" supportAdvancedDrill="1" xr:uid="{00000000-000A-0000-FFFF-FFFF32000000}">
  <cacheSource type="external" connectionId="7">
    <extLst>
      <ext xmlns:x14="http://schemas.microsoft.com/office/spreadsheetml/2009/9/main" uri="{F057638F-6D5F-4e77-A914-E7F072B9BCA8}">
        <x14:sourceConnection name="ThisWorkbookDataModel"/>
      </ext>
    </extLst>
  </cacheSource>
  <cacheFields count="0"/>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15"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5" cacheId="16" applyNumberFormats="0" applyBorderFormats="0" applyFontFormats="0" applyPatternFormats="0" applyAlignmentFormats="0" applyWidthHeightFormats="1" dataCaption="Values" tag="5219a6bc-9086-4405-a726-e2880c38f96b"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distributor_revenue" cacheId="151" applyNumberFormats="0" applyBorderFormats="0" applyFontFormats="0" applyPatternFormats="0" applyAlignmentFormats="0" applyWidthHeightFormats="1" dataCaption="Values" tag="fe346868-d1a9-4ace-9582-0e81ac849aad" updatedVersion="8" minRefreshableVersion="3" itemPrintTitles="1" createdVersion="5" indent="0" outline="1" outlineData="1" multipleFieldFilters="0" chartFormat="22">
  <location ref="K47:L53"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category_revenue" cacheId="149" applyNumberFormats="0" applyBorderFormats="0" applyFontFormats="0" applyPatternFormats="0" applyAlignmentFormats="0" applyWidthHeightFormats="1" dataCaption="Values" tag="c6e3cfd4-1068-4502-894e-e6533ab4c79d" updatedVersion="8" minRefreshableVersion="3" itemPrintTitles="1" createdVersion="5" indent="0" outline="1" outlineData="1" multipleFieldFilters="0" chartFormat="23">
  <location ref="G47:H51"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monthly_revenue" cacheId="153" applyNumberFormats="0" applyBorderFormats="0" applyFontFormats="0" applyPatternFormats="0" applyAlignmentFormats="0" applyWidthHeightFormats="1" dataCaption="Values" tag="1bc0d43d-6e1b-462e-838d-da0203bbed1a" updatedVersion="8" minRefreshableVersion="3" itemPrintTitles="1" createdVersion="5" indent="0" outline="1" outlineData="1" multipleFieldFilters="0" chartFormat="21">
  <location ref="C47:D55" firstHeaderRow="1" firstDataRow="1" firstDataCol="1"/>
  <pivotFields count="3">
    <pivotField axis="axisRow" allDrilled="1" showAll="0" nonAutoSortDefault="1" defaultAttributeDrillState="1">
      <items count="8">
        <item x="4"/>
        <item x="3"/>
        <item x="0"/>
        <item x="6"/>
        <item x="5"/>
        <item x="1"/>
        <item x="2"/>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D00-000007000000}" name="distributor_revenue" cacheId="18" applyNumberFormats="0" applyBorderFormats="0" applyFontFormats="0" applyPatternFormats="0" applyAlignmentFormats="0" applyWidthHeightFormats="1" dataCaption="Values" tag="ec81796b-0e9f-44f7-8324-c8e30ad5998e" updatedVersion="5" minRefreshableVersion="3" itemPrintTitles="1" createdVersion="5" indent="0" outline="1" outlineData="1" multipleFieldFilters="0" chartFormat="1">
  <location ref="K47:L53"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D00-000006000000}" name="monthly_revenue" cacheId="19" applyNumberFormats="0" applyBorderFormats="0" applyFontFormats="0" applyPatternFormats="0" applyAlignmentFormats="0" applyWidthHeightFormats="1" dataCaption="Values" tag="5540fb8c-329e-402a-9efc-d3d606b558ac" updatedVersion="5" minRefreshableVersion="3" preserveFormatting="0" itemPrintTitles="1" createdVersion="5" indent="0" outline="1" outlineData="1" multipleFieldFilters="0" chartFormat="6">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D00-000005000000}" name="category_revenue" cacheId="17" applyNumberFormats="0" applyBorderFormats="0" applyFontFormats="0" applyPatternFormats="0" applyAlignmentFormats="0" applyWidthHeightFormats="1" dataCaption="Values" tag="12364bcd-db2b-4df1-a6cf-b83ac0f4a13b" updatedVersion="5" minRefreshableVersion="3" itemPrintTitles="1" createdVersion="5" indent="0" outline="1" outlineData="1" multipleFieldFilters="0" chartFormat="2">
  <location ref="G47:H51"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v?bypass=true" connectionId="1" xr16:uid="{00000000-0016-0000-0C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1" connectionId="2" xr16:uid="{00000000-0016-0000-0C00-00000000000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s].[State]">
  <pivotTables>
    <pivotTable tabId="34" name="monthly_revenue"/>
    <pivotTable tabId="34" name="category_revenue"/>
    <pivotTable tabId="34" name="distributor_revenue"/>
  </pivotTables>
  <data>
    <olap pivotCacheId="1">
      <levels count="2">
        <level uniqueName="[States].[State].[(All)]" sourceCaption="(All)" count="0"/>
        <level uniqueName="[States].[State].[State]" sourceCaption="State" count="51">
          <ranges>
            <range startItem="0">
              <i n="[States].[State].&amp;[Alabama]" c="Alabama"/>
              <i n="[States].[State].&amp;[Alaska]" c="Alaska"/>
              <i n="[States].[State].&amp;[Arizona]" c="Arizona"/>
              <i n="[States].[State].&amp;[Arkansas]" c="Arkansas"/>
              <i n="[States].[State].&amp;[California]" c="California"/>
              <i n="[States].[State].&amp;[Colorado]" c="Colorado"/>
              <i n="[States].[State].&amp;[Connecticut]" c="Connecticut"/>
              <i n="[States].[State].&amp;[Delaware]" c="Delaware"/>
              <i n="[States].[State].&amp;[District of Columbia]" c="District of Columbia"/>
              <i n="[States].[State].&amp;[Florida]" c="Florida"/>
              <i n="[States].[State].&amp;[Georgia]" c="Georgia"/>
              <i n="[States].[State].&amp;[Hawaii]" c="Hawaii"/>
              <i n="[States].[State].&amp;[Idaho]" c="Idaho"/>
              <i n="[States].[State].&amp;[Illinois]" c="Illinois"/>
              <i n="[States].[State].&amp;[Indiana]" c="Indiana"/>
              <i n="[States].[State].&amp;[Iowa]" c="Iowa"/>
              <i n="[States].[State].&amp;[Kansas]" c="Kansas"/>
              <i n="[States].[State].&amp;[Kentucky]" c="Kentucky"/>
              <i n="[States].[State].&amp;[Louisiana]" c="Louisiana"/>
              <i n="[States].[State].&amp;[Maine]" c="Maine"/>
              <i n="[States].[State].&amp;[Maryland]" c="Maryland"/>
              <i n="[States].[State].&amp;[Massachussets]" c="Massachussets"/>
              <i n="[States].[State].&amp;[Michigan]" c="Michigan"/>
              <i n="[States].[State].&amp;[Minnesota]" c="Minnesota"/>
              <i n="[States].[State].&amp;[Mississippi]" c="Mississippi"/>
              <i n="[States].[State].&amp;[Missouri]" c="Missouri"/>
              <i n="[States].[State].&amp;[Montana]" c="Montana"/>
              <i n="[States].[State].&amp;[Nebraska]" c="Nebraska"/>
              <i n="[States].[State].&amp;[Nevada]" c="Nevada"/>
              <i n="[States].[State].&amp;[New Hampshire]" c="New Hampshire"/>
              <i n="[States].[State].&amp;[New Jersey]" c="New Jersey"/>
              <i n="[States].[State].&amp;[New Mexico]" c="New Mexico"/>
              <i n="[States].[State].&amp;[New York]" c="New York"/>
              <i n="[States].[State].&amp;[North Carolina]" c="North Carolina"/>
              <i n="[States].[State].&amp;[North Dakota]" c="North Dakota"/>
              <i n="[States].[State].&amp;[Ohio]" c="Ohio"/>
              <i n="[States].[State].&amp;[Oklahoma]" c="Oklahoma"/>
              <i n="[States].[State].&amp;[Oregon]" c="Oregon"/>
              <i n="[States].[State].&amp;[Pennsylvania]" c="Pennsylvania"/>
              <i n="[States].[State].&amp;[Rhode Island]" c="Rhode Island"/>
              <i n="[States].[State].&amp;[South Carolina]" c="South Carolina"/>
              <i n="[States].[State].&amp;[South Dakota]" c="South Dakota"/>
              <i n="[States].[State].&amp;[Tennessee]" c="Tennessee"/>
              <i n="[States].[State].&amp;[Texas]" c="Texas"/>
              <i n="[States].[State].&amp;[Utah]" c="Utah"/>
              <i n="[States].[State].&amp;[Vermont]" c="Vermont"/>
              <i n="[States].[State].&amp;[Virginia]" c="Virginia"/>
              <i n="[States].[State].&amp;[Washington]" c="Washington"/>
              <i n="[States].[State].&amp;[West Virginia]" c="West Virginia"/>
              <i n="[States].[State].&amp;[Wisconsin]" c="Wisconsin"/>
              <i n="[States].[State].&amp;[Wyoming]" c="Wyoming"/>
            </range>
          </ranges>
        </level>
      </levels>
      <selections count="1">
        <selection n="[States].[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Code" xr10:uid="{F30829A2-115D-45B7-A7BD-AAE202865534}" sourceName="[Transactions].[State Code]">
  <pivotTables>
    <pivotTable tabId="17" name="monthly_revenue"/>
    <pivotTable tabId="17" name="category_revenue"/>
    <pivotTable tabId="17" name="distributor_revenue"/>
  </pivotTables>
  <data>
    <olap pivotCacheId="1">
      <levels count="2">
        <level uniqueName="[Transactions].[State Code].[(All)]" sourceCaption="(All)" count="0"/>
        <level uniqueName="[Transactions].[State Code].[State Code]" sourceCaption="State Code" count="51">
          <ranges>
            <range startItem="0">
              <i n="[Transactions].[State Code].&amp;[AK]" c="AK"/>
              <i n="[Transactions].[State Code].&amp;[AL]" c="AL"/>
              <i n="[Transactions].[State Code].&amp;[AR]" c="AR"/>
              <i n="[Transactions].[State Code].&amp;[AZ]" c="AZ"/>
              <i n="[Transactions].[State Code].&amp;[CA]" c="CA"/>
              <i n="[Transactions].[State Code].&amp;[CO]" c="CO"/>
              <i n="[Transactions].[State Code].&amp;[CT]" c="CT"/>
              <i n="[Transactions].[State Code].&amp;[DC]" c="DC"/>
              <i n="[Transactions].[State Code].&amp;[DE]" c="DE"/>
              <i n="[Transactions].[State Code].&amp;[FL]" c="FL"/>
              <i n="[Transactions].[State Code].&amp;[GA]" c="GA"/>
              <i n="[Transactions].[State Code].&amp;[HI]" c="HI"/>
              <i n="[Transactions].[State Code].&amp;[IA]" c="IA"/>
              <i n="[Transactions].[State Code].&amp;[ID]" c="ID"/>
              <i n="[Transactions].[State Code].&amp;[IL]" c="IL"/>
              <i n="[Transactions].[State Code].&amp;[IN]" c="IN"/>
              <i n="[Transactions].[State Code].&amp;[KS]" c="KS"/>
              <i n="[Transactions].[State Code].&amp;[KY]" c="KY"/>
              <i n="[Transactions].[State Code].&amp;[LA]" c="LA"/>
              <i n="[Transactions].[State Code].&amp;[MA]" c="MA"/>
              <i n="[Transactions].[State Code].&amp;[MD]" c="MD"/>
              <i n="[Transactions].[State Code].&amp;[ME]" c="ME"/>
              <i n="[Transactions].[State Code].&amp;[MI]" c="MI"/>
              <i n="[Transactions].[State Code].&amp;[MN]" c="MN"/>
              <i n="[Transactions].[State Code].&amp;[MO]" c="MO"/>
              <i n="[Transactions].[State Code].&amp;[MS]" c="MS"/>
              <i n="[Transactions].[State Code].&amp;[MT]" c="MT"/>
              <i n="[Transactions].[State Code].&amp;[NC]" c="NC"/>
              <i n="[Transactions].[State Code].&amp;[ND]" c="ND"/>
              <i n="[Transactions].[State Code].&amp;[NE]" c="NE"/>
              <i n="[Transactions].[State Code].&amp;[NH]" c="NH"/>
              <i n="[Transactions].[State Code].&amp;[NJ]" c="NJ"/>
              <i n="[Transactions].[State Code].&amp;[NM]" c="NM"/>
              <i n="[Transactions].[State Code].&amp;[NV]" c="NV"/>
              <i n="[Transactions].[State Code].&amp;[NY]" c="NY"/>
              <i n="[Transactions].[State Code].&amp;[OH]" c="OH"/>
              <i n="[Transactions].[State Code].&amp;[OK]" c="OK"/>
              <i n="[Transactions].[State Code].&amp;[OR]" c="OR"/>
              <i n="[Transactions].[State Code].&amp;[PA]" c="PA"/>
              <i n="[Transactions].[State Code].&amp;[RI]" c="RI"/>
              <i n="[Transactions].[State Code].&amp;[SC]" c="SC"/>
              <i n="[Transactions].[State Code].&amp;[SD]" c="SD"/>
              <i n="[Transactions].[State Code].&amp;[TN]" c="TN"/>
              <i n="[Transactions].[State Code].&amp;[TX]" c="TX"/>
              <i n="[Transactions].[State Code].&amp;[UT]" c="UT"/>
              <i n="[Transactions].[State Code].&amp;[VA]" c="VA"/>
              <i n="[Transactions].[State Code].&amp;[VT]" c="VT"/>
              <i n="[Transactions].[State Code].&amp;[WA]" c="WA"/>
              <i n="[Transactions].[State Code].&amp;[WI]" c="WI"/>
              <i n="[Transactions].[State Code].&amp;[WV]" c="WV"/>
              <i n="[Transactions].[State Code].&amp;[WY]" c="WY"/>
            </range>
          </ranges>
        </level>
      </levels>
      <selections count="1">
        <selection n="[Transactions].[State 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Code" xr10:uid="{1771906D-69D8-4589-A9FB-9620A502CB5B}" cache="Slicer_State_Code" caption="State Code" startItem="14" columnCount="2" level="1" rowHeight="1968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columnCount="2" level="1" rowHeight="1968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Code 1" xr10:uid="{F4A7D9FB-AFF2-45F9-8794-2A79722C5AF2}" cache="Slicer_State_Code" caption="State Code" startItem="14" columnCount="2" level="1" rowHeight="1968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0000000-0014-0000-FFFF-FFFF02000000}" cache="Slicer_State" caption="State" startItem="12" columnCount="2" level="1"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nsactions" displayName="Transactions" ref="A1:H108" totalsRowShown="0" headerRowDxfId="34" headerRowBorderDxfId="33" tableBorderDxfId="32" totalsRowBorderDxfId="31">
  <autoFilter ref="A1:H108" xr:uid="{00000000-0009-0000-0100-000001000000}"/>
  <sortState xmlns:xlrd2="http://schemas.microsoft.com/office/spreadsheetml/2017/richdata2" ref="A2:H108">
    <sortCondition ref="A1:A108"/>
  </sortState>
  <tableColumns count="8">
    <tableColumn id="1" xr3:uid="{00000000-0010-0000-0000-000001000000}" name="Distributor ID" dataDxfId="30"/>
    <tableColumn id="2" xr3:uid="{00000000-0010-0000-0000-000002000000}" name="Distributor Name" dataDxfId="29"/>
    <tableColumn id="11" xr3:uid="{00000000-0010-0000-0000-00000B000000}" name="State Code" dataDxfId="28"/>
    <tableColumn id="4" xr3:uid="{00000000-0010-0000-0000-000004000000}" name="Product Code" dataDxfId="27"/>
    <tableColumn id="5" xr3:uid="{00000000-0010-0000-0000-000005000000}" name="Sales Channel" dataDxfId="26"/>
    <tableColumn id="6" xr3:uid="{00000000-0010-0000-0000-000006000000}" name="Date Sold" dataDxfId="25"/>
    <tableColumn id="7" xr3:uid="{00000000-0010-0000-0000-000007000000}" name="Month Sold" dataDxfId="24"/>
    <tableColumn id="8" xr3:uid="{00000000-0010-0000-0000-000008000000}" name="Quantity" dataDxfId="2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s" displayName="Products" ref="A1:D13" totalsRowShown="0" headerRowDxfId="22" dataDxfId="20" headerRowBorderDxfId="21" tableBorderDxfId="19" totalsRowBorderDxfId="18" headerRowCellStyle="Normal 2">
  <autoFilter ref="A1:D13" xr:uid="{00000000-0009-0000-0100-000002000000}"/>
  <tableColumns count="4">
    <tableColumn id="1" xr3:uid="{00000000-0010-0000-0100-000001000000}" name="Product Code" dataDxfId="17" dataCellStyle="Normal 2"/>
    <tableColumn id="2" xr3:uid="{00000000-0010-0000-0100-000002000000}" name="Product " dataDxfId="16" dataCellStyle="Normal 2"/>
    <tableColumn id="3" xr3:uid="{00000000-0010-0000-0100-000003000000}" name="Category Code" dataDxfId="15" dataCellStyle="Normal 2"/>
    <tableColumn id="4" xr3:uid="{00000000-0010-0000-0100-000004000000}"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ategories" displayName="Categories" ref="A1:B4" totalsRowShown="0" headerRowDxfId="13" dataDxfId="11" headerRowBorderDxfId="12" tableBorderDxfId="10" totalsRowBorderDxfId="9" headerRowCellStyle="Normal 2">
  <autoFilter ref="A1:B4" xr:uid="{00000000-0009-0000-0100-000003000000}"/>
  <tableColumns count="2">
    <tableColumn id="1" xr3:uid="{00000000-0010-0000-0200-000001000000}" name="Category Code" dataDxfId="8" dataCellStyle="Normal 2"/>
    <tableColumn id="2" xr3:uid="{00000000-0010-0000-0200-000002000000}"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tates" displayName="States" ref="A1:B52" totalsRowShown="0" headerRowDxfId="6" dataDxfId="4" headerRowBorderDxfId="5" tableBorderDxfId="3" totalsRowBorderDxfId="2" headerRowCellStyle="Normal 2">
  <autoFilter ref="A1:B52" xr:uid="{00000000-0009-0000-0100-000004000000}"/>
  <tableColumns count="2">
    <tableColumn id="3" xr3:uid="{00000000-0010-0000-0300-000003000000}" name="State Code" dataDxfId="1" dataCellStyle="Normal 2"/>
    <tableColumn id="2" xr3:uid="{00000000-0010-0000-0300-000002000000}"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5.xml"/><Relationship Id="rId7" Type="http://schemas.openxmlformats.org/officeDocument/2006/relationships/ctrlProp" Target="../ctrlProps/ctrlProp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4.xml"/><Relationship Id="rId1" Type="http://schemas.openxmlformats.org/officeDocument/2006/relationships/printerSettings" Target="../printerSettings/printerSettings12.bin"/><Relationship Id="rId4"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ctrlProp" Target="../ctrlProps/ctrlProp10.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vmlDrawing" Target="../drawings/vmlDrawing4.vml"/><Relationship Id="rId5" Type="http://schemas.openxmlformats.org/officeDocument/2006/relationships/drawing" Target="../drawings/drawing5.x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4.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5.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7.bin"/><Relationship Id="rId5" Type="http://schemas.microsoft.com/office/2007/relationships/slicer" Target="../slicers/slicer3.xml"/><Relationship Id="rId4" Type="http://schemas.openxmlformats.org/officeDocument/2006/relationships/ctrlProp" Target="../ctrlProps/ctrlProp1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8.bin"/><Relationship Id="rId5" Type="http://schemas.microsoft.com/office/2007/relationships/slicer" Target="../slicers/slicer4.xml"/><Relationship Id="rId4" Type="http://schemas.openxmlformats.org/officeDocument/2006/relationships/ctrlProp" Target="../ctrlProps/ctrlProp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drawing" Target="../drawings/drawing2.xml"/><Relationship Id="rId7" Type="http://schemas.openxmlformats.org/officeDocument/2006/relationships/ctrlProp" Target="../ctrlProps/ctrlProp7.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4"/>
  <sheetViews>
    <sheetView showGridLines="0" zoomScaleNormal="100" workbookViewId="0"/>
  </sheetViews>
  <sheetFormatPr defaultRowHeight="11.4" x14ac:dyDescent="0.2"/>
  <sheetData>
    <row r="1" spans="1:1" ht="17.399999999999999" x14ac:dyDescent="0.3">
      <c r="A1" s="20" t="s">
        <v>0</v>
      </c>
    </row>
    <row r="2" spans="1:1" ht="17.399999999999999" x14ac:dyDescent="0.3">
      <c r="A2" s="20" t="s">
        <v>1</v>
      </c>
    </row>
    <row r="3" spans="1:1" ht="17.399999999999999" x14ac:dyDescent="0.3">
      <c r="A3" s="20" t="s">
        <v>2</v>
      </c>
    </row>
    <row r="4" spans="1:1" ht="17.399999999999999" x14ac:dyDescent="0.3">
      <c r="A4" s="20" t="s">
        <v>303</v>
      </c>
    </row>
  </sheetData>
  <pageMargins left="0.6" right="0.6" top="1" bottom="1" header="0.5" footer="0.5"/>
  <pageSetup orientation="landscape" r:id="rId1"/>
  <headerFooter>
    <oddHeader>&amp;R&amp;7Draft - Work in Progress</oddHeader>
    <oddFooter>&amp;L&amp;7&amp;F
PwC&amp;C&amp;7
&amp;A&amp;R&amp;7&amp;D
Page &amp;P of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155"/>
  <sheetViews>
    <sheetView showGridLines="0" topLeftCell="A10" zoomScale="80" zoomScaleNormal="80" workbookViewId="0">
      <selection activeCell="K37" sqref="K37"/>
    </sheetView>
  </sheetViews>
  <sheetFormatPr defaultColWidth="9" defaultRowHeight="13.8" x14ac:dyDescent="0.25"/>
  <cols>
    <col min="1" max="2" width="4.625" style="3" customWidth="1"/>
    <col min="3" max="13" width="16.625" style="3" customWidth="1"/>
    <col min="14" max="14" width="9" style="3"/>
    <col min="15" max="15" width="19.875" style="3" bestFit="1" customWidth="1"/>
    <col min="16" max="16" width="17" style="3" bestFit="1" customWidth="1"/>
    <col min="17" max="16384" width="9" style="3"/>
  </cols>
  <sheetData>
    <row r="1" spans="1:12" ht="17.399999999999999" x14ac:dyDescent="0.3">
      <c r="A1" s="21" t="str">
        <f>'Cover Page'!A1</f>
        <v>Data Driven Decision Making - Course 3</v>
      </c>
    </row>
    <row r="2" spans="1:12" ht="17.399999999999999" x14ac:dyDescent="0.3">
      <c r="A2" s="21" t="str">
        <f>'Cover Page'!A2</f>
        <v>Week 4</v>
      </c>
    </row>
    <row r="3" spans="1:12" ht="17.399999999999999" x14ac:dyDescent="0.3">
      <c r="A3" s="21" t="str">
        <f>'Cover Page'!A3</f>
        <v>Dashboarding</v>
      </c>
    </row>
    <row r="4" spans="1:12" ht="17.399999999999999" x14ac:dyDescent="0.3">
      <c r="A4" s="21" t="s">
        <v>447</v>
      </c>
    </row>
    <row r="5" spans="1:12" x14ac:dyDescent="0.25">
      <c r="A5" s="1"/>
    </row>
    <row r="6" spans="1:12" x14ac:dyDescent="0.25">
      <c r="A6" s="1"/>
    </row>
    <row r="7" spans="1:12" ht="15.6" x14ac:dyDescent="0.3">
      <c r="A7" s="1"/>
      <c r="C7" s="22" t="s">
        <v>457</v>
      </c>
    </row>
    <row r="8" spans="1:12" x14ac:dyDescent="0.25">
      <c r="A8" s="1"/>
      <c r="C8" s="84" t="s">
        <v>456</v>
      </c>
    </row>
    <row r="9" spans="1:12" x14ac:dyDescent="0.25">
      <c r="A9" s="1"/>
      <c r="C9" s="85" t="s">
        <v>450</v>
      </c>
    </row>
    <row r="10" spans="1:12" x14ac:dyDescent="0.25">
      <c r="A10" s="1"/>
    </row>
    <row r="11" spans="1:12" ht="15.6" x14ac:dyDescent="0.3">
      <c r="A11" s="1"/>
      <c r="B11" s="25" t="s">
        <v>449</v>
      </c>
      <c r="C11" s="108" t="s">
        <v>479</v>
      </c>
    </row>
    <row r="12" spans="1:12" ht="15.6" x14ac:dyDescent="0.3">
      <c r="A12" s="1"/>
      <c r="B12" s="25" t="s">
        <v>451</v>
      </c>
      <c r="C12" s="108" t="s">
        <v>480</v>
      </c>
    </row>
    <row r="13" spans="1:12" ht="15.6" x14ac:dyDescent="0.3">
      <c r="B13" s="25" t="s">
        <v>452</v>
      </c>
      <c r="C13" s="108" t="s">
        <v>481</v>
      </c>
    </row>
    <row r="15" spans="1:12" x14ac:dyDescent="0.25">
      <c r="B15" s="87"/>
      <c r="C15" s="88"/>
      <c r="D15" s="88"/>
      <c r="E15" s="88"/>
      <c r="F15" s="88"/>
      <c r="G15" s="88"/>
      <c r="H15" s="88"/>
      <c r="I15" s="88"/>
      <c r="J15" s="88"/>
      <c r="K15" s="88"/>
      <c r="L15" s="41"/>
    </row>
    <row r="16" spans="1:12" x14ac:dyDescent="0.25">
      <c r="B16" s="89"/>
      <c r="L16" s="43"/>
    </row>
    <row r="17" spans="2:12" x14ac:dyDescent="0.25">
      <c r="B17" s="89"/>
      <c r="L17" s="43"/>
    </row>
    <row r="18" spans="2:12" x14ac:dyDescent="0.25">
      <c r="B18" s="89"/>
      <c r="L18" s="43"/>
    </row>
    <row r="19" spans="2:12" x14ac:dyDescent="0.25">
      <c r="B19" s="89"/>
      <c r="L19" s="43"/>
    </row>
    <row r="20" spans="2:12" x14ac:dyDescent="0.25">
      <c r="B20" s="89"/>
      <c r="L20" s="43"/>
    </row>
    <row r="21" spans="2:12" x14ac:dyDescent="0.25">
      <c r="B21" s="89"/>
      <c r="L21" s="43"/>
    </row>
    <row r="22" spans="2:12" x14ac:dyDescent="0.25">
      <c r="B22" s="89"/>
      <c r="L22" s="43"/>
    </row>
    <row r="23" spans="2:12" x14ac:dyDescent="0.25">
      <c r="B23" s="89"/>
      <c r="L23" s="43"/>
    </row>
    <row r="24" spans="2:12" x14ac:dyDescent="0.25">
      <c r="B24" s="89"/>
      <c r="L24" s="43"/>
    </row>
    <row r="25" spans="2:12" x14ac:dyDescent="0.25">
      <c r="B25" s="89"/>
      <c r="L25" s="43"/>
    </row>
    <row r="26" spans="2:12" x14ac:dyDescent="0.25">
      <c r="B26" s="89"/>
      <c r="L26" s="43"/>
    </row>
    <row r="27" spans="2:12" x14ac:dyDescent="0.25">
      <c r="B27" s="93"/>
      <c r="C27" s="94"/>
      <c r="D27" s="94"/>
      <c r="E27" s="94"/>
      <c r="F27" s="94"/>
      <c r="G27" s="94"/>
      <c r="H27" s="94"/>
      <c r="I27" s="94"/>
      <c r="J27" s="94"/>
      <c r="K27" s="94"/>
      <c r="L27" s="95"/>
    </row>
    <row r="28" spans="2:12" x14ac:dyDescent="0.25">
      <c r="B28" s="89"/>
      <c r="L28" s="43"/>
    </row>
    <row r="29" spans="2:12" x14ac:dyDescent="0.25">
      <c r="B29" s="89"/>
      <c r="L29" s="43"/>
    </row>
    <row r="30" spans="2:12" x14ac:dyDescent="0.25">
      <c r="B30" s="89"/>
      <c r="L30" s="43"/>
    </row>
    <row r="31" spans="2:12" x14ac:dyDescent="0.25">
      <c r="B31" s="89"/>
      <c r="L31" s="43"/>
    </row>
    <row r="32" spans="2:12" x14ac:dyDescent="0.25">
      <c r="B32" s="89"/>
      <c r="L32" s="43"/>
    </row>
    <row r="33" spans="2:13" x14ac:dyDescent="0.25">
      <c r="B33" s="89"/>
      <c r="L33" s="43"/>
    </row>
    <row r="34" spans="2:13" x14ac:dyDescent="0.25">
      <c r="B34" s="89"/>
      <c r="L34" s="43"/>
    </row>
    <row r="35" spans="2:13" x14ac:dyDescent="0.25">
      <c r="B35" s="89"/>
      <c r="L35" s="43"/>
    </row>
    <row r="36" spans="2:13" x14ac:dyDescent="0.25">
      <c r="B36" s="89"/>
      <c r="L36" s="43"/>
    </row>
    <row r="37" spans="2:13" x14ac:dyDescent="0.25">
      <c r="B37" s="89"/>
      <c r="L37" s="43"/>
    </row>
    <row r="38" spans="2:13" x14ac:dyDescent="0.25">
      <c r="B38" s="89"/>
      <c r="L38" s="43"/>
    </row>
    <row r="39" spans="2:13" x14ac:dyDescent="0.25">
      <c r="B39" s="89"/>
      <c r="L39" s="43"/>
    </row>
    <row r="40" spans="2:13" x14ac:dyDescent="0.25">
      <c r="B40" s="89"/>
      <c r="L40" s="43"/>
    </row>
    <row r="41" spans="2:13" x14ac:dyDescent="0.25">
      <c r="B41" s="89"/>
      <c r="L41" s="43"/>
    </row>
    <row r="42" spans="2:13" x14ac:dyDescent="0.25">
      <c r="B42" s="90"/>
      <c r="C42" s="91"/>
      <c r="D42" s="91"/>
      <c r="E42" s="91"/>
      <c r="F42" s="91"/>
      <c r="G42" s="91"/>
      <c r="H42" s="91"/>
      <c r="I42" s="91"/>
      <c r="J42" s="91"/>
      <c r="K42" s="91"/>
      <c r="L42" s="92"/>
    </row>
    <row r="43" spans="2:13" x14ac:dyDescent="0.25">
      <c r="I43"/>
      <c r="J43"/>
    </row>
    <row r="44" spans="2:13" x14ac:dyDescent="0.25">
      <c r="I44"/>
      <c r="J44"/>
    </row>
    <row r="45" spans="2:13" x14ac:dyDescent="0.25">
      <c r="I45"/>
      <c r="J45"/>
    </row>
    <row r="46" spans="2:13" x14ac:dyDescent="0.25">
      <c r="I46"/>
      <c r="J46"/>
    </row>
    <row r="47" spans="2:13" x14ac:dyDescent="0.25">
      <c r="C47" s="96" t="s">
        <v>453</v>
      </c>
      <c r="D47" t="s">
        <v>455</v>
      </c>
      <c r="E47"/>
      <c r="G47" s="96" t="s">
        <v>453</v>
      </c>
      <c r="H47" t="s">
        <v>455</v>
      </c>
      <c r="I47"/>
      <c r="J47"/>
      <c r="K47" s="96" t="s">
        <v>453</v>
      </c>
      <c r="L47" t="s">
        <v>455</v>
      </c>
      <c r="M47"/>
    </row>
    <row r="48" spans="2:13" x14ac:dyDescent="0.25">
      <c r="C48" s="97" t="s">
        <v>215</v>
      </c>
      <c r="D48" s="98">
        <v>11423.130000000001</v>
      </c>
      <c r="E48"/>
      <c r="G48" s="97" t="s">
        <v>214</v>
      </c>
      <c r="H48" s="98">
        <v>11051.98</v>
      </c>
      <c r="I48"/>
      <c r="J48"/>
      <c r="K48" s="97" t="s">
        <v>109</v>
      </c>
      <c r="L48" s="98">
        <v>2856.5</v>
      </c>
      <c r="M48"/>
    </row>
    <row r="49" spans="3:13" x14ac:dyDescent="0.25">
      <c r="C49" s="97" t="s">
        <v>216</v>
      </c>
      <c r="D49" s="98">
        <v>4294.25</v>
      </c>
      <c r="E49"/>
      <c r="G49" s="97" t="s">
        <v>213</v>
      </c>
      <c r="H49" s="98">
        <v>32577.770000000004</v>
      </c>
      <c r="I49"/>
      <c r="J49"/>
      <c r="K49" s="97" t="s">
        <v>117</v>
      </c>
      <c r="L49" s="98">
        <v>3678.16</v>
      </c>
      <c r="M49"/>
    </row>
    <row r="50" spans="3:13" x14ac:dyDescent="0.25">
      <c r="C50" s="97" t="s">
        <v>217</v>
      </c>
      <c r="D50" s="98">
        <v>1326.6499999999999</v>
      </c>
      <c r="E50"/>
      <c r="G50" s="97" t="s">
        <v>212</v>
      </c>
      <c r="H50" s="98">
        <v>62520.570000000007</v>
      </c>
      <c r="I50"/>
      <c r="J50"/>
      <c r="K50" s="97" t="s">
        <v>168</v>
      </c>
      <c r="L50" s="98">
        <v>2713.5</v>
      </c>
      <c r="M50"/>
    </row>
    <row r="51" spans="3:13" x14ac:dyDescent="0.25">
      <c r="C51" s="97" t="s">
        <v>218</v>
      </c>
      <c r="D51" s="98">
        <v>30895.870000000003</v>
      </c>
      <c r="E51"/>
      <c r="G51" s="97" t="s">
        <v>454</v>
      </c>
      <c r="H51" s="98">
        <v>106150.31999999999</v>
      </c>
      <c r="I51"/>
      <c r="J51"/>
      <c r="K51" s="97" t="s">
        <v>69</v>
      </c>
      <c r="L51" s="98">
        <v>3016</v>
      </c>
      <c r="M51"/>
    </row>
    <row r="52" spans="3:13" x14ac:dyDescent="0.25">
      <c r="C52" s="97" t="s">
        <v>219</v>
      </c>
      <c r="D52" s="98">
        <v>16831.3</v>
      </c>
      <c r="E52"/>
      <c r="G52"/>
      <c r="H52"/>
      <c r="I52"/>
      <c r="J52"/>
      <c r="K52" s="97" t="s">
        <v>185</v>
      </c>
      <c r="L52" s="98">
        <v>4077.9599999999996</v>
      </c>
      <c r="M52"/>
    </row>
    <row r="53" spans="3:13" x14ac:dyDescent="0.25">
      <c r="C53" s="97" t="s">
        <v>220</v>
      </c>
      <c r="D53" s="98">
        <v>38240.340000000004</v>
      </c>
      <c r="E53"/>
      <c r="G53"/>
      <c r="H53"/>
      <c r="I53"/>
      <c r="J53"/>
      <c r="K53" s="97" t="s">
        <v>454</v>
      </c>
      <c r="L53" s="98">
        <v>16342.119999999999</v>
      </c>
      <c r="M53"/>
    </row>
    <row r="54" spans="3:13" x14ac:dyDescent="0.25">
      <c r="C54" s="97" t="s">
        <v>221</v>
      </c>
      <c r="D54" s="98">
        <v>3138.7799999999997</v>
      </c>
      <c r="E54"/>
      <c r="G54"/>
      <c r="H54"/>
      <c r="I54"/>
      <c r="J54"/>
      <c r="K54"/>
      <c r="L54"/>
      <c r="M54"/>
    </row>
    <row r="55" spans="3:13" x14ac:dyDescent="0.25">
      <c r="C55" s="97" t="s">
        <v>454</v>
      </c>
      <c r="D55" s="98">
        <v>106150.31999999999</v>
      </c>
      <c r="E55"/>
      <c r="G55"/>
      <c r="H55"/>
      <c r="I55"/>
      <c r="J55"/>
      <c r="K55"/>
      <c r="L55"/>
      <c r="M55"/>
    </row>
    <row r="56" spans="3:13" x14ac:dyDescent="0.25">
      <c r="C56"/>
      <c r="D56"/>
      <c r="E56"/>
      <c r="G56"/>
      <c r="H56"/>
      <c r="I56"/>
      <c r="J56"/>
      <c r="K56"/>
      <c r="L56"/>
      <c r="M56"/>
    </row>
    <row r="57" spans="3:13" x14ac:dyDescent="0.25">
      <c r="C57"/>
      <c r="D57"/>
      <c r="E57"/>
      <c r="G57"/>
      <c r="H57"/>
      <c r="I57"/>
      <c r="J57"/>
      <c r="K57"/>
      <c r="L57"/>
      <c r="M57"/>
    </row>
    <row r="58" spans="3:13" x14ac:dyDescent="0.25">
      <c r="C58"/>
      <c r="D58"/>
      <c r="E58"/>
      <c r="G58"/>
      <c r="H58"/>
      <c r="I58"/>
      <c r="J58"/>
      <c r="K58"/>
      <c r="L58"/>
      <c r="M58"/>
    </row>
    <row r="59" spans="3:13" x14ac:dyDescent="0.25">
      <c r="C59"/>
      <c r="D59"/>
      <c r="E59"/>
      <c r="G59"/>
      <c r="H59"/>
      <c r="I59"/>
      <c r="J59"/>
      <c r="K59"/>
      <c r="L59"/>
      <c r="M59"/>
    </row>
    <row r="60" spans="3:13" x14ac:dyDescent="0.25">
      <c r="C60"/>
      <c r="D60"/>
      <c r="E60"/>
      <c r="G60"/>
      <c r="H60"/>
      <c r="I60"/>
      <c r="J60"/>
      <c r="K60"/>
      <c r="L60"/>
      <c r="M60"/>
    </row>
    <row r="61" spans="3:13" x14ac:dyDescent="0.25">
      <c r="C61"/>
      <c r="D61"/>
      <c r="E61"/>
      <c r="G61"/>
      <c r="H61"/>
      <c r="I61"/>
      <c r="J61"/>
      <c r="K61"/>
      <c r="L61"/>
      <c r="M61"/>
    </row>
    <row r="62" spans="3:13" x14ac:dyDescent="0.25">
      <c r="C62"/>
      <c r="D62"/>
      <c r="E62"/>
      <c r="G62"/>
      <c r="H62"/>
      <c r="I62"/>
      <c r="J62"/>
      <c r="K62"/>
      <c r="L62"/>
      <c r="M62"/>
    </row>
    <row r="63" spans="3:13" x14ac:dyDescent="0.25">
      <c r="C63"/>
      <c r="D63"/>
      <c r="E63"/>
      <c r="G63"/>
      <c r="H63"/>
      <c r="I63"/>
      <c r="J63"/>
      <c r="K63"/>
      <c r="L63"/>
      <c r="M63"/>
    </row>
    <row r="64" spans="3:13" x14ac:dyDescent="0.25">
      <c r="C64"/>
      <c r="D64"/>
      <c r="E64"/>
      <c r="G64"/>
      <c r="H64"/>
      <c r="I64"/>
      <c r="J64"/>
      <c r="K64"/>
      <c r="L64"/>
      <c r="M64"/>
    </row>
    <row r="65" spans="9:12" x14ac:dyDescent="0.25">
      <c r="I65"/>
      <c r="J65"/>
      <c r="K65"/>
      <c r="L65"/>
    </row>
    <row r="66" spans="9:12" x14ac:dyDescent="0.25">
      <c r="I66"/>
      <c r="J66"/>
      <c r="K66"/>
      <c r="L66"/>
    </row>
    <row r="67" spans="9:12" x14ac:dyDescent="0.25">
      <c r="I67"/>
      <c r="J67"/>
      <c r="K67"/>
      <c r="L67"/>
    </row>
    <row r="68" spans="9:12" x14ac:dyDescent="0.25">
      <c r="I68"/>
      <c r="J68"/>
      <c r="K68"/>
      <c r="L68"/>
    </row>
    <row r="69" spans="9:12" x14ac:dyDescent="0.25">
      <c r="I69"/>
      <c r="J69"/>
      <c r="K69"/>
      <c r="L69"/>
    </row>
    <row r="70" spans="9:12" x14ac:dyDescent="0.25">
      <c r="I70"/>
      <c r="J70"/>
      <c r="K70"/>
      <c r="L70"/>
    </row>
    <row r="71" spans="9:12" x14ac:dyDescent="0.25">
      <c r="I71"/>
      <c r="J71"/>
      <c r="K71"/>
      <c r="L71"/>
    </row>
    <row r="72" spans="9:12" x14ac:dyDescent="0.25">
      <c r="I72"/>
      <c r="J72"/>
      <c r="K72"/>
      <c r="L72"/>
    </row>
    <row r="73" spans="9:12" x14ac:dyDescent="0.25">
      <c r="I73"/>
      <c r="J73"/>
      <c r="K73"/>
      <c r="L73"/>
    </row>
    <row r="74" spans="9:12" x14ac:dyDescent="0.25">
      <c r="I74"/>
      <c r="J74"/>
      <c r="K74"/>
      <c r="L74"/>
    </row>
    <row r="75" spans="9:12" x14ac:dyDescent="0.25">
      <c r="I75"/>
      <c r="J75"/>
      <c r="K75"/>
      <c r="L75"/>
    </row>
    <row r="76" spans="9:12" x14ac:dyDescent="0.25">
      <c r="I76"/>
      <c r="J76"/>
      <c r="K76"/>
      <c r="L76"/>
    </row>
    <row r="77" spans="9:12" x14ac:dyDescent="0.25">
      <c r="I77"/>
      <c r="J77"/>
      <c r="K77"/>
      <c r="L77"/>
    </row>
    <row r="78" spans="9:12" x14ac:dyDescent="0.25">
      <c r="I78"/>
      <c r="J78"/>
      <c r="K78"/>
      <c r="L78"/>
    </row>
    <row r="79" spans="9:12" x14ac:dyDescent="0.25">
      <c r="I79"/>
      <c r="J79"/>
      <c r="K79"/>
      <c r="L79"/>
    </row>
    <row r="80" spans="9:12" x14ac:dyDescent="0.25">
      <c r="I80"/>
      <c r="J80"/>
      <c r="K80"/>
      <c r="L80"/>
    </row>
    <row r="81" spans="9:12" x14ac:dyDescent="0.25">
      <c r="I81"/>
      <c r="J81"/>
      <c r="K81"/>
      <c r="L81"/>
    </row>
    <row r="82" spans="9:12" x14ac:dyDescent="0.25">
      <c r="I82"/>
      <c r="J82"/>
      <c r="K82"/>
      <c r="L82"/>
    </row>
    <row r="83" spans="9:12" x14ac:dyDescent="0.25">
      <c r="I83"/>
      <c r="J83"/>
      <c r="K83"/>
      <c r="L83"/>
    </row>
    <row r="84" spans="9:12" x14ac:dyDescent="0.25">
      <c r="I84"/>
      <c r="J84"/>
      <c r="K84"/>
      <c r="L84"/>
    </row>
    <row r="85" spans="9:12" x14ac:dyDescent="0.25">
      <c r="I85"/>
      <c r="J85"/>
      <c r="K85"/>
      <c r="L85"/>
    </row>
    <row r="86" spans="9:12" x14ac:dyDescent="0.25">
      <c r="I86"/>
      <c r="J86"/>
      <c r="K86"/>
      <c r="L86"/>
    </row>
    <row r="87" spans="9:12" x14ac:dyDescent="0.25">
      <c r="I87"/>
      <c r="J87"/>
      <c r="K87"/>
      <c r="L87"/>
    </row>
    <row r="88" spans="9:12" x14ac:dyDescent="0.25">
      <c r="I88"/>
      <c r="J88"/>
      <c r="K88"/>
      <c r="L88"/>
    </row>
    <row r="89" spans="9:12" x14ac:dyDescent="0.25">
      <c r="I89"/>
      <c r="J89"/>
      <c r="K89"/>
      <c r="L89"/>
    </row>
    <row r="90" spans="9:12" x14ac:dyDescent="0.25">
      <c r="I90"/>
      <c r="J90"/>
      <c r="K90"/>
      <c r="L90"/>
    </row>
    <row r="91" spans="9:12" x14ac:dyDescent="0.25">
      <c r="I91"/>
      <c r="J91"/>
      <c r="K91"/>
      <c r="L91"/>
    </row>
    <row r="92" spans="9:12" x14ac:dyDescent="0.25">
      <c r="I92"/>
      <c r="J92"/>
      <c r="K92"/>
      <c r="L92"/>
    </row>
    <row r="93" spans="9:12" x14ac:dyDescent="0.25">
      <c r="I93"/>
      <c r="J93"/>
      <c r="K93"/>
      <c r="L93"/>
    </row>
    <row r="94" spans="9:12" x14ac:dyDescent="0.25">
      <c r="I94"/>
      <c r="J94"/>
      <c r="K94"/>
      <c r="L94"/>
    </row>
    <row r="95" spans="9:12" x14ac:dyDescent="0.25">
      <c r="I95"/>
      <c r="J95"/>
      <c r="K95"/>
      <c r="L95"/>
    </row>
    <row r="96" spans="9:12" x14ac:dyDescent="0.25">
      <c r="I96"/>
      <c r="J96"/>
      <c r="K96"/>
      <c r="L96"/>
    </row>
    <row r="97" spans="9:12" x14ac:dyDescent="0.25">
      <c r="I97"/>
      <c r="J97"/>
      <c r="K97"/>
      <c r="L97"/>
    </row>
    <row r="98" spans="9:12" x14ac:dyDescent="0.25">
      <c r="I98"/>
      <c r="J98"/>
      <c r="K98"/>
      <c r="L98"/>
    </row>
    <row r="99" spans="9:12" x14ac:dyDescent="0.25">
      <c r="I99"/>
      <c r="J99"/>
      <c r="K99"/>
      <c r="L99"/>
    </row>
    <row r="100" spans="9:12" x14ac:dyDescent="0.25">
      <c r="I100"/>
      <c r="J100"/>
      <c r="K100"/>
      <c r="L100"/>
    </row>
    <row r="101" spans="9:12" x14ac:dyDescent="0.25">
      <c r="I101"/>
      <c r="J101"/>
      <c r="K101"/>
      <c r="L101"/>
    </row>
    <row r="102" spans="9:12" x14ac:dyDescent="0.25">
      <c r="I102"/>
      <c r="J102"/>
      <c r="K102"/>
      <c r="L102"/>
    </row>
    <row r="103" spans="9:12" x14ac:dyDescent="0.25">
      <c r="I103"/>
      <c r="J103"/>
      <c r="K103"/>
      <c r="L103"/>
    </row>
    <row r="104" spans="9:12" x14ac:dyDescent="0.25">
      <c r="I104"/>
      <c r="J104"/>
      <c r="K104"/>
      <c r="L104"/>
    </row>
    <row r="105" spans="9:12" x14ac:dyDescent="0.25">
      <c r="I105"/>
      <c r="J105"/>
      <c r="K105"/>
      <c r="L105"/>
    </row>
    <row r="106" spans="9:12" x14ac:dyDescent="0.25">
      <c r="I106"/>
      <c r="J106"/>
      <c r="K106"/>
      <c r="L106"/>
    </row>
    <row r="107" spans="9:12" x14ac:dyDescent="0.25">
      <c r="I107"/>
      <c r="J107"/>
      <c r="K107"/>
      <c r="L107"/>
    </row>
    <row r="108" spans="9:12" x14ac:dyDescent="0.25">
      <c r="I108"/>
      <c r="J108"/>
      <c r="K108"/>
      <c r="L108"/>
    </row>
    <row r="109" spans="9:12" x14ac:dyDescent="0.25">
      <c r="I109"/>
      <c r="J109"/>
      <c r="K109"/>
      <c r="L109"/>
    </row>
    <row r="110" spans="9:12" x14ac:dyDescent="0.25">
      <c r="I110"/>
      <c r="J110"/>
      <c r="K110"/>
      <c r="L110"/>
    </row>
    <row r="111" spans="9:12" x14ac:dyDescent="0.25">
      <c r="K111"/>
      <c r="L111"/>
    </row>
    <row r="112" spans="9:12" x14ac:dyDescent="0.25">
      <c r="K112"/>
      <c r="L112"/>
    </row>
    <row r="113" spans="11:12" x14ac:dyDescent="0.25">
      <c r="K113"/>
      <c r="L113"/>
    </row>
    <row r="114" spans="11:12" x14ac:dyDescent="0.25">
      <c r="K114"/>
      <c r="L114"/>
    </row>
    <row r="115" spans="11:12" x14ac:dyDescent="0.25">
      <c r="K115"/>
      <c r="L115"/>
    </row>
    <row r="116" spans="11:12" x14ac:dyDescent="0.25">
      <c r="K116"/>
      <c r="L116"/>
    </row>
    <row r="117" spans="11:12" x14ac:dyDescent="0.25">
      <c r="K117"/>
      <c r="L117"/>
    </row>
    <row r="118" spans="11:12" x14ac:dyDescent="0.25">
      <c r="K118"/>
      <c r="L118"/>
    </row>
    <row r="119" spans="11:12" x14ac:dyDescent="0.25">
      <c r="K119"/>
      <c r="L119"/>
    </row>
    <row r="120" spans="11:12" x14ac:dyDescent="0.25">
      <c r="K120"/>
      <c r="L120"/>
    </row>
    <row r="121" spans="11:12" x14ac:dyDescent="0.25">
      <c r="K121"/>
      <c r="L121"/>
    </row>
    <row r="122" spans="11:12" x14ac:dyDescent="0.25">
      <c r="K122"/>
      <c r="L122"/>
    </row>
    <row r="123" spans="11:12" x14ac:dyDescent="0.25">
      <c r="K123"/>
      <c r="L123"/>
    </row>
    <row r="124" spans="11:12" x14ac:dyDescent="0.25">
      <c r="K124"/>
      <c r="L124"/>
    </row>
    <row r="125" spans="11:12" x14ac:dyDescent="0.25">
      <c r="K125"/>
      <c r="L125"/>
    </row>
    <row r="126" spans="11:12" x14ac:dyDescent="0.25">
      <c r="K126"/>
      <c r="L126"/>
    </row>
    <row r="127" spans="11:12" x14ac:dyDescent="0.25">
      <c r="K127"/>
      <c r="L127"/>
    </row>
    <row r="128" spans="11:12" x14ac:dyDescent="0.25">
      <c r="K128"/>
      <c r="L128"/>
    </row>
    <row r="129" spans="11:12" x14ac:dyDescent="0.25">
      <c r="K129"/>
      <c r="L129"/>
    </row>
    <row r="130" spans="11:12" x14ac:dyDescent="0.25">
      <c r="K130"/>
      <c r="L130"/>
    </row>
    <row r="131" spans="11:12" x14ac:dyDescent="0.25">
      <c r="K131"/>
      <c r="L131"/>
    </row>
    <row r="132" spans="11:12" x14ac:dyDescent="0.25">
      <c r="K132"/>
      <c r="L132"/>
    </row>
    <row r="133" spans="11:12" x14ac:dyDescent="0.25">
      <c r="K133"/>
      <c r="L133"/>
    </row>
    <row r="134" spans="11:12" x14ac:dyDescent="0.25">
      <c r="K134"/>
      <c r="L134"/>
    </row>
    <row r="135" spans="11:12" x14ac:dyDescent="0.25">
      <c r="K135"/>
      <c r="L135"/>
    </row>
    <row r="136" spans="11:12" x14ac:dyDescent="0.25">
      <c r="K136"/>
      <c r="L136"/>
    </row>
    <row r="137" spans="11:12" x14ac:dyDescent="0.25">
      <c r="K137"/>
      <c r="L137"/>
    </row>
    <row r="138" spans="11:12" x14ac:dyDescent="0.25">
      <c r="K138"/>
      <c r="L138"/>
    </row>
    <row r="139" spans="11:12" x14ac:dyDescent="0.25">
      <c r="K139"/>
      <c r="L139"/>
    </row>
    <row r="140" spans="11:12" x14ac:dyDescent="0.25">
      <c r="K140"/>
      <c r="L140"/>
    </row>
    <row r="141" spans="11:12" x14ac:dyDescent="0.25">
      <c r="K141"/>
      <c r="L141"/>
    </row>
    <row r="142" spans="11:12" x14ac:dyDescent="0.25">
      <c r="K142"/>
      <c r="L142"/>
    </row>
    <row r="143" spans="11:12" x14ac:dyDescent="0.25">
      <c r="K143"/>
      <c r="L143"/>
    </row>
    <row r="144" spans="11:12" x14ac:dyDescent="0.25">
      <c r="K144"/>
      <c r="L144"/>
    </row>
    <row r="145" spans="11:12" x14ac:dyDescent="0.25">
      <c r="K145"/>
      <c r="L145"/>
    </row>
    <row r="146" spans="11:12" x14ac:dyDescent="0.25">
      <c r="K146"/>
      <c r="L146"/>
    </row>
    <row r="147" spans="11:12" x14ac:dyDescent="0.25">
      <c r="K147"/>
      <c r="L147"/>
    </row>
    <row r="148" spans="11:12" x14ac:dyDescent="0.25">
      <c r="K148"/>
      <c r="L148"/>
    </row>
    <row r="149" spans="11:12" x14ac:dyDescent="0.25">
      <c r="K149"/>
      <c r="L149"/>
    </row>
    <row r="150" spans="11:12" x14ac:dyDescent="0.25">
      <c r="K150"/>
      <c r="L150"/>
    </row>
    <row r="151" spans="11:12" x14ac:dyDescent="0.25">
      <c r="K151"/>
      <c r="L151"/>
    </row>
    <row r="152" spans="11:12" x14ac:dyDescent="0.25">
      <c r="K152"/>
      <c r="L152"/>
    </row>
    <row r="153" spans="11:12" x14ac:dyDescent="0.25">
      <c r="K153"/>
      <c r="L153"/>
    </row>
    <row r="154" spans="11:12" x14ac:dyDescent="0.25">
      <c r="K154"/>
      <c r="L154"/>
    </row>
    <row r="155" spans="11:12" x14ac:dyDescent="0.25">
      <c r="K155"/>
      <c r="L155"/>
    </row>
  </sheetData>
  <sortState xmlns:xlrd2="http://schemas.microsoft.com/office/spreadsheetml/2017/richdata2" ref="C47:C55">
    <sortCondition ref="C48" customList="Jan,Feb,Mar,Apr,May,Jun,Jul,Aug,Sep,Oct,Nov,Dec"/>
  </sortState>
  <pageMargins left="0.7" right="0.7" top="0.75" bottom="0.75" header="0.3" footer="0.3"/>
  <pageSetup orientation="portrait" verticalDpi="599" r:id="rId4"/>
  <drawing r:id="rId5"/>
  <legacyDrawing r:id="rId6"/>
  <mc:AlternateContent xmlns:mc="http://schemas.openxmlformats.org/markup-compatibility/2006">
    <mc:Choice Requires="x14">
      <controls>
        <mc:AlternateContent xmlns:mc="http://schemas.openxmlformats.org/markup-compatibility/2006">
          <mc:Choice Requires="x14">
            <control shapeId="87041" r:id="rId7" name="Group Box 1">
              <controlPr defaultSize="0" autoFill="0" autoPict="0">
                <anchor moveWithCells="1">
                  <from>
                    <xdr:col>1</xdr:col>
                    <xdr:colOff>0</xdr:colOff>
                    <xdr:row>14</xdr:row>
                    <xdr:rowOff>7620</xdr:rowOff>
                  </from>
                  <to>
                    <xdr:col>12</xdr:col>
                    <xdr:colOff>7620</xdr:colOff>
                    <xdr:row>41</xdr:row>
                    <xdr:rowOff>144780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7" tint="0.79998168889431442"/>
  </sheetPr>
  <dimension ref="A1:D6"/>
  <sheetViews>
    <sheetView showGridLines="0" zoomScale="80" zoomScaleNormal="80" workbookViewId="0">
      <selection activeCell="L22" sqref="L22"/>
    </sheetView>
  </sheetViews>
  <sheetFormatPr defaultColWidth="9" defaultRowHeight="13.8" x14ac:dyDescent="0.25"/>
  <cols>
    <col min="1" max="1" width="23.25" style="3" customWidth="1"/>
    <col min="2" max="2" width="15.375" style="3" customWidth="1"/>
    <col min="3" max="4" width="14.625" style="3" bestFit="1" customWidth="1"/>
    <col min="5" max="16384" width="9" style="3"/>
  </cols>
  <sheetData>
    <row r="1" spans="1:4" x14ac:dyDescent="0.25">
      <c r="A1" s="9" t="s">
        <v>5</v>
      </c>
      <c r="B1" s="9" t="s">
        <v>13</v>
      </c>
    </row>
    <row r="2" spans="1:4" x14ac:dyDescent="0.25">
      <c r="A2" s="10" t="s">
        <v>45</v>
      </c>
      <c r="B2" s="11" t="s">
        <v>223</v>
      </c>
    </row>
    <row r="5" spans="1:4" ht="15.6" x14ac:dyDescent="0.4">
      <c r="B5" s="5" t="s">
        <v>13</v>
      </c>
      <c r="C5" s="5" t="s">
        <v>224</v>
      </c>
      <c r="D5" s="5" t="s">
        <v>225</v>
      </c>
    </row>
    <row r="6" spans="1:4" x14ac:dyDescent="0.25">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'List data'!$A$1:$A$88</xm:f>
          </x14:formula1>
          <xm:sqref>A2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7" tint="0.79998168889431442"/>
  </sheetPr>
  <dimension ref="A1:A88"/>
  <sheetViews>
    <sheetView showGridLines="0" zoomScale="80" zoomScaleNormal="80" workbookViewId="0">
      <selection activeCell="L22" sqref="L22"/>
    </sheetView>
  </sheetViews>
  <sheetFormatPr defaultColWidth="9" defaultRowHeight="13.8" x14ac:dyDescent="0.25"/>
  <cols>
    <col min="1" max="1" width="34.75" style="3" bestFit="1" customWidth="1"/>
    <col min="2" max="16384" width="9" style="3"/>
  </cols>
  <sheetData>
    <row r="1" spans="1:1" x14ac:dyDescent="0.25">
      <c r="A1" s="3" t="s">
        <v>226</v>
      </c>
    </row>
    <row r="2" spans="1:1" x14ac:dyDescent="0.25">
      <c r="A2" s="3" t="s">
        <v>15</v>
      </c>
    </row>
    <row r="3" spans="1:1" x14ac:dyDescent="0.25">
      <c r="A3" s="3" t="s">
        <v>18</v>
      </c>
    </row>
    <row r="4" spans="1:1" x14ac:dyDescent="0.25">
      <c r="A4" s="3" t="s">
        <v>20</v>
      </c>
    </row>
    <row r="5" spans="1:1" x14ac:dyDescent="0.25">
      <c r="A5" s="3" t="s">
        <v>23</v>
      </c>
    </row>
    <row r="6" spans="1:1" x14ac:dyDescent="0.25">
      <c r="A6" s="3" t="s">
        <v>26</v>
      </c>
    </row>
    <row r="7" spans="1:1" x14ac:dyDescent="0.25">
      <c r="A7" s="3" t="s">
        <v>28</v>
      </c>
    </row>
    <row r="8" spans="1:1" x14ac:dyDescent="0.25">
      <c r="A8" s="3" t="s">
        <v>31</v>
      </c>
    </row>
    <row r="9" spans="1:1" x14ac:dyDescent="0.25">
      <c r="A9" s="3" t="s">
        <v>33</v>
      </c>
    </row>
    <row r="10" spans="1:1" x14ac:dyDescent="0.25">
      <c r="A10" s="3" t="s">
        <v>37</v>
      </c>
    </row>
    <row r="11" spans="1:1" x14ac:dyDescent="0.25">
      <c r="A11" s="3" t="s">
        <v>39</v>
      </c>
    </row>
    <row r="12" spans="1:1" x14ac:dyDescent="0.25">
      <c r="A12" s="3" t="s">
        <v>43</v>
      </c>
    </row>
    <row r="13" spans="1:1" x14ac:dyDescent="0.25">
      <c r="A13" s="3" t="s">
        <v>45</v>
      </c>
    </row>
    <row r="14" spans="1:1" x14ac:dyDescent="0.25">
      <c r="A14" s="3" t="s">
        <v>47</v>
      </c>
    </row>
    <row r="15" spans="1:1" x14ac:dyDescent="0.25">
      <c r="A15" s="3" t="s">
        <v>49</v>
      </c>
    </row>
    <row r="16" spans="1:1" x14ac:dyDescent="0.25">
      <c r="A16" s="3" t="s">
        <v>51</v>
      </c>
    </row>
    <row r="17" spans="1:1" x14ac:dyDescent="0.25">
      <c r="A17" s="3" t="s">
        <v>53</v>
      </c>
    </row>
    <row r="18" spans="1:1" x14ac:dyDescent="0.25">
      <c r="A18" s="3" t="s">
        <v>55</v>
      </c>
    </row>
    <row r="19" spans="1:1" x14ac:dyDescent="0.25">
      <c r="A19" s="3" t="s">
        <v>57</v>
      </c>
    </row>
    <row r="20" spans="1:1" x14ac:dyDescent="0.25">
      <c r="A20" s="3" t="s">
        <v>60</v>
      </c>
    </row>
    <row r="21" spans="1:1" x14ac:dyDescent="0.25">
      <c r="A21" s="3" t="s">
        <v>62</v>
      </c>
    </row>
    <row r="22" spans="1:1" x14ac:dyDescent="0.25">
      <c r="A22" s="3" t="s">
        <v>64</v>
      </c>
    </row>
    <row r="23" spans="1:1" x14ac:dyDescent="0.25">
      <c r="A23" s="3" t="s">
        <v>66</v>
      </c>
    </row>
    <row r="24" spans="1:1" x14ac:dyDescent="0.25">
      <c r="A24" s="3" t="s">
        <v>68</v>
      </c>
    </row>
    <row r="25" spans="1:1" x14ac:dyDescent="0.25">
      <c r="A25" s="3" t="s">
        <v>70</v>
      </c>
    </row>
    <row r="26" spans="1:1" x14ac:dyDescent="0.25">
      <c r="A26" s="3" t="s">
        <v>72</v>
      </c>
    </row>
    <row r="27" spans="1:1" x14ac:dyDescent="0.25">
      <c r="A27" s="3" t="s">
        <v>74</v>
      </c>
    </row>
    <row r="28" spans="1:1" x14ac:dyDescent="0.25">
      <c r="A28" s="3" t="s">
        <v>76</v>
      </c>
    </row>
    <row r="29" spans="1:1" x14ac:dyDescent="0.25">
      <c r="A29" s="3" t="s">
        <v>78</v>
      </c>
    </row>
    <row r="30" spans="1:1" x14ac:dyDescent="0.25">
      <c r="A30" s="3" t="s">
        <v>80</v>
      </c>
    </row>
    <row r="31" spans="1:1" x14ac:dyDescent="0.25">
      <c r="A31" s="3" t="s">
        <v>82</v>
      </c>
    </row>
    <row r="32" spans="1:1" x14ac:dyDescent="0.25">
      <c r="A32" s="3" t="s">
        <v>84</v>
      </c>
    </row>
    <row r="33" spans="1:1" x14ac:dyDescent="0.25">
      <c r="A33" s="3" t="s">
        <v>86</v>
      </c>
    </row>
    <row r="34" spans="1:1" x14ac:dyDescent="0.25">
      <c r="A34" s="3" t="s">
        <v>88</v>
      </c>
    </row>
    <row r="35" spans="1:1" x14ac:dyDescent="0.25">
      <c r="A35" s="3" t="s">
        <v>90</v>
      </c>
    </row>
    <row r="36" spans="1:1" x14ac:dyDescent="0.25">
      <c r="A36" s="3" t="s">
        <v>93</v>
      </c>
    </row>
    <row r="37" spans="1:1" x14ac:dyDescent="0.25">
      <c r="A37" s="3" t="s">
        <v>95</v>
      </c>
    </row>
    <row r="38" spans="1:1" x14ac:dyDescent="0.25">
      <c r="A38" s="3" t="s">
        <v>97</v>
      </c>
    </row>
    <row r="39" spans="1:1" x14ac:dyDescent="0.25">
      <c r="A39" s="3" t="s">
        <v>99</v>
      </c>
    </row>
    <row r="40" spans="1:1" x14ac:dyDescent="0.25">
      <c r="A40" s="3" t="s">
        <v>101</v>
      </c>
    </row>
    <row r="41" spans="1:1" x14ac:dyDescent="0.25">
      <c r="A41" s="3" t="s">
        <v>103</v>
      </c>
    </row>
    <row r="42" spans="1:1" x14ac:dyDescent="0.25">
      <c r="A42" s="3" t="s">
        <v>106</v>
      </c>
    </row>
    <row r="43" spans="1:1" x14ac:dyDescent="0.25">
      <c r="A43" s="3" t="s">
        <v>110</v>
      </c>
    </row>
    <row r="44" spans="1:1" x14ac:dyDescent="0.25">
      <c r="A44" s="3" t="s">
        <v>112</v>
      </c>
    </row>
    <row r="45" spans="1:1" x14ac:dyDescent="0.25">
      <c r="A45" s="3" t="s">
        <v>115</v>
      </c>
    </row>
    <row r="46" spans="1:1" x14ac:dyDescent="0.25">
      <c r="A46" s="3" t="s">
        <v>118</v>
      </c>
    </row>
    <row r="47" spans="1:1" x14ac:dyDescent="0.25">
      <c r="A47" s="3" t="s">
        <v>120</v>
      </c>
    </row>
    <row r="48" spans="1:1" x14ac:dyDescent="0.25">
      <c r="A48" s="3" t="s">
        <v>122</v>
      </c>
    </row>
    <row r="49" spans="1:1" x14ac:dyDescent="0.25">
      <c r="A49" s="3" t="s">
        <v>125</v>
      </c>
    </row>
    <row r="50" spans="1:1" x14ac:dyDescent="0.25">
      <c r="A50" s="3" t="s">
        <v>127</v>
      </c>
    </row>
    <row r="51" spans="1:1" x14ac:dyDescent="0.25">
      <c r="A51" s="3" t="s">
        <v>129</v>
      </c>
    </row>
    <row r="52" spans="1:1" x14ac:dyDescent="0.25">
      <c r="A52" s="3" t="s">
        <v>131</v>
      </c>
    </row>
    <row r="53" spans="1:1" x14ac:dyDescent="0.25">
      <c r="A53" s="3" t="s">
        <v>133</v>
      </c>
    </row>
    <row r="54" spans="1:1" x14ac:dyDescent="0.25">
      <c r="A54" s="3" t="s">
        <v>135</v>
      </c>
    </row>
    <row r="55" spans="1:1" x14ac:dyDescent="0.25">
      <c r="A55" s="3" t="s">
        <v>137</v>
      </c>
    </row>
    <row r="56" spans="1:1" x14ac:dyDescent="0.25">
      <c r="A56" s="3" t="s">
        <v>140</v>
      </c>
    </row>
    <row r="57" spans="1:1" x14ac:dyDescent="0.25">
      <c r="A57" s="3" t="s">
        <v>142</v>
      </c>
    </row>
    <row r="58" spans="1:1" x14ac:dyDescent="0.25">
      <c r="A58" s="3" t="s">
        <v>145</v>
      </c>
    </row>
    <row r="59" spans="1:1" x14ac:dyDescent="0.25">
      <c r="A59" s="3" t="s">
        <v>147</v>
      </c>
    </row>
    <row r="60" spans="1:1" x14ac:dyDescent="0.25">
      <c r="A60" s="3" t="s">
        <v>149</v>
      </c>
    </row>
    <row r="61" spans="1:1" x14ac:dyDescent="0.25">
      <c r="A61" s="3" t="s">
        <v>153</v>
      </c>
    </row>
    <row r="62" spans="1:1" x14ac:dyDescent="0.25">
      <c r="A62" s="3" t="s">
        <v>157</v>
      </c>
    </row>
    <row r="63" spans="1:1" x14ac:dyDescent="0.25">
      <c r="A63" s="3" t="s">
        <v>159</v>
      </c>
    </row>
    <row r="64" spans="1:1" x14ac:dyDescent="0.25">
      <c r="A64" s="3" t="s">
        <v>161</v>
      </c>
    </row>
    <row r="65" spans="1:1" x14ac:dyDescent="0.25">
      <c r="A65" s="3" t="s">
        <v>163</v>
      </c>
    </row>
    <row r="66" spans="1:1" x14ac:dyDescent="0.25">
      <c r="A66" s="3" t="s">
        <v>165</v>
      </c>
    </row>
    <row r="67" spans="1:1" x14ac:dyDescent="0.25">
      <c r="A67" s="3" t="s">
        <v>167</v>
      </c>
    </row>
    <row r="68" spans="1:1" x14ac:dyDescent="0.25">
      <c r="A68" s="3" t="s">
        <v>169</v>
      </c>
    </row>
    <row r="69" spans="1:1" x14ac:dyDescent="0.25">
      <c r="A69" s="3" t="s">
        <v>171</v>
      </c>
    </row>
    <row r="70" spans="1:1" x14ac:dyDescent="0.25">
      <c r="A70" s="3" t="s">
        <v>173</v>
      </c>
    </row>
    <row r="71" spans="1:1" x14ac:dyDescent="0.25">
      <c r="A71" s="3" t="s">
        <v>175</v>
      </c>
    </row>
    <row r="72" spans="1:1" x14ac:dyDescent="0.25">
      <c r="A72" s="3" t="s">
        <v>177</v>
      </c>
    </row>
    <row r="73" spans="1:1" x14ac:dyDescent="0.25">
      <c r="A73" s="3" t="s">
        <v>179</v>
      </c>
    </row>
    <row r="74" spans="1:1" x14ac:dyDescent="0.25">
      <c r="A74" s="3" t="s">
        <v>182</v>
      </c>
    </row>
    <row r="75" spans="1:1" x14ac:dyDescent="0.25">
      <c r="A75" s="3" t="s">
        <v>184</v>
      </c>
    </row>
    <row r="76" spans="1:1" x14ac:dyDescent="0.25">
      <c r="A76" s="3" t="s">
        <v>186</v>
      </c>
    </row>
    <row r="77" spans="1:1" x14ac:dyDescent="0.25">
      <c r="A77" s="3" t="s">
        <v>188</v>
      </c>
    </row>
    <row r="78" spans="1:1" x14ac:dyDescent="0.25">
      <c r="A78" s="3" t="s">
        <v>190</v>
      </c>
    </row>
    <row r="79" spans="1:1" x14ac:dyDescent="0.25">
      <c r="A79" s="3" t="s">
        <v>192</v>
      </c>
    </row>
    <row r="80" spans="1:1" x14ac:dyDescent="0.25">
      <c r="A80" s="3" t="s">
        <v>194</v>
      </c>
    </row>
    <row r="81" spans="1:1" x14ac:dyDescent="0.25">
      <c r="A81" s="3" t="s">
        <v>196</v>
      </c>
    </row>
    <row r="82" spans="1:1" x14ac:dyDescent="0.25">
      <c r="A82" s="3" t="s">
        <v>198</v>
      </c>
    </row>
    <row r="83" spans="1:1" x14ac:dyDescent="0.25">
      <c r="A83" s="3" t="s">
        <v>200</v>
      </c>
    </row>
    <row r="84" spans="1:1" x14ac:dyDescent="0.25">
      <c r="A84" s="3" t="s">
        <v>202</v>
      </c>
    </row>
    <row r="85" spans="1:1" x14ac:dyDescent="0.25">
      <c r="A85" s="3" t="s">
        <v>204</v>
      </c>
    </row>
    <row r="86" spans="1:1" x14ac:dyDescent="0.25">
      <c r="A86" s="3" t="s">
        <v>206</v>
      </c>
    </row>
    <row r="87" spans="1:1" x14ac:dyDescent="0.25">
      <c r="A87" s="3" t="s">
        <v>208</v>
      </c>
    </row>
    <row r="88" spans="1:1" x14ac:dyDescent="0.25">
      <c r="A88" s="3" t="s">
        <v>210</v>
      </c>
    </row>
  </sheetData>
  <pageMargins left="0.7" right="0.7" top="0.75" bottom="0.75" header="0.3" footer="0.3"/>
  <pageSetup orientation="portrait" verticalDpi="599"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3.8" x14ac:dyDescent="0.25"/>
  <cols>
    <col min="1" max="1" width="13.875" style="3" bestFit="1" customWidth="1"/>
    <col min="2" max="2" width="30.875" style="3" bestFit="1" customWidth="1"/>
    <col min="3" max="3" width="14" style="3" bestFit="1" customWidth="1"/>
    <col min="4" max="4" width="13.125" style="3" bestFit="1" customWidth="1"/>
    <col min="5" max="5" width="9" style="3"/>
    <col min="6" max="6" width="8.875" style="3" customWidth="1"/>
    <col min="7" max="7" width="13.875" style="3" bestFit="1" customWidth="1"/>
    <col min="8" max="8" width="6.75" style="3" customWidth="1"/>
    <col min="9" max="9" width="13.875" style="3" bestFit="1" customWidth="1"/>
    <col min="10" max="10" width="7.375" style="3" customWidth="1"/>
    <col min="11" max="11" width="19.25" style="3" bestFit="1" customWidth="1"/>
    <col min="12" max="12" width="6.75" style="3" customWidth="1"/>
    <col min="13" max="13" width="11.125" style="3" bestFit="1" customWidth="1"/>
    <col min="14" max="14" width="9" style="3"/>
    <col min="15" max="15" width="9.625" style="3" customWidth="1"/>
    <col min="16" max="16" width="15.875" style="3" bestFit="1" customWidth="1"/>
    <col min="17" max="17" width="34.875" style="3" bestFit="1" customWidth="1"/>
    <col min="18" max="16384" width="9" style="3"/>
  </cols>
  <sheetData>
    <row r="11" spans="1:21" ht="15.6" x14ac:dyDescent="0.4">
      <c r="A11" s="3" t="s">
        <v>227</v>
      </c>
      <c r="B11" s="3">
        <v>52.88</v>
      </c>
      <c r="C11" s="3" t="s">
        <v>228</v>
      </c>
      <c r="D11" s="3" t="s">
        <v>229</v>
      </c>
      <c r="F11" s="3" t="s">
        <v>230</v>
      </c>
      <c r="G11" s="3" t="s">
        <v>231</v>
      </c>
      <c r="I11" s="3" t="s">
        <v>232</v>
      </c>
      <c r="K11" s="3" t="s">
        <v>233</v>
      </c>
      <c r="M11" s="3" t="s">
        <v>234</v>
      </c>
      <c r="N11" s="3" t="s">
        <v>235</v>
      </c>
      <c r="O11" s="3" t="s">
        <v>236</v>
      </c>
      <c r="P11" s="3" t="s">
        <v>237</v>
      </c>
      <c r="Q11" s="3" t="s">
        <v>238</v>
      </c>
      <c r="S11" s="5" t="s">
        <v>239</v>
      </c>
      <c r="T11" s="5" t="s">
        <v>240</v>
      </c>
      <c r="U11" s="5" t="s">
        <v>241</v>
      </c>
    </row>
    <row r="12" spans="1:21" x14ac:dyDescent="0.25">
      <c r="A12" s="3" t="s">
        <v>242</v>
      </c>
      <c r="B12" s="3" t="s">
        <v>243</v>
      </c>
      <c r="C12" s="3" t="s">
        <v>244</v>
      </c>
      <c r="D12" s="3" t="s">
        <v>245</v>
      </c>
      <c r="F12" s="3" t="s">
        <v>246</v>
      </c>
      <c r="G12" s="3" t="s">
        <v>247</v>
      </c>
      <c r="H12" s="3">
        <v>52.88</v>
      </c>
      <c r="I12" s="3">
        <v>-0.64</v>
      </c>
      <c r="J12" s="12">
        <v>-1.2E-2</v>
      </c>
      <c r="K12" s="3">
        <v>52.33</v>
      </c>
      <c r="L12" s="3">
        <v>54.07</v>
      </c>
      <c r="M12" s="7">
        <v>5332808</v>
      </c>
      <c r="N12" s="7">
        <v>4506030</v>
      </c>
      <c r="O12" s="3" t="s">
        <v>248</v>
      </c>
      <c r="P12" s="3" t="s">
        <v>249</v>
      </c>
      <c r="Q12" s="3" t="s">
        <v>250</v>
      </c>
      <c r="S12" s="4" t="str">
        <f>F12</f>
        <v>UAL</v>
      </c>
      <c r="T12" s="13">
        <f>H12</f>
        <v>52.88</v>
      </c>
      <c r="U12" s="14">
        <f>J12</f>
        <v>-1.2E-2</v>
      </c>
    </row>
    <row r="13" spans="1:21" x14ac:dyDescent="0.25">
      <c r="A13" s="3" t="s">
        <v>251</v>
      </c>
      <c r="B13" s="3">
        <f>-0.64 -1.2%</f>
        <v>-0.65200000000000002</v>
      </c>
      <c r="C13" s="3" t="s">
        <v>252</v>
      </c>
      <c r="D13" s="7">
        <v>5332808</v>
      </c>
      <c r="F13" s="3" t="s">
        <v>253</v>
      </c>
      <c r="G13" s="3" t="s">
        <v>247</v>
      </c>
      <c r="H13" s="3">
        <v>40.01</v>
      </c>
      <c r="I13" s="3">
        <v>0.22</v>
      </c>
      <c r="J13" s="12">
        <v>5.4999999999999997E-3</v>
      </c>
      <c r="K13" s="3">
        <v>39.729999999999997</v>
      </c>
      <c r="L13" s="3">
        <v>40.380000000000003</v>
      </c>
      <c r="M13" s="7">
        <v>6634830</v>
      </c>
      <c r="N13" s="7">
        <v>7169970</v>
      </c>
      <c r="O13" s="3" t="s">
        <v>254</v>
      </c>
      <c r="P13" s="3" t="s">
        <v>249</v>
      </c>
      <c r="Q13" s="3" t="s">
        <v>250</v>
      </c>
      <c r="S13" s="4" t="str">
        <f>F13</f>
        <v>LUV</v>
      </c>
      <c r="T13" s="13">
        <f>H13</f>
        <v>40.01</v>
      </c>
      <c r="U13" s="14">
        <f>J13</f>
        <v>5.4999999999999997E-3</v>
      </c>
    </row>
    <row r="14" spans="1:21" x14ac:dyDescent="0.25">
      <c r="A14" s="3" t="s">
        <v>255</v>
      </c>
      <c r="B14" s="3">
        <v>53.52</v>
      </c>
      <c r="C14" s="3" t="s">
        <v>256</v>
      </c>
      <c r="D14" s="7">
        <v>4506030</v>
      </c>
      <c r="F14" s="3" t="s">
        <v>257</v>
      </c>
      <c r="G14" s="3" t="s">
        <v>247</v>
      </c>
      <c r="H14" s="3">
        <v>37.380000000000003</v>
      </c>
      <c r="I14" s="3">
        <v>-0.82</v>
      </c>
      <c r="J14" s="12">
        <v>-2.1499999999999998E-2</v>
      </c>
      <c r="K14" s="3">
        <v>37.36</v>
      </c>
      <c r="L14" s="3">
        <v>38.380000000000003</v>
      </c>
      <c r="M14" s="7">
        <v>7410000</v>
      </c>
      <c r="N14" s="7">
        <v>8373440</v>
      </c>
      <c r="O14" s="3" t="s">
        <v>258</v>
      </c>
      <c r="P14" s="3" t="s">
        <v>249</v>
      </c>
      <c r="Q14" s="3" t="s">
        <v>250</v>
      </c>
      <c r="S14" s="4" t="str">
        <f>F14</f>
        <v>AAL</v>
      </c>
      <c r="T14" s="13">
        <f>H14</f>
        <v>37.380000000000003</v>
      </c>
      <c r="U14" s="14">
        <f>J14</f>
        <v>-2.1499999999999998E-2</v>
      </c>
    </row>
    <row r="15" spans="1:21" x14ac:dyDescent="0.25">
      <c r="A15" s="3" t="s">
        <v>259</v>
      </c>
      <c r="B15" s="3">
        <v>53.76</v>
      </c>
      <c r="C15" s="3" t="s">
        <v>260</v>
      </c>
      <c r="D15" s="3" t="s">
        <v>248</v>
      </c>
      <c r="F15" s="3" t="s">
        <v>261</v>
      </c>
      <c r="G15" s="3" t="s">
        <v>247</v>
      </c>
      <c r="H15" s="3">
        <v>39.270000000000003</v>
      </c>
      <c r="I15" s="3">
        <v>0.33</v>
      </c>
      <c r="J15" s="12">
        <v>8.5000000000000006E-3</v>
      </c>
      <c r="K15" s="3">
        <v>38.56</v>
      </c>
      <c r="L15" s="3">
        <v>39.5</v>
      </c>
      <c r="M15" s="7">
        <v>11142710</v>
      </c>
      <c r="N15" s="7">
        <v>9956860</v>
      </c>
      <c r="O15" s="3" t="s">
        <v>262</v>
      </c>
      <c r="P15" s="3" t="s">
        <v>249</v>
      </c>
      <c r="Q15" s="3" t="s">
        <v>250</v>
      </c>
      <c r="S15" s="4" t="str">
        <f>F15</f>
        <v>DAL</v>
      </c>
      <c r="T15" s="13">
        <f>H15</f>
        <v>39.270000000000003</v>
      </c>
      <c r="U15" s="14">
        <f>J15</f>
        <v>8.5000000000000006E-3</v>
      </c>
    </row>
    <row r="16" spans="1:21" x14ac:dyDescent="0.25">
      <c r="A16" s="3" t="s">
        <v>263</v>
      </c>
      <c r="B16" s="3" t="s">
        <v>264</v>
      </c>
      <c r="C16" s="3" t="s">
        <v>265</v>
      </c>
      <c r="D16" s="3">
        <v>2.89</v>
      </c>
    </row>
    <row r="17" spans="1:4" x14ac:dyDescent="0.25">
      <c r="A17" s="3" t="s">
        <v>266</v>
      </c>
      <c r="B17" s="3" t="s">
        <v>267</v>
      </c>
      <c r="C17" s="3" t="s">
        <v>268</v>
      </c>
      <c r="D17" s="3">
        <v>18.3</v>
      </c>
    </row>
    <row r="18" spans="1:4" x14ac:dyDescent="0.25">
      <c r="A18" s="3" t="s">
        <v>269</v>
      </c>
      <c r="B18" s="3">
        <v>60.69</v>
      </c>
      <c r="C18" s="3" t="s">
        <v>270</v>
      </c>
      <c r="D18" s="3" t="s">
        <v>271</v>
      </c>
    </row>
    <row r="20" spans="1:4" x14ac:dyDescent="0.25">
      <c r="A20" s="3" t="s">
        <v>227</v>
      </c>
      <c r="B20" s="3">
        <v>40.01</v>
      </c>
      <c r="C20" s="3" t="s">
        <v>228</v>
      </c>
      <c r="D20" s="3" t="s">
        <v>272</v>
      </c>
    </row>
    <row r="21" spans="1:4" x14ac:dyDescent="0.25">
      <c r="A21" s="3" t="s">
        <v>242</v>
      </c>
      <c r="B21" s="3" t="s">
        <v>243</v>
      </c>
      <c r="C21" s="3" t="s">
        <v>244</v>
      </c>
      <c r="D21" s="3" t="s">
        <v>273</v>
      </c>
    </row>
    <row r="22" spans="1:4" x14ac:dyDescent="0.25">
      <c r="A22" s="3" t="s">
        <v>251</v>
      </c>
      <c r="B22" s="3">
        <f>0.22 +0.55%</f>
        <v>0.22550000000000001</v>
      </c>
      <c r="C22" s="3" t="s">
        <v>252</v>
      </c>
      <c r="D22" s="7">
        <v>6634830</v>
      </c>
    </row>
    <row r="23" spans="1:4" x14ac:dyDescent="0.25">
      <c r="A23" s="3" t="s">
        <v>255</v>
      </c>
      <c r="B23" s="3">
        <v>39.79</v>
      </c>
      <c r="C23" s="3" t="s">
        <v>256</v>
      </c>
      <c r="D23" s="7">
        <v>7169970</v>
      </c>
    </row>
    <row r="24" spans="1:4" x14ac:dyDescent="0.25">
      <c r="A24" s="3" t="s">
        <v>259</v>
      </c>
      <c r="B24" s="3">
        <v>40.15</v>
      </c>
      <c r="C24" s="3" t="s">
        <v>260</v>
      </c>
      <c r="D24" s="3" t="s">
        <v>254</v>
      </c>
    </row>
    <row r="25" spans="1:4" x14ac:dyDescent="0.25">
      <c r="A25" s="3" t="s">
        <v>263</v>
      </c>
      <c r="B25" s="3" t="s">
        <v>274</v>
      </c>
      <c r="C25" s="3" t="s">
        <v>265</v>
      </c>
      <c r="D25" s="3">
        <v>10.61</v>
      </c>
    </row>
    <row r="26" spans="1:4" x14ac:dyDescent="0.25">
      <c r="A26" s="3" t="s">
        <v>266</v>
      </c>
      <c r="B26" s="3" t="s">
        <v>275</v>
      </c>
      <c r="C26" s="3" t="s">
        <v>268</v>
      </c>
      <c r="D26" s="3">
        <v>3.77</v>
      </c>
    </row>
    <row r="27" spans="1:4" x14ac:dyDescent="0.25">
      <c r="A27" s="3" t="s">
        <v>269</v>
      </c>
      <c r="B27" s="3">
        <v>48.67</v>
      </c>
      <c r="C27" s="3" t="s">
        <v>270</v>
      </c>
      <c r="D27" s="3" t="s">
        <v>276</v>
      </c>
    </row>
    <row r="29" spans="1:4" x14ac:dyDescent="0.25">
      <c r="A29" s="3" t="s">
        <v>227</v>
      </c>
      <c r="B29" s="3">
        <v>37.380000000000003</v>
      </c>
      <c r="C29" s="3" t="s">
        <v>228</v>
      </c>
      <c r="D29" s="3" t="s">
        <v>277</v>
      </c>
    </row>
    <row r="30" spans="1:4" x14ac:dyDescent="0.25">
      <c r="A30" s="3" t="s">
        <v>242</v>
      </c>
      <c r="B30" s="3" t="s">
        <v>243</v>
      </c>
      <c r="C30" s="3" t="s">
        <v>244</v>
      </c>
      <c r="D30" s="3" t="s">
        <v>278</v>
      </c>
    </row>
    <row r="31" spans="1:4" x14ac:dyDescent="0.25">
      <c r="A31" s="3" t="s">
        <v>251</v>
      </c>
      <c r="B31" s="3">
        <f>-0.82 -2.15%</f>
        <v>-0.84149999999999991</v>
      </c>
      <c r="C31" s="3" t="s">
        <v>252</v>
      </c>
      <c r="D31" s="7">
        <v>7410000</v>
      </c>
    </row>
    <row r="32" spans="1:4" x14ac:dyDescent="0.25">
      <c r="A32" s="3" t="s">
        <v>255</v>
      </c>
      <c r="B32" s="3">
        <v>38.200000000000003</v>
      </c>
      <c r="C32" s="3" t="s">
        <v>256</v>
      </c>
      <c r="D32" s="7">
        <v>8388120</v>
      </c>
    </row>
    <row r="33" spans="1:6" x14ac:dyDescent="0.25">
      <c r="A33" s="3" t="s">
        <v>259</v>
      </c>
      <c r="B33" s="3">
        <v>38.119999999999997</v>
      </c>
      <c r="C33" s="3" t="s">
        <v>260</v>
      </c>
      <c r="D33" s="3" t="s">
        <v>258</v>
      </c>
    </row>
    <row r="34" spans="1:6" x14ac:dyDescent="0.25">
      <c r="A34" s="3" t="s">
        <v>263</v>
      </c>
      <c r="B34" s="3" t="s">
        <v>279</v>
      </c>
      <c r="C34" s="3" t="s">
        <v>265</v>
      </c>
      <c r="D34" s="3">
        <v>3.53</v>
      </c>
    </row>
    <row r="35" spans="1:6" x14ac:dyDescent="0.25">
      <c r="A35" s="3" t="s">
        <v>266</v>
      </c>
      <c r="B35" s="3" t="s">
        <v>280</v>
      </c>
      <c r="C35" s="3" t="s">
        <v>268</v>
      </c>
      <c r="D35" s="3">
        <v>10.58</v>
      </c>
      <c r="F35" s="8" t="s">
        <v>222</v>
      </c>
    </row>
    <row r="36" spans="1:6" x14ac:dyDescent="0.25">
      <c r="A36" s="3" t="s">
        <v>269</v>
      </c>
      <c r="B36" s="3">
        <v>41.58</v>
      </c>
      <c r="C36" s="3" t="s">
        <v>270</v>
      </c>
      <c r="D36" s="3" t="s">
        <v>281</v>
      </c>
    </row>
    <row r="38" spans="1:6" x14ac:dyDescent="0.25">
      <c r="A38" s="3" t="s">
        <v>227</v>
      </c>
      <c r="B38" s="3">
        <v>39.270000000000003</v>
      </c>
      <c r="C38" s="3" t="s">
        <v>228</v>
      </c>
      <c r="D38" s="3" t="s">
        <v>282</v>
      </c>
    </row>
    <row r="39" spans="1:6" x14ac:dyDescent="0.25">
      <c r="A39" s="3" t="s">
        <v>242</v>
      </c>
      <c r="B39" s="3" t="s">
        <v>243</v>
      </c>
      <c r="C39" s="3" t="s">
        <v>244</v>
      </c>
      <c r="D39" s="3" t="s">
        <v>283</v>
      </c>
    </row>
    <row r="40" spans="1:6" x14ac:dyDescent="0.25">
      <c r="A40" s="3" t="s">
        <v>251</v>
      </c>
      <c r="B40" s="3">
        <f>0.33 +0.85%</f>
        <v>0.33850000000000002</v>
      </c>
      <c r="C40" s="3" t="s">
        <v>252</v>
      </c>
      <c r="D40" s="7">
        <v>11142710</v>
      </c>
    </row>
    <row r="41" spans="1:6" x14ac:dyDescent="0.25">
      <c r="A41" s="3" t="s">
        <v>255</v>
      </c>
      <c r="B41" s="3">
        <v>38.94</v>
      </c>
      <c r="C41" s="3" t="s">
        <v>256</v>
      </c>
      <c r="D41" s="7">
        <v>9939040</v>
      </c>
    </row>
    <row r="42" spans="1:6" x14ac:dyDescent="0.25">
      <c r="A42" s="3" t="s">
        <v>259</v>
      </c>
      <c r="B42" s="3">
        <v>39.01</v>
      </c>
      <c r="C42" s="3" t="s">
        <v>260</v>
      </c>
      <c r="D42" s="3" t="s">
        <v>262</v>
      </c>
    </row>
    <row r="43" spans="1:6" x14ac:dyDescent="0.25">
      <c r="A43" s="3" t="s">
        <v>263</v>
      </c>
      <c r="B43" s="3" t="s">
        <v>284</v>
      </c>
      <c r="C43" s="3" t="s">
        <v>265</v>
      </c>
      <c r="D43" s="3">
        <v>6.4</v>
      </c>
    </row>
    <row r="44" spans="1:6" x14ac:dyDescent="0.25">
      <c r="A44" s="3" t="s">
        <v>266</v>
      </c>
      <c r="B44" s="3" t="s">
        <v>285</v>
      </c>
      <c r="C44" s="3" t="s">
        <v>268</v>
      </c>
      <c r="D44" s="3">
        <v>6.14</v>
      </c>
    </row>
    <row r="45" spans="1:6" x14ac:dyDescent="0.25">
      <c r="A45" s="3" t="s">
        <v>269</v>
      </c>
      <c r="B45" s="3">
        <v>0.4</v>
      </c>
      <c r="C45" s="3" t="s">
        <v>270</v>
      </c>
      <c r="D45" s="3" t="s">
        <v>286</v>
      </c>
    </row>
  </sheetData>
  <hyperlinks>
    <hyperlink ref="F35" location="Breakdown!A1" display="Back to Breakdown" xr:uid="{00000000-0004-0000-0C00-000000000000}"/>
  </hyperlinks>
  <pageMargins left="0.7" right="0.7" top="0.75" bottom="0.75" header="0.3" footer="0.3"/>
  <pageSetup orientation="portrait" verticalDpi="599"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7"/>
  </sheetPr>
  <dimension ref="A1:M155"/>
  <sheetViews>
    <sheetView showGridLines="0" topLeftCell="A10" zoomScale="80" zoomScaleNormal="80" workbookViewId="0"/>
  </sheetViews>
  <sheetFormatPr defaultColWidth="9" defaultRowHeight="13.8" x14ac:dyDescent="0.25"/>
  <cols>
    <col min="1" max="2" width="4.625" style="3" customWidth="1"/>
    <col min="3" max="13" width="16.625" style="3" customWidth="1"/>
    <col min="14" max="14" width="9" style="3"/>
    <col min="15" max="15" width="19.875" style="3" bestFit="1" customWidth="1"/>
    <col min="16" max="16" width="17" style="3" bestFit="1" customWidth="1"/>
    <col min="17"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447</v>
      </c>
    </row>
    <row r="5" spans="1:3" x14ac:dyDescent="0.25">
      <c r="A5" s="1"/>
    </row>
    <row r="6" spans="1:3" x14ac:dyDescent="0.25">
      <c r="A6" s="1"/>
    </row>
    <row r="7" spans="1:3" ht="15.6" x14ac:dyDescent="0.3">
      <c r="A7" s="1"/>
      <c r="C7" s="22" t="s">
        <v>457</v>
      </c>
    </row>
    <row r="8" spans="1:3" x14ac:dyDescent="0.25">
      <c r="A8" s="1"/>
      <c r="C8" s="84" t="s">
        <v>456</v>
      </c>
    </row>
    <row r="9" spans="1:3" x14ac:dyDescent="0.25">
      <c r="A9" s="1"/>
      <c r="C9" s="85" t="s">
        <v>450</v>
      </c>
    </row>
    <row r="10" spans="1:3" x14ac:dyDescent="0.25">
      <c r="A10" s="1"/>
    </row>
    <row r="11" spans="1:3" ht="15.6" x14ac:dyDescent="0.3">
      <c r="A11" s="1"/>
      <c r="B11" s="25" t="s">
        <v>449</v>
      </c>
      <c r="C11" s="108" t="s">
        <v>479</v>
      </c>
    </row>
    <row r="12" spans="1:3" ht="15.6" x14ac:dyDescent="0.3">
      <c r="A12" s="1"/>
      <c r="B12" s="25" t="s">
        <v>451</v>
      </c>
      <c r="C12" s="108" t="s">
        <v>480</v>
      </c>
    </row>
    <row r="13" spans="1:3" ht="15.6" x14ac:dyDescent="0.3">
      <c r="B13" s="25" t="s">
        <v>452</v>
      </c>
      <c r="C13" s="108" t="s">
        <v>481</v>
      </c>
    </row>
    <row r="27" spans="2:12" x14ac:dyDescent="0.25">
      <c r="B27" s="105"/>
      <c r="C27" s="94"/>
      <c r="D27" s="94"/>
      <c r="E27" s="94"/>
      <c r="F27" s="94"/>
      <c r="G27" s="94"/>
      <c r="H27" s="94"/>
      <c r="I27" s="94"/>
      <c r="J27" s="94"/>
      <c r="K27" s="94"/>
      <c r="L27" s="94"/>
    </row>
    <row r="43" spans="3:13" x14ac:dyDescent="0.25">
      <c r="I43"/>
      <c r="J43"/>
    </row>
    <row r="44" spans="3:13" x14ac:dyDescent="0.25">
      <c r="I44"/>
      <c r="J44"/>
    </row>
    <row r="45" spans="3:13" x14ac:dyDescent="0.25">
      <c r="I45"/>
      <c r="J45"/>
    </row>
    <row r="46" spans="3:13" x14ac:dyDescent="0.25">
      <c r="I46"/>
      <c r="J46"/>
    </row>
    <row r="47" spans="3:13" x14ac:dyDescent="0.25">
      <c r="C47" s="96" t="s">
        <v>453</v>
      </c>
      <c r="D47" t="s">
        <v>455</v>
      </c>
      <c r="E47"/>
      <c r="G47" s="96" t="s">
        <v>453</v>
      </c>
      <c r="H47" t="s">
        <v>455</v>
      </c>
      <c r="I47"/>
      <c r="J47"/>
      <c r="K47" s="96" t="s">
        <v>453</v>
      </c>
      <c r="L47" t="s">
        <v>455</v>
      </c>
      <c r="M47"/>
    </row>
    <row r="48" spans="3:13" x14ac:dyDescent="0.25">
      <c r="C48" s="97" t="s">
        <v>215</v>
      </c>
      <c r="D48" s="98">
        <v>11423.130000000001</v>
      </c>
      <c r="E48"/>
      <c r="G48" s="97" t="s">
        <v>214</v>
      </c>
      <c r="H48" s="98">
        <v>11051.98</v>
      </c>
      <c r="I48"/>
      <c r="J48"/>
      <c r="K48" s="97" t="s">
        <v>109</v>
      </c>
      <c r="L48" s="98">
        <v>2856.5</v>
      </c>
      <c r="M48"/>
    </row>
    <row r="49" spans="3:13" x14ac:dyDescent="0.25">
      <c r="C49" s="97" t="s">
        <v>216</v>
      </c>
      <c r="D49" s="98">
        <v>4294.25</v>
      </c>
      <c r="E49"/>
      <c r="G49" s="97" t="s">
        <v>213</v>
      </c>
      <c r="H49" s="98">
        <v>32577.770000000004</v>
      </c>
      <c r="I49"/>
      <c r="J49"/>
      <c r="K49" s="97" t="s">
        <v>117</v>
      </c>
      <c r="L49" s="98">
        <v>3678.16</v>
      </c>
      <c r="M49"/>
    </row>
    <row r="50" spans="3:13" x14ac:dyDescent="0.25">
      <c r="C50" s="97" t="s">
        <v>217</v>
      </c>
      <c r="D50" s="98">
        <v>1326.6499999999999</v>
      </c>
      <c r="E50"/>
      <c r="G50" s="97" t="s">
        <v>212</v>
      </c>
      <c r="H50" s="98">
        <v>62520.570000000007</v>
      </c>
      <c r="I50"/>
      <c r="J50"/>
      <c r="K50" s="97" t="s">
        <v>168</v>
      </c>
      <c r="L50" s="98">
        <v>2713.5</v>
      </c>
      <c r="M50"/>
    </row>
    <row r="51" spans="3:13" x14ac:dyDescent="0.25">
      <c r="C51" s="97" t="s">
        <v>218</v>
      </c>
      <c r="D51" s="98">
        <v>30895.870000000003</v>
      </c>
      <c r="E51"/>
      <c r="G51" s="97" t="s">
        <v>454</v>
      </c>
      <c r="H51" s="98">
        <v>106150.31999999999</v>
      </c>
      <c r="I51"/>
      <c r="J51"/>
      <c r="K51" s="97" t="s">
        <v>69</v>
      </c>
      <c r="L51" s="98">
        <v>3016</v>
      </c>
      <c r="M51"/>
    </row>
    <row r="52" spans="3:13" x14ac:dyDescent="0.25">
      <c r="C52" s="97" t="s">
        <v>219</v>
      </c>
      <c r="D52" s="98">
        <v>16831.3</v>
      </c>
      <c r="E52"/>
      <c r="G52"/>
      <c r="H52"/>
      <c r="I52"/>
      <c r="J52"/>
      <c r="K52" s="97" t="s">
        <v>185</v>
      </c>
      <c r="L52" s="98">
        <v>4077.9599999999996</v>
      </c>
      <c r="M52"/>
    </row>
    <row r="53" spans="3:13" x14ac:dyDescent="0.25">
      <c r="C53" s="97" t="s">
        <v>220</v>
      </c>
      <c r="D53" s="98">
        <v>38240.340000000004</v>
      </c>
      <c r="E53"/>
      <c r="G53"/>
      <c r="H53"/>
      <c r="I53"/>
      <c r="J53"/>
      <c r="K53" s="97" t="s">
        <v>454</v>
      </c>
      <c r="L53" s="98">
        <v>16342.119999999999</v>
      </c>
      <c r="M53"/>
    </row>
    <row r="54" spans="3:13" x14ac:dyDescent="0.25">
      <c r="C54" s="97" t="s">
        <v>221</v>
      </c>
      <c r="D54" s="98">
        <v>3138.7799999999997</v>
      </c>
      <c r="E54"/>
      <c r="G54"/>
      <c r="H54"/>
      <c r="I54"/>
      <c r="J54"/>
      <c r="K54"/>
      <c r="L54"/>
      <c r="M54"/>
    </row>
    <row r="55" spans="3:13" x14ac:dyDescent="0.25">
      <c r="C55" s="97" t="s">
        <v>454</v>
      </c>
      <c r="D55" s="98">
        <v>106150.31999999999</v>
      </c>
      <c r="E55"/>
      <c r="G55"/>
      <c r="H55"/>
      <c r="I55"/>
      <c r="J55"/>
      <c r="K55"/>
      <c r="L55"/>
      <c r="M55"/>
    </row>
    <row r="56" spans="3:13" x14ac:dyDescent="0.25">
      <c r="C56"/>
      <c r="D56"/>
      <c r="E56"/>
      <c r="G56"/>
      <c r="H56"/>
      <c r="I56"/>
      <c r="J56"/>
      <c r="K56"/>
      <c r="L56"/>
      <c r="M56"/>
    </row>
    <row r="57" spans="3:13" x14ac:dyDescent="0.25">
      <c r="C57"/>
      <c r="D57"/>
      <c r="E57"/>
      <c r="G57"/>
      <c r="H57"/>
      <c r="I57"/>
      <c r="J57"/>
      <c r="K57"/>
      <c r="L57"/>
      <c r="M57"/>
    </row>
    <row r="58" spans="3:13" x14ac:dyDescent="0.25">
      <c r="C58"/>
      <c r="D58"/>
      <c r="E58"/>
      <c r="G58"/>
      <c r="H58"/>
      <c r="I58"/>
      <c r="J58"/>
      <c r="K58"/>
      <c r="L58"/>
      <c r="M58"/>
    </row>
    <row r="59" spans="3:13" x14ac:dyDescent="0.25">
      <c r="C59"/>
      <c r="D59"/>
      <c r="E59"/>
      <c r="G59"/>
      <c r="H59"/>
      <c r="I59"/>
      <c r="J59"/>
      <c r="K59"/>
      <c r="L59"/>
      <c r="M59"/>
    </row>
    <row r="60" spans="3:13" x14ac:dyDescent="0.25">
      <c r="C60"/>
      <c r="D60"/>
      <c r="E60"/>
      <c r="G60"/>
      <c r="H60"/>
      <c r="I60"/>
      <c r="J60"/>
      <c r="K60"/>
      <c r="L60"/>
      <c r="M60"/>
    </row>
    <row r="61" spans="3:13" x14ac:dyDescent="0.25">
      <c r="C61"/>
      <c r="D61"/>
      <c r="E61"/>
      <c r="G61"/>
      <c r="H61"/>
      <c r="I61"/>
      <c r="J61"/>
      <c r="K61"/>
      <c r="L61"/>
      <c r="M61"/>
    </row>
    <row r="62" spans="3:13" x14ac:dyDescent="0.25">
      <c r="C62"/>
      <c r="D62"/>
      <c r="E62"/>
      <c r="G62"/>
      <c r="H62"/>
      <c r="I62"/>
      <c r="J62"/>
      <c r="K62"/>
      <c r="L62"/>
      <c r="M62"/>
    </row>
    <row r="63" spans="3:13" x14ac:dyDescent="0.25">
      <c r="C63"/>
      <c r="D63"/>
      <c r="E63"/>
      <c r="G63"/>
      <c r="H63"/>
      <c r="I63"/>
      <c r="J63"/>
      <c r="K63"/>
      <c r="L63"/>
      <c r="M63"/>
    </row>
    <row r="64" spans="3:13" x14ac:dyDescent="0.25">
      <c r="C64"/>
      <c r="D64"/>
      <c r="E64"/>
      <c r="G64"/>
      <c r="H64"/>
      <c r="I64"/>
      <c r="J64"/>
      <c r="K64"/>
      <c r="L64"/>
      <c r="M64"/>
    </row>
    <row r="65" spans="9:12" x14ac:dyDescent="0.25">
      <c r="I65"/>
      <c r="J65"/>
      <c r="K65"/>
      <c r="L65"/>
    </row>
    <row r="66" spans="9:12" x14ac:dyDescent="0.25">
      <c r="I66"/>
      <c r="J66"/>
      <c r="K66"/>
      <c r="L66"/>
    </row>
    <row r="67" spans="9:12" x14ac:dyDescent="0.25">
      <c r="I67"/>
      <c r="J67"/>
      <c r="K67"/>
      <c r="L67"/>
    </row>
    <row r="68" spans="9:12" x14ac:dyDescent="0.25">
      <c r="I68"/>
      <c r="J68"/>
      <c r="K68"/>
      <c r="L68"/>
    </row>
    <row r="69" spans="9:12" x14ac:dyDescent="0.25">
      <c r="I69"/>
      <c r="J69"/>
      <c r="K69"/>
      <c r="L69"/>
    </row>
    <row r="70" spans="9:12" x14ac:dyDescent="0.25">
      <c r="I70"/>
      <c r="J70"/>
      <c r="K70"/>
      <c r="L70"/>
    </row>
    <row r="71" spans="9:12" x14ac:dyDescent="0.25">
      <c r="I71"/>
      <c r="J71"/>
      <c r="K71"/>
      <c r="L71"/>
    </row>
    <row r="72" spans="9:12" x14ac:dyDescent="0.25">
      <c r="I72"/>
      <c r="J72"/>
      <c r="K72"/>
      <c r="L72"/>
    </row>
    <row r="73" spans="9:12" x14ac:dyDescent="0.25">
      <c r="I73"/>
      <c r="J73"/>
      <c r="K73"/>
      <c r="L73"/>
    </row>
    <row r="74" spans="9:12" x14ac:dyDescent="0.25">
      <c r="I74"/>
      <c r="J74"/>
      <c r="K74"/>
      <c r="L74"/>
    </row>
    <row r="75" spans="9:12" x14ac:dyDescent="0.25">
      <c r="I75"/>
      <c r="J75"/>
      <c r="K75"/>
      <c r="L75"/>
    </row>
    <row r="76" spans="9:12" x14ac:dyDescent="0.25">
      <c r="I76"/>
      <c r="J76"/>
      <c r="K76"/>
      <c r="L76"/>
    </row>
    <row r="77" spans="9:12" x14ac:dyDescent="0.25">
      <c r="I77"/>
      <c r="J77"/>
      <c r="K77"/>
      <c r="L77"/>
    </row>
    <row r="78" spans="9:12" x14ac:dyDescent="0.25">
      <c r="I78"/>
      <c r="J78"/>
      <c r="K78"/>
      <c r="L78"/>
    </row>
    <row r="79" spans="9:12" x14ac:dyDescent="0.25">
      <c r="I79"/>
      <c r="J79"/>
      <c r="K79"/>
      <c r="L79"/>
    </row>
    <row r="80" spans="9:12" x14ac:dyDescent="0.25">
      <c r="I80"/>
      <c r="J80"/>
      <c r="K80"/>
      <c r="L80"/>
    </row>
    <row r="81" spans="9:12" x14ac:dyDescent="0.25">
      <c r="I81"/>
      <c r="J81"/>
      <c r="K81"/>
      <c r="L81"/>
    </row>
    <row r="82" spans="9:12" x14ac:dyDescent="0.25">
      <c r="I82"/>
      <c r="J82"/>
      <c r="K82"/>
      <c r="L82"/>
    </row>
    <row r="83" spans="9:12" x14ac:dyDescent="0.25">
      <c r="I83"/>
      <c r="J83"/>
      <c r="K83"/>
      <c r="L83"/>
    </row>
    <row r="84" spans="9:12" x14ac:dyDescent="0.25">
      <c r="I84"/>
      <c r="J84"/>
      <c r="K84"/>
      <c r="L84"/>
    </row>
    <row r="85" spans="9:12" x14ac:dyDescent="0.25">
      <c r="I85"/>
      <c r="J85"/>
      <c r="K85"/>
      <c r="L85"/>
    </row>
    <row r="86" spans="9:12" x14ac:dyDescent="0.25">
      <c r="I86"/>
      <c r="J86"/>
      <c r="K86"/>
      <c r="L86"/>
    </row>
    <row r="87" spans="9:12" x14ac:dyDescent="0.25">
      <c r="I87"/>
      <c r="J87"/>
      <c r="K87"/>
      <c r="L87"/>
    </row>
    <row r="88" spans="9:12" x14ac:dyDescent="0.25">
      <c r="I88"/>
      <c r="J88"/>
      <c r="K88"/>
      <c r="L88"/>
    </row>
    <row r="89" spans="9:12" x14ac:dyDescent="0.25">
      <c r="I89"/>
      <c r="J89"/>
      <c r="K89"/>
      <c r="L89"/>
    </row>
    <row r="90" spans="9:12" x14ac:dyDescent="0.25">
      <c r="I90"/>
      <c r="J90"/>
      <c r="K90"/>
      <c r="L90"/>
    </row>
    <row r="91" spans="9:12" x14ac:dyDescent="0.25">
      <c r="I91"/>
      <c r="J91"/>
      <c r="K91"/>
      <c r="L91"/>
    </row>
    <row r="92" spans="9:12" x14ac:dyDescent="0.25">
      <c r="I92"/>
      <c r="J92"/>
      <c r="K92"/>
      <c r="L92"/>
    </row>
    <row r="93" spans="9:12" x14ac:dyDescent="0.25">
      <c r="I93"/>
      <c r="J93"/>
      <c r="K93"/>
      <c r="L93"/>
    </row>
    <row r="94" spans="9:12" x14ac:dyDescent="0.25">
      <c r="I94"/>
      <c r="J94"/>
      <c r="K94"/>
      <c r="L94"/>
    </row>
    <row r="95" spans="9:12" x14ac:dyDescent="0.25">
      <c r="I95"/>
      <c r="J95"/>
      <c r="K95"/>
      <c r="L95"/>
    </row>
    <row r="96" spans="9:12" x14ac:dyDescent="0.25">
      <c r="I96"/>
      <c r="J96"/>
      <c r="K96"/>
      <c r="L96"/>
    </row>
    <row r="97" spans="9:12" x14ac:dyDescent="0.25">
      <c r="I97"/>
      <c r="J97"/>
      <c r="K97"/>
      <c r="L97"/>
    </row>
    <row r="98" spans="9:12" x14ac:dyDescent="0.25">
      <c r="I98"/>
      <c r="J98"/>
      <c r="K98"/>
      <c r="L98"/>
    </row>
    <row r="99" spans="9:12" x14ac:dyDescent="0.25">
      <c r="I99"/>
      <c r="J99"/>
      <c r="K99"/>
      <c r="L99"/>
    </row>
    <row r="100" spans="9:12" x14ac:dyDescent="0.25">
      <c r="I100"/>
      <c r="J100"/>
      <c r="K100"/>
      <c r="L100"/>
    </row>
    <row r="101" spans="9:12" x14ac:dyDescent="0.25">
      <c r="I101"/>
      <c r="J101"/>
      <c r="K101"/>
      <c r="L101"/>
    </row>
    <row r="102" spans="9:12" x14ac:dyDescent="0.25">
      <c r="I102"/>
      <c r="J102"/>
      <c r="K102"/>
      <c r="L102"/>
    </row>
    <row r="103" spans="9:12" x14ac:dyDescent="0.25">
      <c r="I103"/>
      <c r="J103"/>
      <c r="K103"/>
      <c r="L103"/>
    </row>
    <row r="104" spans="9:12" x14ac:dyDescent="0.25">
      <c r="I104"/>
      <c r="J104"/>
      <c r="K104"/>
      <c r="L104"/>
    </row>
    <row r="105" spans="9:12" x14ac:dyDescent="0.25">
      <c r="I105"/>
      <c r="J105"/>
      <c r="K105"/>
      <c r="L105"/>
    </row>
    <row r="106" spans="9:12" x14ac:dyDescent="0.25">
      <c r="I106"/>
      <c r="J106"/>
      <c r="K106"/>
      <c r="L106"/>
    </row>
    <row r="107" spans="9:12" x14ac:dyDescent="0.25">
      <c r="I107"/>
      <c r="J107"/>
      <c r="K107"/>
      <c r="L107"/>
    </row>
    <row r="108" spans="9:12" x14ac:dyDescent="0.25">
      <c r="I108"/>
      <c r="J108"/>
      <c r="K108"/>
      <c r="L108"/>
    </row>
    <row r="109" spans="9:12" x14ac:dyDescent="0.25">
      <c r="I109"/>
      <c r="J109"/>
      <c r="K109"/>
      <c r="L109"/>
    </row>
    <row r="110" spans="9:12" x14ac:dyDescent="0.25">
      <c r="I110"/>
      <c r="J110"/>
      <c r="K110"/>
      <c r="L110"/>
    </row>
    <row r="111" spans="9:12" x14ac:dyDescent="0.25">
      <c r="K111"/>
      <c r="L111"/>
    </row>
    <row r="112" spans="9:12" x14ac:dyDescent="0.25">
      <c r="K112"/>
      <c r="L112"/>
    </row>
    <row r="113" spans="11:12" x14ac:dyDescent="0.25">
      <c r="K113"/>
      <c r="L113"/>
    </row>
    <row r="114" spans="11:12" x14ac:dyDescent="0.25">
      <c r="K114"/>
      <c r="L114"/>
    </row>
    <row r="115" spans="11:12" x14ac:dyDescent="0.25">
      <c r="K115"/>
      <c r="L115"/>
    </row>
    <row r="116" spans="11:12" x14ac:dyDescent="0.25">
      <c r="K116"/>
      <c r="L116"/>
    </row>
    <row r="117" spans="11:12" x14ac:dyDescent="0.25">
      <c r="K117"/>
      <c r="L117"/>
    </row>
    <row r="118" spans="11:12" x14ac:dyDescent="0.25">
      <c r="K118"/>
      <c r="L118"/>
    </row>
    <row r="119" spans="11:12" x14ac:dyDescent="0.25">
      <c r="K119"/>
      <c r="L119"/>
    </row>
    <row r="120" spans="11:12" x14ac:dyDescent="0.25">
      <c r="K120"/>
      <c r="L120"/>
    </row>
    <row r="121" spans="11:12" x14ac:dyDescent="0.25">
      <c r="K121"/>
      <c r="L121"/>
    </row>
    <row r="122" spans="11:12" x14ac:dyDescent="0.25">
      <c r="K122"/>
      <c r="L122"/>
    </row>
    <row r="123" spans="11:12" x14ac:dyDescent="0.25">
      <c r="K123"/>
      <c r="L123"/>
    </row>
    <row r="124" spans="11:12" x14ac:dyDescent="0.25">
      <c r="K124"/>
      <c r="L124"/>
    </row>
    <row r="125" spans="11:12" x14ac:dyDescent="0.25">
      <c r="K125"/>
      <c r="L125"/>
    </row>
    <row r="126" spans="11:12" x14ac:dyDescent="0.25">
      <c r="K126"/>
      <c r="L126"/>
    </row>
    <row r="127" spans="11:12" x14ac:dyDescent="0.25">
      <c r="K127"/>
      <c r="L127"/>
    </row>
    <row r="128" spans="11:12" x14ac:dyDescent="0.25">
      <c r="K128"/>
      <c r="L128"/>
    </row>
    <row r="129" spans="11:12" x14ac:dyDescent="0.25">
      <c r="K129"/>
      <c r="L129"/>
    </row>
    <row r="130" spans="11:12" x14ac:dyDescent="0.25">
      <c r="K130"/>
      <c r="L130"/>
    </row>
    <row r="131" spans="11:12" x14ac:dyDescent="0.25">
      <c r="K131"/>
      <c r="L131"/>
    </row>
    <row r="132" spans="11:12" x14ac:dyDescent="0.25">
      <c r="K132"/>
      <c r="L132"/>
    </row>
    <row r="133" spans="11:12" x14ac:dyDescent="0.25">
      <c r="K133"/>
      <c r="L133"/>
    </row>
    <row r="134" spans="11:12" x14ac:dyDescent="0.25">
      <c r="K134"/>
      <c r="L134"/>
    </row>
    <row r="135" spans="11:12" x14ac:dyDescent="0.25">
      <c r="K135"/>
      <c r="L135"/>
    </row>
    <row r="136" spans="11:12" x14ac:dyDescent="0.25">
      <c r="K136"/>
      <c r="L136"/>
    </row>
    <row r="137" spans="11:12" x14ac:dyDescent="0.25">
      <c r="K137"/>
      <c r="L137"/>
    </row>
    <row r="138" spans="11:12" x14ac:dyDescent="0.25">
      <c r="K138"/>
      <c r="L138"/>
    </row>
    <row r="139" spans="11:12" x14ac:dyDescent="0.25">
      <c r="K139"/>
      <c r="L139"/>
    </row>
    <row r="140" spans="11:12" x14ac:dyDescent="0.25">
      <c r="K140"/>
      <c r="L140"/>
    </row>
    <row r="141" spans="11:12" x14ac:dyDescent="0.25">
      <c r="K141"/>
      <c r="L141"/>
    </row>
    <row r="142" spans="11:12" x14ac:dyDescent="0.25">
      <c r="K142"/>
      <c r="L142"/>
    </row>
    <row r="143" spans="11:12" x14ac:dyDescent="0.25">
      <c r="K143"/>
      <c r="L143"/>
    </row>
    <row r="144" spans="11:12" x14ac:dyDescent="0.25">
      <c r="K144"/>
      <c r="L144"/>
    </row>
    <row r="145" spans="11:12" x14ac:dyDescent="0.25">
      <c r="K145"/>
      <c r="L145"/>
    </row>
    <row r="146" spans="11:12" x14ac:dyDescent="0.25">
      <c r="K146"/>
      <c r="L146"/>
    </row>
    <row r="147" spans="11:12" x14ac:dyDescent="0.25">
      <c r="K147"/>
      <c r="L147"/>
    </row>
    <row r="148" spans="11:12" x14ac:dyDescent="0.25">
      <c r="K148"/>
      <c r="L148"/>
    </row>
    <row r="149" spans="11:12" x14ac:dyDescent="0.25">
      <c r="K149"/>
      <c r="L149"/>
    </row>
    <row r="150" spans="11:12" x14ac:dyDescent="0.25">
      <c r="K150"/>
      <c r="L150"/>
    </row>
    <row r="151" spans="11:12" x14ac:dyDescent="0.25">
      <c r="K151"/>
      <c r="L151"/>
    </row>
    <row r="152" spans="11:12" x14ac:dyDescent="0.25">
      <c r="K152"/>
      <c r="L152"/>
    </row>
    <row r="153" spans="11:12" x14ac:dyDescent="0.25">
      <c r="K153"/>
      <c r="L153"/>
    </row>
    <row r="154" spans="11:12" x14ac:dyDescent="0.25">
      <c r="K154"/>
      <c r="L154"/>
    </row>
    <row r="155" spans="11:12" x14ac:dyDescent="0.25">
      <c r="K155"/>
      <c r="L155"/>
    </row>
  </sheetData>
  <sortState xmlns:xlrd2="http://schemas.microsoft.com/office/spreadsheetml/2017/richdata2" ref="C47:D55">
    <sortCondition ref="C48" customList="Jan,Feb,Mar,Apr,May,Jun,Jul,Aug,Sep,Oct,Nov,Dec"/>
  </sortState>
  <pageMargins left="0.7" right="0.7" top="0.75" bottom="0.75" header="0.3" footer="0.3"/>
  <pageSetup orientation="portrait" verticalDpi="599" r:id="rId4"/>
  <drawing r:id="rId5"/>
  <legacyDrawing r:id="rId6"/>
  <mc:AlternateContent xmlns:mc="http://schemas.openxmlformats.org/markup-compatibility/2006">
    <mc:Choice Requires="x14">
      <controls>
        <mc:AlternateContent xmlns:mc="http://schemas.openxmlformats.org/markup-compatibility/2006">
          <mc:Choice Requires="x14">
            <control shapeId="81921" r:id="rId7" name="Group Box 1">
              <controlPr defaultSize="0" autoFill="0" autoPict="0">
                <anchor moveWithCells="1">
                  <from>
                    <xdr:col>0</xdr:col>
                    <xdr:colOff>274320</xdr:colOff>
                    <xdr:row>13</xdr:row>
                    <xdr:rowOff>160020</xdr:rowOff>
                  </from>
                  <to>
                    <xdr:col>11</xdr:col>
                    <xdr:colOff>617220</xdr:colOff>
                    <xdr:row>44</xdr:row>
                    <xdr:rowOff>45720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5"/>
  <sheetViews>
    <sheetView showGridLines="0" topLeftCell="A7" zoomScale="80" zoomScaleNormal="80" workbookViewId="0">
      <selection activeCell="I24" sqref="I24:J24"/>
    </sheetView>
  </sheetViews>
  <sheetFormatPr defaultColWidth="9" defaultRowHeight="13.8" x14ac:dyDescent="0.25"/>
  <cols>
    <col min="1" max="2" width="4.625" style="3" customWidth="1"/>
    <col min="3" max="3" width="17.875" style="3" customWidth="1"/>
    <col min="4" max="4" width="18.25" style="3" bestFit="1" customWidth="1"/>
    <col min="5" max="14" width="16.625" style="3" customWidth="1"/>
    <col min="15" max="17" width="9" style="3"/>
    <col min="18" max="18" width="4.875" style="3" customWidth="1"/>
    <col min="19"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458</v>
      </c>
    </row>
    <row r="5" spans="1:3" x14ac:dyDescent="0.25">
      <c r="A5" s="1"/>
    </row>
    <row r="6" spans="1:3" x14ac:dyDescent="0.25">
      <c r="A6" s="1"/>
    </row>
    <row r="7" spans="1:3" ht="15.6" x14ac:dyDescent="0.3">
      <c r="C7" s="22" t="s">
        <v>459</v>
      </c>
    </row>
    <row r="8" spans="1:3" x14ac:dyDescent="0.25">
      <c r="C8" s="84" t="s">
        <v>476</v>
      </c>
    </row>
    <row r="9" spans="1:3" x14ac:dyDescent="0.25">
      <c r="C9" s="84" t="s">
        <v>489</v>
      </c>
    </row>
    <row r="10" spans="1:3" x14ac:dyDescent="0.25">
      <c r="C10" s="84" t="s">
        <v>487</v>
      </c>
    </row>
    <row r="11" spans="1:3" x14ac:dyDescent="0.25">
      <c r="C11" s="84" t="s">
        <v>488</v>
      </c>
    </row>
    <row r="12" spans="1:3" x14ac:dyDescent="0.25">
      <c r="C12" s="84" t="s">
        <v>486</v>
      </c>
    </row>
    <row r="13" spans="1:3" x14ac:dyDescent="0.25">
      <c r="C13" s="84"/>
    </row>
    <row r="14" spans="1:3" ht="15.6" x14ac:dyDescent="0.3">
      <c r="B14" s="25" t="s">
        <v>460</v>
      </c>
      <c r="C14" s="108" t="s">
        <v>482</v>
      </c>
    </row>
    <row r="15" spans="1:3" ht="15.6" x14ac:dyDescent="0.3">
      <c r="B15" s="25" t="s">
        <v>462</v>
      </c>
      <c r="C15" s="108" t="s">
        <v>483</v>
      </c>
    </row>
    <row r="16" spans="1:3" ht="15.6" x14ac:dyDescent="0.3">
      <c r="B16" s="25" t="s">
        <v>463</v>
      </c>
      <c r="C16" s="85" t="s">
        <v>484</v>
      </c>
    </row>
    <row r="17" spans="2:18" ht="15.6" x14ac:dyDescent="0.3">
      <c r="B17" s="25" t="s">
        <v>464</v>
      </c>
      <c r="C17" s="108" t="s">
        <v>485</v>
      </c>
    </row>
    <row r="20" spans="2:18" x14ac:dyDescent="0.25">
      <c r="C20" s="29" t="s">
        <v>287</v>
      </c>
      <c r="D20" s="30" t="str">
        <f>VLOOKUP('Form Control Output'!B3,'Form Control Output'!A5:B17,2,FALSE)</f>
        <v>August</v>
      </c>
      <c r="J20" s="17"/>
      <c r="K20" s="17"/>
      <c r="L20" s="17"/>
      <c r="R20" s="15"/>
    </row>
    <row r="21" spans="2:18" x14ac:dyDescent="0.25">
      <c r="C21" s="18"/>
      <c r="J21" s="17"/>
      <c r="K21" s="17"/>
      <c r="L21" s="17"/>
    </row>
    <row r="22" spans="2:18" x14ac:dyDescent="0.25">
      <c r="C22" s="37" t="s">
        <v>288</v>
      </c>
      <c r="D22" s="37" t="s">
        <v>21</v>
      </c>
      <c r="E22" s="37" t="s">
        <v>16</v>
      </c>
      <c r="F22" s="111"/>
      <c r="G22" s="112"/>
      <c r="J22" s="17"/>
      <c r="K22" s="17"/>
      <c r="L22" s="17"/>
    </row>
    <row r="23" spans="2:18" x14ac:dyDescent="0.25">
      <c r="C23" s="37" t="s">
        <v>345</v>
      </c>
      <c r="D23" s="38">
        <f>SUMIFS(Transactions[Quantity],Transactions[Sales Channel],'Excercise 3'!$D$22,Transactions[Product Code],'Excercise 3'!C23,Transactions[Month Sold],'Form Control Output'!$B$3)</f>
        <v>0</v>
      </c>
      <c r="E23" s="109">
        <f>SUMIFS(Transactions[Quantity],Transactions[Sales Channel],'Excercise 3'!$E$22,Transactions[Product Code],'Excercise 3'!C23,Transactions[Month Sold],'Form Control Output'!$B$3)</f>
        <v>276</v>
      </c>
      <c r="F23" s="110">
        <f>VALUE(E23)</f>
        <v>276</v>
      </c>
      <c r="G23" s="19"/>
      <c r="J23" s="17"/>
      <c r="K23" s="17"/>
      <c r="L23" s="17"/>
    </row>
    <row r="24" spans="2:18" x14ac:dyDescent="0.25">
      <c r="C24" s="37" t="s">
        <v>334</v>
      </c>
      <c r="D24" s="38">
        <f>SUMIFS(Transactions[Quantity],Transactions[Sales Channel],'Excercise 3'!$D$22,Transactions[Product Code],'Excercise 3'!C24,Transactions[Month Sold],'Form Control Output'!$B$3)</f>
        <v>0</v>
      </c>
      <c r="E24" s="109">
        <f>SUMIFS(Transactions[Quantity],Transactions[Sales Channel],'Excercise 3'!$E$22,Transactions[Product Code],'Excercise 3'!C24,Transactions[Month Sold],'Form Control Output'!$B$3)</f>
        <v>0</v>
      </c>
      <c r="F24" s="110">
        <f t="shared" ref="F24:F34" si="0">VALUE(E24)</f>
        <v>0</v>
      </c>
      <c r="G24" s="19"/>
      <c r="J24" s="17"/>
      <c r="K24" s="17"/>
      <c r="L24" s="17"/>
    </row>
    <row r="25" spans="2:18" x14ac:dyDescent="0.25">
      <c r="C25" s="37" t="s">
        <v>341</v>
      </c>
      <c r="D25" s="38">
        <f>SUMIFS(Transactions[Quantity],Transactions[Sales Channel],'Excercise 3'!$D$22,Transactions[Product Code],'Excercise 3'!C25,Transactions[Month Sold],'Form Control Output'!$B$3)</f>
        <v>208</v>
      </c>
      <c r="E25" s="109">
        <f>SUMIFS(Transactions[Quantity],Transactions[Sales Channel],'Excercise 3'!$E$22,Transactions[Product Code],'Excercise 3'!C25,Transactions[Month Sold],'Form Control Output'!$B$3)</f>
        <v>342</v>
      </c>
      <c r="F25" s="110">
        <f t="shared" si="0"/>
        <v>342</v>
      </c>
      <c r="G25" s="19"/>
      <c r="J25" s="17"/>
      <c r="K25" s="17"/>
      <c r="L25" s="17"/>
    </row>
    <row r="26" spans="2:18" x14ac:dyDescent="0.25">
      <c r="C26" s="37" t="s">
        <v>318</v>
      </c>
      <c r="D26" s="38">
        <f>SUMIFS(Transactions[Quantity],Transactions[Sales Channel],'Excercise 3'!$D$22,Transactions[Product Code],'Excercise 3'!C26,Transactions[Month Sold],'Form Control Output'!$B$3)</f>
        <v>135</v>
      </c>
      <c r="E26" s="109">
        <f>SUMIFS(Transactions[Quantity],Transactions[Sales Channel],'Excercise 3'!$E$22,Transactions[Product Code],'Excercise 3'!C26,Transactions[Month Sold],'Form Control Output'!$B$3)</f>
        <v>0</v>
      </c>
      <c r="F26" s="110">
        <f t="shared" si="0"/>
        <v>0</v>
      </c>
      <c r="G26" s="19"/>
      <c r="J26" s="17"/>
      <c r="K26" s="17"/>
      <c r="L26" s="17"/>
    </row>
    <row r="27" spans="2:18" x14ac:dyDescent="0.25">
      <c r="C27" s="37" t="s">
        <v>324</v>
      </c>
      <c r="D27" s="38">
        <f>SUMIFS(Transactions[Quantity],Transactions[Sales Channel],'Excercise 3'!$D$22,Transactions[Product Code],'Excercise 3'!C27,Transactions[Month Sold],'Form Control Output'!$B$3)</f>
        <v>321</v>
      </c>
      <c r="E27" s="109">
        <f>SUMIFS(Transactions[Quantity],Transactions[Sales Channel],'Excercise 3'!$E$22,Transactions[Product Code],'Excercise 3'!C27,Transactions[Month Sold],'Form Control Output'!$B$3)</f>
        <v>0</v>
      </c>
      <c r="F27" s="110">
        <f t="shared" si="0"/>
        <v>0</v>
      </c>
      <c r="G27" s="19"/>
      <c r="J27" s="17"/>
      <c r="K27" s="17"/>
      <c r="L27" s="17"/>
    </row>
    <row r="28" spans="2:18" x14ac:dyDescent="0.25">
      <c r="C28" s="37" t="s">
        <v>331</v>
      </c>
      <c r="D28" s="38">
        <f>SUMIFS(Transactions[Quantity],Transactions[Sales Channel],'Excercise 3'!$D$22,Transactions[Product Code],'Excercise 3'!C28,Transactions[Month Sold],'Form Control Output'!$B$3)</f>
        <v>288</v>
      </c>
      <c r="E28" s="109">
        <f>SUMIFS(Transactions[Quantity],Transactions[Sales Channel],'Excercise 3'!$E$22,Transactions[Product Code],'Excercise 3'!C28,Transactions[Month Sold],'Form Control Output'!$B$3)</f>
        <v>0</v>
      </c>
      <c r="F28" s="110">
        <f t="shared" si="0"/>
        <v>0</v>
      </c>
      <c r="G28" s="19"/>
      <c r="J28" s="17"/>
      <c r="K28" s="17"/>
      <c r="L28" s="17"/>
    </row>
    <row r="29" spans="2:18" x14ac:dyDescent="0.25">
      <c r="C29" s="37" t="s">
        <v>339</v>
      </c>
      <c r="D29" s="38">
        <f>SUMIFS(Transactions[Quantity],Transactions[Sales Channel],'Excercise 3'!$D$22,Transactions[Product Code],'Excercise 3'!C29,Transactions[Month Sold],'Form Control Output'!$B$3)</f>
        <v>65</v>
      </c>
      <c r="E29" s="109">
        <f>SUMIFS(Transactions[Quantity],Transactions[Sales Channel],'Excercise 3'!$E$22,Transactions[Product Code],'Excercise 3'!C29,Transactions[Month Sold],'Form Control Output'!$B$3)</f>
        <v>0</v>
      </c>
      <c r="F29" s="110">
        <f t="shared" si="0"/>
        <v>0</v>
      </c>
      <c r="G29" s="19"/>
      <c r="J29" s="17"/>
      <c r="K29" s="17"/>
      <c r="L29" s="17"/>
    </row>
    <row r="30" spans="2:18" x14ac:dyDescent="0.25">
      <c r="C30" s="37" t="s">
        <v>328</v>
      </c>
      <c r="D30" s="38">
        <f>SUMIFS(Transactions[Quantity],Transactions[Sales Channel],'Excercise 3'!$D$22,Transactions[Product Code],'Excercise 3'!C30,Transactions[Month Sold],'Form Control Output'!$B$3)</f>
        <v>0</v>
      </c>
      <c r="E30" s="109">
        <f>SUMIFS(Transactions[Quantity],Transactions[Sales Channel],'Excercise 3'!$E$22,Transactions[Product Code],'Excercise 3'!C30,Transactions[Month Sold],'Form Control Output'!$B$3)</f>
        <v>100</v>
      </c>
      <c r="F30" s="110">
        <f t="shared" si="0"/>
        <v>100</v>
      </c>
      <c r="G30" s="19"/>
      <c r="J30" s="17"/>
      <c r="K30" s="17"/>
      <c r="L30" s="17"/>
    </row>
    <row r="31" spans="2:18" x14ac:dyDescent="0.25">
      <c r="C31" s="37" t="s">
        <v>322</v>
      </c>
      <c r="D31" s="38">
        <f>SUMIFS(Transactions[Quantity],Transactions[Sales Channel],'Excercise 3'!$D$22,Transactions[Product Code],'Excercise 3'!C31,Transactions[Month Sold],'Form Control Output'!$B$3)</f>
        <v>42</v>
      </c>
      <c r="E31" s="109">
        <f>SUMIFS(Transactions[Quantity],Transactions[Sales Channel],'Excercise 3'!$E$22,Transactions[Product Code],'Excercise 3'!C31,Transactions[Month Sold],'Form Control Output'!$B$3)</f>
        <v>451</v>
      </c>
      <c r="F31" s="110">
        <f t="shared" si="0"/>
        <v>451</v>
      </c>
      <c r="G31" s="19"/>
      <c r="J31" s="17"/>
      <c r="K31" s="17"/>
      <c r="L31" s="17"/>
    </row>
    <row r="32" spans="2:18" x14ac:dyDescent="0.25">
      <c r="C32" s="37" t="s">
        <v>326</v>
      </c>
      <c r="D32" s="38">
        <f>SUMIFS(Transactions[Quantity],Transactions[Sales Channel],'Excercise 3'!$D$22,Transactions[Product Code],'Excercise 3'!C32,Transactions[Month Sold],'Form Control Output'!$B$3)</f>
        <v>179</v>
      </c>
      <c r="E32" s="109">
        <f>SUMIFS(Transactions[Quantity],Transactions[Sales Channel],'Excercise 3'!$E$22,Transactions[Product Code],'Excercise 3'!C32,Transactions[Month Sold],'Form Control Output'!$B$3)</f>
        <v>153</v>
      </c>
      <c r="F32" s="110">
        <f t="shared" si="0"/>
        <v>153</v>
      </c>
      <c r="G32" s="19"/>
      <c r="J32" s="17"/>
      <c r="K32" s="17"/>
      <c r="L32" s="17"/>
    </row>
    <row r="33" spans="3:12" x14ac:dyDescent="0.25">
      <c r="C33" s="37" t="s">
        <v>349</v>
      </c>
      <c r="D33" s="38">
        <f>SUMIFS(Transactions[Quantity],Transactions[Sales Channel],'Excercise 3'!$D$22,Transactions[Product Code],'Excercise 3'!C33,Transactions[Month Sold],'Form Control Output'!$B$3)</f>
        <v>106</v>
      </c>
      <c r="E33" s="109">
        <f>SUMIFS(Transactions[Quantity],Transactions[Sales Channel],'Excercise 3'!$E$22,Transactions[Product Code],'Excercise 3'!C33,Transactions[Month Sold],'Form Control Output'!$B$3)</f>
        <v>178</v>
      </c>
      <c r="F33" s="110">
        <f t="shared" si="0"/>
        <v>178</v>
      </c>
      <c r="G33" s="19"/>
      <c r="J33" s="17"/>
      <c r="K33" s="17"/>
      <c r="L33" s="17"/>
    </row>
    <row r="34" spans="3:12" x14ac:dyDescent="0.25">
      <c r="C34" s="37" t="s">
        <v>320</v>
      </c>
      <c r="D34" s="38">
        <f>SUMIFS(Transactions[Quantity],Transactions[Sales Channel],'Excercise 3'!$D$22,Transactions[Product Code],'Excercise 3'!C34,Transactions[Month Sold],'Form Control Output'!$B$3)</f>
        <v>748</v>
      </c>
      <c r="E34" s="109">
        <f>SUMIFS(Transactions[Quantity],Transactions[Sales Channel],'Excercise 3'!$E$22,Transactions[Product Code],'Excercise 3'!C34,Transactions[Month Sold],'Form Control Output'!$B$3)</f>
        <v>199</v>
      </c>
      <c r="F34" s="110">
        <f t="shared" si="0"/>
        <v>199</v>
      </c>
      <c r="J34" s="17"/>
      <c r="K34" s="17"/>
      <c r="L34" s="17"/>
    </row>
    <row r="35" spans="3:12" x14ac:dyDescent="0.25">
      <c r="F35" s="110"/>
    </row>
  </sheetData>
  <conditionalFormatting sqref="D23:D34">
    <cfRule type="iconSet" priority="2">
      <iconSet>
        <cfvo type="percent" val="0"/>
        <cfvo type="num" val="100"/>
        <cfvo type="num" val="150"/>
      </iconSet>
    </cfRule>
  </conditionalFormatting>
  <conditionalFormatting sqref="F23:F34">
    <cfRule type="dataBar" priority="1">
      <dataBar showValue="0">
        <cfvo type="min"/>
        <cfvo type="max"/>
        <color theme="5" tint="0.39997558519241921"/>
      </dataBar>
      <extLst>
        <ext xmlns:x14="http://schemas.microsoft.com/office/spreadsheetml/2009/9/main" uri="{B025F937-C7B1-47D3-B67F-A62EFF666E3E}">
          <x14:id>{B2824644-7A6B-4C19-A106-A4392C1F6381}</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30480</xdr:rowOff>
                  </from>
                  <to>
                    <xdr:col>7</xdr:col>
                    <xdr:colOff>114300</xdr:colOff>
                    <xdr:row>34</xdr:row>
                    <xdr:rowOff>137160</xdr:rowOff>
                  </to>
                </anchor>
              </controlPr>
            </control>
          </mc:Choice>
        </mc:AlternateContent>
        <mc:AlternateContent xmlns:mc="http://schemas.openxmlformats.org/markup-compatibility/2006">
          <mc:Choice Requires="x14">
            <control shapeId="66562" r:id="rId5" name="Spinner 2">
              <controlPr defaultSize="0" autoPict="0">
                <anchor moveWithCells="1" sizeWithCells="1">
                  <from>
                    <xdr:col>4</xdr:col>
                    <xdr:colOff>144780</xdr:colOff>
                    <xdr:row>18</xdr:row>
                    <xdr:rowOff>114300</xdr:rowOff>
                  </from>
                  <to>
                    <xdr:col>5</xdr:col>
                    <xdr:colOff>220980</xdr:colOff>
                    <xdr:row>20</xdr:row>
                    <xdr:rowOff>22860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2824644-7A6B-4C19-A106-A4392C1F6381}">
            <x14:dataBar minLength="0" maxLength="100" gradient="0">
              <x14:cfvo type="autoMin"/>
              <x14:cfvo type="autoMax"/>
              <x14:negativeFillColor rgb="FFFF0000"/>
              <x14:axisColor rgb="FF000000"/>
            </x14:dataBar>
          </x14:cfRule>
          <xm:sqref>F23:F34</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7"/>
  </sheetPr>
  <dimension ref="A1:R34"/>
  <sheetViews>
    <sheetView showGridLines="0" zoomScale="80" zoomScaleNormal="80" workbookViewId="0">
      <selection activeCell="E21" sqref="E21"/>
    </sheetView>
  </sheetViews>
  <sheetFormatPr defaultColWidth="9" defaultRowHeight="13.8" x14ac:dyDescent="0.25"/>
  <cols>
    <col min="1" max="2" width="4.625" style="3" customWidth="1"/>
    <col min="3" max="3" width="17.875" style="3" customWidth="1"/>
    <col min="4" max="4" width="18.25" style="3" bestFit="1" customWidth="1"/>
    <col min="5" max="14" width="16.625" style="3" customWidth="1"/>
    <col min="15" max="17" width="9" style="3"/>
    <col min="18" max="18" width="4.875" style="3" customWidth="1"/>
    <col min="19"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458</v>
      </c>
    </row>
    <row r="5" spans="1:3" x14ac:dyDescent="0.25">
      <c r="A5" s="1"/>
    </row>
    <row r="6" spans="1:3" x14ac:dyDescent="0.25">
      <c r="A6" s="1"/>
    </row>
    <row r="7" spans="1:3" ht="15.6" x14ac:dyDescent="0.3">
      <c r="C7" s="22" t="s">
        <v>459</v>
      </c>
    </row>
    <row r="8" spans="1:3" x14ac:dyDescent="0.25">
      <c r="C8" s="84" t="s">
        <v>476</v>
      </c>
    </row>
    <row r="9" spans="1:3" x14ac:dyDescent="0.25">
      <c r="C9" s="84" t="s">
        <v>489</v>
      </c>
    </row>
    <row r="10" spans="1:3" x14ac:dyDescent="0.25">
      <c r="C10" s="84" t="s">
        <v>487</v>
      </c>
    </row>
    <row r="11" spans="1:3" x14ac:dyDescent="0.25">
      <c r="C11" s="84" t="s">
        <v>488</v>
      </c>
    </row>
    <row r="12" spans="1:3" x14ac:dyDescent="0.25">
      <c r="C12" s="84" t="s">
        <v>486</v>
      </c>
    </row>
    <row r="13" spans="1:3" x14ac:dyDescent="0.25">
      <c r="C13" s="84"/>
    </row>
    <row r="14" spans="1:3" ht="15.6" x14ac:dyDescent="0.3">
      <c r="B14" s="25" t="s">
        <v>460</v>
      </c>
      <c r="C14" s="108" t="s">
        <v>482</v>
      </c>
    </row>
    <row r="15" spans="1:3" ht="15.6" x14ac:dyDescent="0.3">
      <c r="B15" s="25" t="s">
        <v>462</v>
      </c>
      <c r="C15" s="108" t="s">
        <v>483</v>
      </c>
    </row>
    <row r="16" spans="1:3" ht="15.6" x14ac:dyDescent="0.3">
      <c r="B16" s="25" t="s">
        <v>463</v>
      </c>
      <c r="C16" s="85" t="s">
        <v>484</v>
      </c>
    </row>
    <row r="17" spans="2:18" ht="15.6" x14ac:dyDescent="0.3">
      <c r="B17" s="25" t="s">
        <v>464</v>
      </c>
      <c r="C17" s="108" t="s">
        <v>485</v>
      </c>
    </row>
    <row r="20" spans="2:18" x14ac:dyDescent="0.25">
      <c r="C20" s="29" t="s">
        <v>287</v>
      </c>
      <c r="D20" s="30" t="str">
        <f>MonthSelectedOutput</f>
        <v>June</v>
      </c>
      <c r="J20" s="17"/>
      <c r="K20" s="17"/>
      <c r="L20" s="17"/>
      <c r="R20" s="15"/>
    </row>
    <row r="21" spans="2:18" x14ac:dyDescent="0.25">
      <c r="C21" s="18"/>
      <c r="J21" s="17"/>
      <c r="K21" s="17"/>
      <c r="L21" s="17"/>
    </row>
    <row r="22" spans="2:18" x14ac:dyDescent="0.25">
      <c r="C22" s="37" t="s">
        <v>288</v>
      </c>
      <c r="D22" s="37" t="s">
        <v>21</v>
      </c>
      <c r="E22" s="37" t="s">
        <v>16</v>
      </c>
      <c r="J22" s="17"/>
      <c r="K22" s="17"/>
      <c r="L22" s="17"/>
    </row>
    <row r="23" spans="2:18" x14ac:dyDescent="0.25">
      <c r="C23" s="37" t="s">
        <v>345</v>
      </c>
      <c r="D23" s="38">
        <f>SUMIFS(Transactions[Quantity],Transactions[Product Code],$C23,Transactions[Month Sold],Month_SelectedFC,Transactions[Sales Channel],D$22)</f>
        <v>0</v>
      </c>
      <c r="E23" s="38">
        <f>SUMIFS(Transactions[Quantity],Transactions[Product Code],$C23,Transactions[Month Sold],Month_SelectedFC,Transactions[Sales Channel],E$22)</f>
        <v>0</v>
      </c>
      <c r="F23" s="106">
        <f>E23</f>
        <v>0</v>
      </c>
      <c r="J23" s="17"/>
      <c r="K23" s="17"/>
      <c r="L23" s="17"/>
    </row>
    <row r="24" spans="2:18" x14ac:dyDescent="0.25">
      <c r="C24" s="37" t="s">
        <v>334</v>
      </c>
      <c r="D24" s="38">
        <f>SUMIFS(Transactions[Quantity],Transactions[Product Code],$C24,Transactions[Month Sold],Month_SelectedFC,Transactions[Sales Channel],D$22)</f>
        <v>93</v>
      </c>
      <c r="E24" s="38">
        <f>SUMIFS(Transactions[Quantity],Transactions[Product Code],$C24,Transactions[Month Sold],Month_SelectedFC,Transactions[Sales Channel],E$22)</f>
        <v>0</v>
      </c>
      <c r="F24" s="3">
        <f t="shared" ref="F24:F34" si="0">E24</f>
        <v>0</v>
      </c>
      <c r="J24" s="17"/>
      <c r="K24" s="17"/>
      <c r="L24" s="17"/>
    </row>
    <row r="25" spans="2:18" x14ac:dyDescent="0.25">
      <c r="C25" s="37" t="s">
        <v>341</v>
      </c>
      <c r="D25" s="38">
        <f>SUMIFS(Transactions[Quantity],Transactions[Product Code],$C25,Transactions[Month Sold],Month_SelectedFC,Transactions[Sales Channel],D$22)</f>
        <v>299</v>
      </c>
      <c r="E25" s="38">
        <f>SUMIFS(Transactions[Quantity],Transactions[Product Code],$C25,Transactions[Month Sold],Month_SelectedFC,Transactions[Sales Channel],E$22)</f>
        <v>55</v>
      </c>
      <c r="F25" s="3">
        <f t="shared" si="0"/>
        <v>55</v>
      </c>
      <c r="J25" s="17"/>
      <c r="K25" s="17"/>
      <c r="L25" s="17"/>
    </row>
    <row r="26" spans="2:18" x14ac:dyDescent="0.25">
      <c r="C26" s="37" t="s">
        <v>318</v>
      </c>
      <c r="D26" s="38">
        <f>SUMIFS(Transactions[Quantity],Transactions[Product Code],$C26,Transactions[Month Sold],Month_SelectedFC,Transactions[Sales Channel],D$22)</f>
        <v>0</v>
      </c>
      <c r="E26" s="38">
        <f>SUMIFS(Transactions[Quantity],Transactions[Product Code],$C26,Transactions[Month Sold],Month_SelectedFC,Transactions[Sales Channel],E$22)</f>
        <v>184</v>
      </c>
      <c r="F26" s="3">
        <f t="shared" si="0"/>
        <v>184</v>
      </c>
      <c r="J26" s="17"/>
      <c r="K26" s="17"/>
      <c r="L26" s="17"/>
    </row>
    <row r="27" spans="2:18" x14ac:dyDescent="0.25">
      <c r="C27" s="37" t="s">
        <v>324</v>
      </c>
      <c r="D27" s="38">
        <f>SUMIFS(Transactions[Quantity],Transactions[Product Code],$C27,Transactions[Month Sold],Month_SelectedFC,Transactions[Sales Channel],D$22)</f>
        <v>403</v>
      </c>
      <c r="E27" s="38">
        <f>SUMIFS(Transactions[Quantity],Transactions[Product Code],$C27,Transactions[Month Sold],Month_SelectedFC,Transactions[Sales Channel],E$22)</f>
        <v>372</v>
      </c>
      <c r="F27" s="3">
        <f t="shared" si="0"/>
        <v>372</v>
      </c>
      <c r="J27" s="17"/>
      <c r="K27" s="17"/>
      <c r="L27" s="17"/>
    </row>
    <row r="28" spans="2:18" x14ac:dyDescent="0.25">
      <c r="C28" s="37" t="s">
        <v>331</v>
      </c>
      <c r="D28" s="38">
        <f>SUMIFS(Transactions[Quantity],Transactions[Product Code],$C28,Transactions[Month Sold],Month_SelectedFC,Transactions[Sales Channel],D$22)</f>
        <v>37</v>
      </c>
      <c r="E28" s="38">
        <f>SUMIFS(Transactions[Quantity],Transactions[Product Code],$C28,Transactions[Month Sold],Month_SelectedFC,Transactions[Sales Channel],E$22)</f>
        <v>67</v>
      </c>
      <c r="F28" s="3">
        <f t="shared" si="0"/>
        <v>67</v>
      </c>
      <c r="J28" s="17"/>
      <c r="K28" s="17"/>
      <c r="L28" s="17"/>
    </row>
    <row r="29" spans="2:18" x14ac:dyDescent="0.25">
      <c r="C29" s="37" t="s">
        <v>339</v>
      </c>
      <c r="D29" s="38">
        <f>SUMIFS(Transactions[Quantity],Transactions[Product Code],$C29,Transactions[Month Sold],Month_SelectedFC,Transactions[Sales Channel],D$22)</f>
        <v>43</v>
      </c>
      <c r="E29" s="38">
        <f>SUMIFS(Transactions[Quantity],Transactions[Product Code],$C29,Transactions[Month Sold],Month_SelectedFC,Transactions[Sales Channel],E$22)</f>
        <v>0</v>
      </c>
      <c r="F29" s="3">
        <f t="shared" si="0"/>
        <v>0</v>
      </c>
      <c r="J29" s="17"/>
      <c r="K29" s="17"/>
      <c r="L29" s="17"/>
    </row>
    <row r="30" spans="2:18" x14ac:dyDescent="0.25">
      <c r="C30" s="37" t="s">
        <v>328</v>
      </c>
      <c r="D30" s="38">
        <f>SUMIFS(Transactions[Quantity],Transactions[Product Code],$C30,Transactions[Month Sold],Month_SelectedFC,Transactions[Sales Channel],D$22)</f>
        <v>0</v>
      </c>
      <c r="E30" s="38">
        <f>SUMIFS(Transactions[Quantity],Transactions[Product Code],$C30,Transactions[Month Sold],Month_SelectedFC,Transactions[Sales Channel],E$22)</f>
        <v>0</v>
      </c>
      <c r="F30" s="3">
        <f t="shared" si="0"/>
        <v>0</v>
      </c>
      <c r="J30" s="17"/>
      <c r="K30" s="17"/>
      <c r="L30" s="17"/>
    </row>
    <row r="31" spans="2:18" x14ac:dyDescent="0.25">
      <c r="C31" s="37" t="s">
        <v>322</v>
      </c>
      <c r="D31" s="38">
        <f>SUMIFS(Transactions[Quantity],Transactions[Product Code],$C31,Transactions[Month Sold],Month_SelectedFC,Transactions[Sales Channel],D$22)</f>
        <v>41</v>
      </c>
      <c r="E31" s="38">
        <f>SUMIFS(Transactions[Quantity],Transactions[Product Code],$C31,Transactions[Month Sold],Month_SelectedFC,Transactions[Sales Channel],E$22)</f>
        <v>41</v>
      </c>
      <c r="F31" s="3">
        <f t="shared" si="0"/>
        <v>41</v>
      </c>
      <c r="J31" s="17"/>
      <c r="K31" s="17"/>
      <c r="L31" s="17"/>
    </row>
    <row r="32" spans="2:18" x14ac:dyDescent="0.25">
      <c r="C32" s="37" t="s">
        <v>326</v>
      </c>
      <c r="D32" s="38">
        <f>SUMIFS(Transactions[Quantity],Transactions[Product Code],$C32,Transactions[Month Sold],Month_SelectedFC,Transactions[Sales Channel],D$22)</f>
        <v>116</v>
      </c>
      <c r="E32" s="38">
        <f>SUMIFS(Transactions[Quantity],Transactions[Product Code],$C32,Transactions[Month Sold],Month_SelectedFC,Transactions[Sales Channel],E$22)</f>
        <v>0</v>
      </c>
      <c r="F32" s="3">
        <f t="shared" si="0"/>
        <v>0</v>
      </c>
      <c r="J32" s="17"/>
      <c r="K32" s="17"/>
      <c r="L32" s="17"/>
    </row>
    <row r="33" spans="3:12" x14ac:dyDescent="0.25">
      <c r="C33" s="37" t="s">
        <v>349</v>
      </c>
      <c r="D33" s="38">
        <f>SUMIFS(Transactions[Quantity],Transactions[Product Code],$C33,Transactions[Month Sold],Month_SelectedFC,Transactions[Sales Channel],D$22)</f>
        <v>0</v>
      </c>
      <c r="E33" s="38">
        <f>SUMIFS(Transactions[Quantity],Transactions[Product Code],$C33,Transactions[Month Sold],Month_SelectedFC,Transactions[Sales Channel],E$22)</f>
        <v>324</v>
      </c>
      <c r="F33" s="3">
        <f t="shared" si="0"/>
        <v>324</v>
      </c>
      <c r="J33" s="17"/>
      <c r="K33" s="17"/>
      <c r="L33" s="17"/>
    </row>
    <row r="34" spans="3:12" x14ac:dyDescent="0.25">
      <c r="C34" s="37" t="s">
        <v>320</v>
      </c>
      <c r="D34" s="38">
        <f>SUMIFS(Transactions[Quantity],Transactions[Product Code],$C34,Transactions[Month Sold],Month_SelectedFC,Transactions[Sales Channel],D$22)</f>
        <v>335</v>
      </c>
      <c r="E34" s="38">
        <f>SUMIFS(Transactions[Quantity],Transactions[Product Code],$C34,Transactions[Month Sold],Month_SelectedFC,Transactions[Sales Channel],E$22)</f>
        <v>160</v>
      </c>
      <c r="F34" s="3">
        <f t="shared" si="0"/>
        <v>160</v>
      </c>
      <c r="J34" s="17"/>
      <c r="K34" s="17"/>
      <c r="L34" s="17"/>
    </row>
  </sheetData>
  <conditionalFormatting sqref="D23:D34">
    <cfRule type="iconSet" priority="3">
      <iconSet>
        <cfvo type="percent" val="0"/>
        <cfvo type="num" val="100"/>
        <cfvo type="num" val="150"/>
      </iconSet>
    </cfRule>
  </conditionalFormatting>
  <conditionalFormatting sqref="F23:F34">
    <cfRule type="dataBar" priority="1">
      <dataBar showValue="0">
        <cfvo type="min"/>
        <cfvo type="max"/>
        <color theme="5"/>
      </dataBar>
      <extLst>
        <ext xmlns:x14="http://schemas.microsoft.com/office/spreadsheetml/2009/9/main" uri="{B025F937-C7B1-47D3-B67F-A62EFF666E3E}">
          <x14:id>{E3B26416-5D3E-4A5C-8B35-3C0BB6DAF232}</x14:id>
        </ext>
      </extLst>
    </cfRule>
    <cfRule type="dataBar" priority="2">
      <dataBar>
        <cfvo type="min"/>
        <cfvo type="max"/>
        <color rgb="FF638EC6"/>
      </dataBar>
      <extLst>
        <ext xmlns:x14="http://schemas.microsoft.com/office/spreadsheetml/2009/9/main" uri="{B025F937-C7B1-47D3-B67F-A62EFF666E3E}">
          <x14:id>{35F1F7F3-6A35-4113-AC95-2643A189E4F6}</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2945" r:id="rId4" name="Group Box 1">
              <controlPr defaultSize="0" autoFill="0" autoPict="0">
                <anchor moveWithCells="1">
                  <from>
                    <xdr:col>1</xdr:col>
                    <xdr:colOff>198120</xdr:colOff>
                    <xdr:row>18</xdr:row>
                    <xdr:rowOff>22860</xdr:rowOff>
                  </from>
                  <to>
                    <xdr:col>7</xdr:col>
                    <xdr:colOff>121920</xdr:colOff>
                    <xdr:row>34</xdr:row>
                    <xdr:rowOff>129540</xdr:rowOff>
                  </to>
                </anchor>
              </controlPr>
            </control>
          </mc:Choice>
        </mc:AlternateContent>
        <mc:AlternateContent xmlns:mc="http://schemas.openxmlformats.org/markup-compatibility/2006">
          <mc:Choice Requires="x14">
            <control shapeId="82946" r:id="rId5" name="Spinner 2">
              <controlPr defaultSize="0" autoPict="0">
                <anchor moveWithCells="1" sizeWithCells="1">
                  <from>
                    <xdr:col>4</xdr:col>
                    <xdr:colOff>38100</xdr:colOff>
                    <xdr:row>18</xdr:row>
                    <xdr:rowOff>152400</xdr:rowOff>
                  </from>
                  <to>
                    <xdr:col>4</xdr:col>
                    <xdr:colOff>899160</xdr:colOff>
                    <xdr:row>20</xdr:row>
                    <xdr:rowOff>30480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E3B26416-5D3E-4A5C-8B35-3C0BB6DAF232}">
            <x14:dataBar minLength="0" maxLength="100" gradient="0">
              <x14:cfvo type="autoMin"/>
              <x14:cfvo type="autoMax"/>
              <x14:negativeFillColor rgb="FFFF0000"/>
              <x14:axisColor rgb="FF000000"/>
            </x14:dataBar>
          </x14:cfRule>
          <x14:cfRule type="dataBar" id="{35F1F7F3-6A35-4113-AC95-2643A189E4F6}">
            <x14:dataBar minLength="0" maxLength="100" gradient="0">
              <x14:cfvo type="autoMin"/>
              <x14:cfvo type="autoMax"/>
              <x14:negativeFillColor rgb="FFFF0000"/>
              <x14:axisColor rgb="FF000000"/>
            </x14:dataBar>
          </x14:cfRule>
          <xm:sqref>F23:F34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2:C17"/>
  <sheetViews>
    <sheetView showGridLines="0" zoomScale="80" zoomScaleNormal="80" workbookViewId="0">
      <selection activeCell="B3" sqref="B3"/>
    </sheetView>
  </sheetViews>
  <sheetFormatPr defaultColWidth="9" defaultRowHeight="13.8" x14ac:dyDescent="0.25"/>
  <cols>
    <col min="1" max="1" width="20.375" style="3" customWidth="1"/>
    <col min="2" max="2" width="12.5" style="3" bestFit="1" customWidth="1"/>
    <col min="3" max="16384" width="9" style="3"/>
  </cols>
  <sheetData>
    <row r="2" spans="1:3" x14ac:dyDescent="0.25">
      <c r="A2" s="37" t="s">
        <v>289</v>
      </c>
      <c r="B2" s="38">
        <v>6</v>
      </c>
      <c r="C2" s="38" t="str">
        <f>VLOOKUP(B2,A6:B17,2,FALSE)</f>
        <v>June</v>
      </c>
    </row>
    <row r="3" spans="1:3" x14ac:dyDescent="0.25">
      <c r="B3" s="3">
        <v>8</v>
      </c>
    </row>
    <row r="5" spans="1:3" x14ac:dyDescent="0.25">
      <c r="A5" s="37" t="s">
        <v>290</v>
      </c>
      <c r="B5" s="38"/>
    </row>
    <row r="6" spans="1:3" x14ac:dyDescent="0.25">
      <c r="A6" s="37">
        <v>1</v>
      </c>
      <c r="B6" s="38" t="s">
        <v>291</v>
      </c>
    </row>
    <row r="7" spans="1:3" x14ac:dyDescent="0.25">
      <c r="A7" s="37">
        <v>2</v>
      </c>
      <c r="B7" s="38" t="s">
        <v>292</v>
      </c>
    </row>
    <row r="8" spans="1:3" x14ac:dyDescent="0.25">
      <c r="A8" s="37">
        <v>3</v>
      </c>
      <c r="B8" s="38" t="s">
        <v>293</v>
      </c>
    </row>
    <row r="9" spans="1:3" x14ac:dyDescent="0.25">
      <c r="A9" s="37">
        <v>4</v>
      </c>
      <c r="B9" s="38" t="s">
        <v>294</v>
      </c>
    </row>
    <row r="10" spans="1:3" x14ac:dyDescent="0.25">
      <c r="A10" s="37">
        <v>5</v>
      </c>
      <c r="B10" s="38" t="s">
        <v>295</v>
      </c>
    </row>
    <row r="11" spans="1:3" x14ac:dyDescent="0.25">
      <c r="A11" s="37">
        <v>6</v>
      </c>
      <c r="B11" s="38" t="s">
        <v>296</v>
      </c>
    </row>
    <row r="12" spans="1:3" x14ac:dyDescent="0.25">
      <c r="A12" s="37">
        <v>7</v>
      </c>
      <c r="B12" s="38" t="s">
        <v>297</v>
      </c>
    </row>
    <row r="13" spans="1:3" x14ac:dyDescent="0.25">
      <c r="A13" s="37">
        <v>8</v>
      </c>
      <c r="B13" s="38" t="s">
        <v>298</v>
      </c>
    </row>
    <row r="14" spans="1:3" x14ac:dyDescent="0.25">
      <c r="A14" s="37">
        <v>9</v>
      </c>
      <c r="B14" s="38" t="s">
        <v>299</v>
      </c>
    </row>
    <row r="15" spans="1:3" x14ac:dyDescent="0.25">
      <c r="A15" s="37">
        <v>10</v>
      </c>
      <c r="B15" s="38" t="s">
        <v>300</v>
      </c>
    </row>
    <row r="16" spans="1:3" x14ac:dyDescent="0.25">
      <c r="A16" s="37">
        <v>11</v>
      </c>
      <c r="B16" s="38" t="s">
        <v>301</v>
      </c>
    </row>
    <row r="17" spans="1:2" x14ac:dyDescent="0.25">
      <c r="A17" s="37">
        <v>12</v>
      </c>
      <c r="B17" s="38" t="s">
        <v>302</v>
      </c>
    </row>
  </sheetData>
  <pageMargins left="0.7" right="0.7" top="0.75" bottom="0.75" header="0.3" footer="0.3"/>
  <pageSetup orientation="portrait" verticalDpi="599"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Z44"/>
  <sheetViews>
    <sheetView showGridLines="0" showRowColHeaders="0" tabSelected="1" topLeftCell="A7" zoomScale="70" zoomScaleNormal="70" workbookViewId="0">
      <selection activeCell="V33" sqref="V33"/>
    </sheetView>
  </sheetViews>
  <sheetFormatPr defaultColWidth="9" defaultRowHeight="13.8" x14ac:dyDescent="0.25"/>
  <cols>
    <col min="1" max="2" width="4.625" style="3" customWidth="1"/>
    <col min="3"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465</v>
      </c>
    </row>
    <row r="7" spans="1:3" ht="15.6" x14ac:dyDescent="0.3">
      <c r="C7" s="22" t="s">
        <v>466</v>
      </c>
    </row>
    <row r="8" spans="1:3" x14ac:dyDescent="0.25">
      <c r="C8" s="99" t="s">
        <v>490</v>
      </c>
    </row>
    <row r="9" spans="1:3" x14ac:dyDescent="0.25">
      <c r="C9" s="99" t="s">
        <v>491</v>
      </c>
    </row>
    <row r="10" spans="1:3" ht="15.6" x14ac:dyDescent="0.3">
      <c r="C10" s="22"/>
    </row>
    <row r="11" spans="1:3" ht="15.6" x14ac:dyDescent="0.3">
      <c r="B11" s="25" t="s">
        <v>468</v>
      </c>
      <c r="C11" s="84" t="s">
        <v>472</v>
      </c>
    </row>
    <row r="12" spans="1:3" ht="15.6" x14ac:dyDescent="0.3">
      <c r="B12" s="25" t="s">
        <v>461</v>
      </c>
      <c r="C12" s="85" t="s">
        <v>473</v>
      </c>
    </row>
    <row r="13" spans="1:3" ht="15.6" x14ac:dyDescent="0.3">
      <c r="B13" s="25" t="s">
        <v>469</v>
      </c>
      <c r="C13" s="85" t="s">
        <v>474</v>
      </c>
    </row>
    <row r="14" spans="1:3" ht="15.6" x14ac:dyDescent="0.3">
      <c r="B14" s="25" t="s">
        <v>470</v>
      </c>
      <c r="C14" s="85" t="s">
        <v>467</v>
      </c>
    </row>
    <row r="15" spans="1:3" ht="15.6" x14ac:dyDescent="0.3">
      <c r="B15" s="25" t="s">
        <v>471</v>
      </c>
      <c r="C15" s="85" t="s">
        <v>477</v>
      </c>
    </row>
    <row r="17" spans="2:26" x14ac:dyDescent="0.25">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2:26" x14ac:dyDescent="0.25">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spans="2:26" x14ac:dyDescent="0.25">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2:26" x14ac:dyDescent="0.25">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spans="2:26" x14ac:dyDescent="0.25">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spans="2:26" x14ac:dyDescent="0.25">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spans="2:26" x14ac:dyDescent="0.25">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spans="2:26" x14ac:dyDescent="0.25">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spans="2:26" x14ac:dyDescent="0.25">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spans="2:26" x14ac:dyDescent="0.25">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spans="2:26" x14ac:dyDescent="0.25">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spans="2:26" x14ac:dyDescent="0.25">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spans="2:26" x14ac:dyDescent="0.25">
      <c r="B29" s="113"/>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spans="2:26" x14ac:dyDescent="0.25">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spans="2:26" x14ac:dyDescent="0.25">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spans="2:26" x14ac:dyDescent="0.25">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spans="1:26" x14ac:dyDescent="0.25">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row>
    <row r="34" spans="1:26" x14ac:dyDescent="0.25">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row>
    <row r="35" spans="1:26" x14ac:dyDescent="0.25">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row>
    <row r="36" spans="1:26" x14ac:dyDescent="0.25">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spans="1:26" x14ac:dyDescent="0.25">
      <c r="A37" s="8"/>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spans="1:26" x14ac:dyDescent="0.25">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spans="1:26" x14ac:dyDescent="0.25">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spans="1:26" x14ac:dyDescent="0.25">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spans="1:26" x14ac:dyDescent="0.25">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1:26" x14ac:dyDescent="0.25">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spans="1:26" x14ac:dyDescent="0.25">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1:26" x14ac:dyDescent="0.25">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sheetData>
  <pageMargins left="0.7" right="0.7" top="0.75" bottom="0.75" header="0.3" footer="0.3"/>
  <pageSetup orientation="portrait" verticalDpi="599" r:id="rId1"/>
  <drawing r:id="rId2"/>
  <legacyDrawing r:id="rId3"/>
  <mc:AlternateContent xmlns:mc="http://schemas.openxmlformats.org/markup-compatibility/2006">
    <mc:Choice Requires="x14">
      <controls>
        <mc:AlternateContent xmlns:mc="http://schemas.openxmlformats.org/markup-compatibility/2006">
          <mc:Choice Requires="x14">
            <control shapeId="98560" r:id="rId4" name="Spinner 256">
              <controlPr defaultSize="0" autoPict="0">
                <anchor moveWithCells="1" sizeWithCells="1">
                  <from>
                    <xdr:col>26</xdr:col>
                    <xdr:colOff>373380</xdr:colOff>
                    <xdr:row>15</xdr:row>
                    <xdr:rowOff>144780</xdr:rowOff>
                  </from>
                  <to>
                    <xdr:col>28</xdr:col>
                    <xdr:colOff>365760</xdr:colOff>
                    <xdr:row>17</xdr:row>
                    <xdr:rowOff>53340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7"/>
  </sheetPr>
  <dimension ref="A1:Z37"/>
  <sheetViews>
    <sheetView showGridLines="0" showRowColHeaders="0" topLeftCell="Q16" zoomScale="80" zoomScaleNormal="80" workbookViewId="0">
      <selection activeCell="AA45" sqref="AA40:AK45"/>
    </sheetView>
  </sheetViews>
  <sheetFormatPr defaultColWidth="9" defaultRowHeight="13.8" x14ac:dyDescent="0.25"/>
  <cols>
    <col min="1" max="2" width="4.625" style="3" customWidth="1"/>
    <col min="3"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465</v>
      </c>
    </row>
    <row r="7" spans="1:3" ht="15.6" x14ac:dyDescent="0.3">
      <c r="C7" s="22" t="s">
        <v>466</v>
      </c>
    </row>
    <row r="8" spans="1:3" x14ac:dyDescent="0.25">
      <c r="C8" s="99" t="s">
        <v>490</v>
      </c>
    </row>
    <row r="9" spans="1:3" x14ac:dyDescent="0.25">
      <c r="C9" s="99" t="s">
        <v>491</v>
      </c>
    </row>
    <row r="10" spans="1:3" ht="15.6" x14ac:dyDescent="0.3">
      <c r="C10" s="22"/>
    </row>
    <row r="11" spans="1:3" ht="15.6" x14ac:dyDescent="0.3">
      <c r="B11" s="25" t="s">
        <v>468</v>
      </c>
      <c r="C11" s="84" t="s">
        <v>472</v>
      </c>
    </row>
    <row r="12" spans="1:3" ht="15.6" x14ac:dyDescent="0.3">
      <c r="B12" s="25" t="s">
        <v>461</v>
      </c>
      <c r="C12" s="85" t="s">
        <v>473</v>
      </c>
    </row>
    <row r="13" spans="1:3" ht="15.6" x14ac:dyDescent="0.3">
      <c r="B13" s="25" t="s">
        <v>469</v>
      </c>
      <c r="C13" s="85" t="s">
        <v>474</v>
      </c>
    </row>
    <row r="14" spans="1:3" ht="15.6" x14ac:dyDescent="0.3">
      <c r="B14" s="25" t="s">
        <v>470</v>
      </c>
      <c r="C14" s="85" t="s">
        <v>467</v>
      </c>
    </row>
    <row r="15" spans="1:3" ht="15.6" x14ac:dyDescent="0.3">
      <c r="B15" s="25" t="s">
        <v>471</v>
      </c>
      <c r="C15" s="85" t="s">
        <v>477</v>
      </c>
    </row>
    <row r="29" spans="2:26" x14ac:dyDescent="0.25">
      <c r="B29" s="105"/>
      <c r="C29" s="94"/>
      <c r="D29" s="94"/>
      <c r="E29" s="94"/>
      <c r="F29" s="94"/>
      <c r="G29" s="94"/>
      <c r="H29" s="94"/>
      <c r="I29" s="94"/>
      <c r="J29" s="94"/>
      <c r="K29" s="94"/>
      <c r="L29" s="94"/>
      <c r="M29" s="94"/>
      <c r="N29" s="94"/>
      <c r="O29" s="94"/>
      <c r="P29" s="94"/>
      <c r="Q29" s="94"/>
      <c r="R29" s="94"/>
      <c r="S29" s="94"/>
      <c r="T29" s="94"/>
      <c r="U29" s="94"/>
      <c r="V29" s="94"/>
      <c r="W29" s="94"/>
      <c r="X29" s="94"/>
      <c r="Y29" s="94"/>
      <c r="Z29" s="94"/>
    </row>
    <row r="37" spans="1:1" x14ac:dyDescent="0.25">
      <c r="A37" s="8"/>
    </row>
  </sheetData>
  <pageMargins left="0.7" right="0.7" top="0.75" bottom="0.75" header="0.3" footer="0.3"/>
  <pageSetup orientation="portrait" verticalDpi="599" r:id="rId1"/>
  <drawing r:id="rId2"/>
  <legacyDrawing r:id="rId3"/>
  <mc:AlternateContent xmlns:mc="http://schemas.openxmlformats.org/markup-compatibility/2006">
    <mc:Choice Requires="x14">
      <controls>
        <mc:AlternateContent xmlns:mc="http://schemas.openxmlformats.org/markup-compatibility/2006">
          <mc:Choice Requires="x14">
            <control shapeId="84997" r:id="rId4" name="Spinner 5">
              <controlPr defaultSize="0" autoPict="0">
                <anchor moveWithCells="1" sizeWithCells="1">
                  <from>
                    <xdr:col>26</xdr:col>
                    <xdr:colOff>304800</xdr:colOff>
                    <xdr:row>17</xdr:row>
                    <xdr:rowOff>160020</xdr:rowOff>
                  </from>
                  <to>
                    <xdr:col>28</xdr:col>
                    <xdr:colOff>60960</xdr:colOff>
                    <xdr:row>19</xdr:row>
                    <xdr:rowOff>38100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499984740745262"/>
    <pageSetUpPr fitToPage="1"/>
  </sheetPr>
  <dimension ref="A1"/>
  <sheetViews>
    <sheetView showGridLines="0" zoomScale="80" zoomScaleNormal="80" workbookViewId="0"/>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08"/>
  <sheetViews>
    <sheetView showGridLines="0" zoomScale="80" zoomScaleNormal="80" workbookViewId="0">
      <pane ySplit="1" topLeftCell="A2" activePane="bottomLeft" state="frozen"/>
      <selection pane="bottomLeft"/>
    </sheetView>
  </sheetViews>
  <sheetFormatPr defaultRowHeight="13.8" x14ac:dyDescent="0.25"/>
  <cols>
    <col min="1" max="1" width="18.125" style="62" customWidth="1"/>
    <col min="2" max="2" width="22.375" style="62" bestFit="1" customWidth="1"/>
    <col min="3" max="3" width="15.625" style="62" customWidth="1"/>
    <col min="4" max="4" width="18.625" style="62" customWidth="1"/>
    <col min="5" max="5" width="19.25" style="62" customWidth="1"/>
    <col min="6" max="6" width="14" style="62" customWidth="1"/>
    <col min="7" max="7" width="15.875" style="62" customWidth="1"/>
    <col min="8" max="8" width="12.5" style="62" customWidth="1"/>
    <col min="9" max="16384" width="9" style="62"/>
  </cols>
  <sheetData>
    <row r="1" spans="1:8" x14ac:dyDescent="0.25">
      <c r="A1" s="60" t="s">
        <v>3</v>
      </c>
      <c r="B1" s="61" t="s">
        <v>4</v>
      </c>
      <c r="C1" s="61" t="s">
        <v>316</v>
      </c>
      <c r="D1" s="61" t="s">
        <v>6</v>
      </c>
      <c r="E1" s="61" t="s">
        <v>8</v>
      </c>
      <c r="F1" s="61" t="s">
        <v>9</v>
      </c>
      <c r="G1" s="61" t="s">
        <v>10</v>
      </c>
      <c r="H1" s="61" t="s">
        <v>11</v>
      </c>
    </row>
    <row r="2" spans="1:8" x14ac:dyDescent="0.25">
      <c r="A2" s="63">
        <v>23263</v>
      </c>
      <c r="B2" s="64" t="s">
        <v>155</v>
      </c>
      <c r="C2" s="64" t="s">
        <v>317</v>
      </c>
      <c r="D2" s="64" t="s">
        <v>318</v>
      </c>
      <c r="E2" s="64" t="s">
        <v>21</v>
      </c>
      <c r="F2" s="65">
        <v>41096</v>
      </c>
      <c r="G2" s="64">
        <v>7</v>
      </c>
      <c r="H2" s="64">
        <v>73</v>
      </c>
    </row>
    <row r="3" spans="1:8" x14ac:dyDescent="0.25">
      <c r="A3" s="63">
        <v>23264</v>
      </c>
      <c r="B3" s="64" t="s">
        <v>181</v>
      </c>
      <c r="C3" s="64" t="s">
        <v>319</v>
      </c>
      <c r="D3" s="64" t="s">
        <v>320</v>
      </c>
      <c r="E3" s="64" t="s">
        <v>21</v>
      </c>
      <c r="F3" s="65">
        <v>41139</v>
      </c>
      <c r="G3" s="64">
        <v>8</v>
      </c>
      <c r="H3" s="64">
        <v>205</v>
      </c>
    </row>
    <row r="4" spans="1:8" x14ac:dyDescent="0.25">
      <c r="A4" s="63">
        <v>23265</v>
      </c>
      <c r="B4" s="64" t="s">
        <v>174</v>
      </c>
      <c r="C4" s="64" t="s">
        <v>321</v>
      </c>
      <c r="D4" s="64" t="s">
        <v>322</v>
      </c>
      <c r="E4" s="64" t="s">
        <v>16</v>
      </c>
      <c r="F4" s="65">
        <v>41248</v>
      </c>
      <c r="G4" s="64">
        <v>12</v>
      </c>
      <c r="H4" s="64">
        <v>14</v>
      </c>
    </row>
    <row r="5" spans="1:8" x14ac:dyDescent="0.25">
      <c r="A5" s="63">
        <v>23266</v>
      </c>
      <c r="B5" s="64" t="s">
        <v>73</v>
      </c>
      <c r="C5" s="64" t="s">
        <v>323</v>
      </c>
      <c r="D5" s="64" t="s">
        <v>324</v>
      </c>
      <c r="E5" s="64" t="s">
        <v>21</v>
      </c>
      <c r="F5" s="65">
        <v>41132</v>
      </c>
      <c r="G5" s="64">
        <v>8</v>
      </c>
      <c r="H5" s="64">
        <v>170</v>
      </c>
    </row>
    <row r="6" spans="1:8" x14ac:dyDescent="0.25">
      <c r="A6" s="63">
        <v>23267</v>
      </c>
      <c r="B6" s="64" t="s">
        <v>178</v>
      </c>
      <c r="C6" s="64" t="s">
        <v>325</v>
      </c>
      <c r="D6" s="64" t="s">
        <v>326</v>
      </c>
      <c r="E6" s="64" t="s">
        <v>21</v>
      </c>
      <c r="F6" s="65">
        <v>41101</v>
      </c>
      <c r="G6" s="64">
        <v>7</v>
      </c>
      <c r="H6" s="64">
        <v>129</v>
      </c>
    </row>
    <row r="7" spans="1:8" x14ac:dyDescent="0.25">
      <c r="A7" s="63">
        <v>23268</v>
      </c>
      <c r="B7" s="64" t="s">
        <v>79</v>
      </c>
      <c r="C7" s="64" t="s">
        <v>327</v>
      </c>
      <c r="D7" s="64" t="s">
        <v>328</v>
      </c>
      <c r="E7" s="64" t="s">
        <v>21</v>
      </c>
      <c r="F7" s="65">
        <v>41102</v>
      </c>
      <c r="G7" s="64">
        <v>7</v>
      </c>
      <c r="H7" s="64">
        <v>82</v>
      </c>
    </row>
    <row r="8" spans="1:8" x14ac:dyDescent="0.25">
      <c r="A8" s="63">
        <v>23269</v>
      </c>
      <c r="B8" s="64" t="s">
        <v>104</v>
      </c>
      <c r="C8" s="64" t="s">
        <v>329</v>
      </c>
      <c r="D8" s="64" t="s">
        <v>326</v>
      </c>
      <c r="E8" s="64" t="s">
        <v>21</v>
      </c>
      <c r="F8" s="65">
        <v>41063</v>
      </c>
      <c r="G8" s="64">
        <v>6</v>
      </c>
      <c r="H8" s="64">
        <v>116</v>
      </c>
    </row>
    <row r="9" spans="1:8" x14ac:dyDescent="0.25">
      <c r="A9" s="63">
        <v>23270</v>
      </c>
      <c r="B9" s="64" t="s">
        <v>98</v>
      </c>
      <c r="C9" s="64" t="s">
        <v>330</v>
      </c>
      <c r="D9" s="64" t="s">
        <v>331</v>
      </c>
      <c r="E9" s="64" t="s">
        <v>16</v>
      </c>
      <c r="F9" s="65">
        <v>41067</v>
      </c>
      <c r="G9" s="64">
        <v>6</v>
      </c>
      <c r="H9" s="64">
        <v>67</v>
      </c>
    </row>
    <row r="10" spans="1:8" x14ac:dyDescent="0.25">
      <c r="A10" s="63">
        <v>23271</v>
      </c>
      <c r="B10" s="64" t="s">
        <v>162</v>
      </c>
      <c r="C10" s="64" t="s">
        <v>332</v>
      </c>
      <c r="D10" s="64" t="s">
        <v>331</v>
      </c>
      <c r="E10" s="64" t="s">
        <v>16</v>
      </c>
      <c r="F10" s="65">
        <v>40966</v>
      </c>
      <c r="G10" s="64">
        <v>2</v>
      </c>
      <c r="H10" s="64">
        <v>125</v>
      </c>
    </row>
    <row r="11" spans="1:8" x14ac:dyDescent="0.25">
      <c r="A11" s="63">
        <v>23272</v>
      </c>
      <c r="B11" s="64" t="s">
        <v>191</v>
      </c>
      <c r="C11" s="64" t="s">
        <v>333</v>
      </c>
      <c r="D11" s="64" t="s">
        <v>334</v>
      </c>
      <c r="E11" s="64" t="s">
        <v>40</v>
      </c>
      <c r="F11" s="65">
        <v>41121</v>
      </c>
      <c r="G11" s="64">
        <v>7</v>
      </c>
      <c r="H11" s="64">
        <v>71</v>
      </c>
    </row>
    <row r="12" spans="1:8" x14ac:dyDescent="0.25">
      <c r="A12" s="63">
        <v>23273</v>
      </c>
      <c r="B12" s="64" t="s">
        <v>132</v>
      </c>
      <c r="C12" s="64" t="s">
        <v>335</v>
      </c>
      <c r="D12" s="64" t="s">
        <v>322</v>
      </c>
      <c r="E12" s="64" t="s">
        <v>21</v>
      </c>
      <c r="F12" s="65">
        <v>41256</v>
      </c>
      <c r="G12" s="64">
        <v>12</v>
      </c>
      <c r="H12" s="64">
        <v>22</v>
      </c>
    </row>
    <row r="13" spans="1:8" x14ac:dyDescent="0.25">
      <c r="A13" s="63">
        <v>23274</v>
      </c>
      <c r="B13" s="64" t="s">
        <v>102</v>
      </c>
      <c r="C13" s="64" t="s">
        <v>336</v>
      </c>
      <c r="D13" s="64" t="s">
        <v>326</v>
      </c>
      <c r="E13" s="64" t="s">
        <v>16</v>
      </c>
      <c r="F13" s="65">
        <v>41143</v>
      </c>
      <c r="G13" s="64">
        <v>8</v>
      </c>
      <c r="H13" s="64">
        <v>153</v>
      </c>
    </row>
    <row r="14" spans="1:8" x14ac:dyDescent="0.25">
      <c r="A14" s="63">
        <v>23275</v>
      </c>
      <c r="B14" s="64" t="s">
        <v>193</v>
      </c>
      <c r="C14" s="64" t="s">
        <v>337</v>
      </c>
      <c r="D14" s="64" t="s">
        <v>320</v>
      </c>
      <c r="E14" s="64" t="s">
        <v>16</v>
      </c>
      <c r="F14" s="65">
        <v>40912</v>
      </c>
      <c r="G14" s="64">
        <v>1</v>
      </c>
      <c r="H14" s="64">
        <v>141</v>
      </c>
    </row>
    <row r="15" spans="1:8" x14ac:dyDescent="0.25">
      <c r="A15" s="63">
        <v>23276</v>
      </c>
      <c r="B15" s="64" t="s">
        <v>130</v>
      </c>
      <c r="C15" s="64" t="s">
        <v>338</v>
      </c>
      <c r="D15" s="64" t="s">
        <v>339</v>
      </c>
      <c r="E15" s="64" t="s">
        <v>21</v>
      </c>
      <c r="F15" s="65">
        <v>41122</v>
      </c>
      <c r="G15" s="64">
        <v>8</v>
      </c>
      <c r="H15" s="64">
        <v>65</v>
      </c>
    </row>
    <row r="16" spans="1:8" x14ac:dyDescent="0.25">
      <c r="A16" s="63">
        <v>23278</v>
      </c>
      <c r="B16" s="64" t="s">
        <v>109</v>
      </c>
      <c r="C16" s="64" t="s">
        <v>340</v>
      </c>
      <c r="D16" s="64" t="s">
        <v>341</v>
      </c>
      <c r="E16" s="64" t="s">
        <v>40</v>
      </c>
      <c r="F16" s="65">
        <v>41145</v>
      </c>
      <c r="G16" s="64">
        <v>8</v>
      </c>
      <c r="H16" s="64">
        <v>197</v>
      </c>
    </row>
    <row r="17" spans="1:8" x14ac:dyDescent="0.25">
      <c r="A17" s="63">
        <v>23279</v>
      </c>
      <c r="B17" s="64" t="s">
        <v>123</v>
      </c>
      <c r="C17" s="64" t="s">
        <v>342</v>
      </c>
      <c r="D17" s="64" t="s">
        <v>326</v>
      </c>
      <c r="E17" s="64" t="s">
        <v>21</v>
      </c>
      <c r="F17" s="65">
        <v>41020</v>
      </c>
      <c r="G17" s="64">
        <v>4</v>
      </c>
      <c r="H17" s="64">
        <v>10</v>
      </c>
    </row>
    <row r="18" spans="1:8" x14ac:dyDescent="0.25">
      <c r="A18" s="63">
        <v>23280</v>
      </c>
      <c r="B18" s="64" t="s">
        <v>35</v>
      </c>
      <c r="C18" s="64" t="s">
        <v>343</v>
      </c>
      <c r="D18" s="64" t="s">
        <v>331</v>
      </c>
      <c r="E18" s="64" t="s">
        <v>21</v>
      </c>
      <c r="F18" s="65">
        <v>41002</v>
      </c>
      <c r="G18" s="64">
        <v>4</v>
      </c>
      <c r="H18" s="64">
        <v>30</v>
      </c>
    </row>
    <row r="19" spans="1:8" x14ac:dyDescent="0.25">
      <c r="A19" s="63">
        <v>23281</v>
      </c>
      <c r="B19" s="64" t="s">
        <v>27</v>
      </c>
      <c r="C19" s="64" t="s">
        <v>344</v>
      </c>
      <c r="D19" s="64" t="s">
        <v>345</v>
      </c>
      <c r="E19" s="64" t="s">
        <v>16</v>
      </c>
      <c r="F19" s="65">
        <v>41103</v>
      </c>
      <c r="G19" s="64">
        <v>7</v>
      </c>
      <c r="H19" s="64">
        <v>134</v>
      </c>
    </row>
    <row r="20" spans="1:8" x14ac:dyDescent="0.25">
      <c r="A20" s="63">
        <v>23282</v>
      </c>
      <c r="B20" s="64" t="s">
        <v>100</v>
      </c>
      <c r="C20" s="64" t="s">
        <v>346</v>
      </c>
      <c r="D20" s="64" t="s">
        <v>328</v>
      </c>
      <c r="E20" s="64" t="s">
        <v>16</v>
      </c>
      <c r="F20" s="65">
        <v>41142</v>
      </c>
      <c r="G20" s="64">
        <v>8</v>
      </c>
      <c r="H20" s="64">
        <v>100</v>
      </c>
    </row>
    <row r="21" spans="1:8" x14ac:dyDescent="0.25">
      <c r="A21" s="63">
        <v>23283</v>
      </c>
      <c r="B21" s="64" t="s">
        <v>201</v>
      </c>
      <c r="C21" s="64" t="s">
        <v>347</v>
      </c>
      <c r="D21" s="64" t="s">
        <v>341</v>
      </c>
      <c r="E21" s="64" t="s">
        <v>21</v>
      </c>
      <c r="F21" s="65">
        <v>41084</v>
      </c>
      <c r="G21" s="64">
        <v>6</v>
      </c>
      <c r="H21" s="64">
        <v>142</v>
      </c>
    </row>
    <row r="22" spans="1:8" x14ac:dyDescent="0.25">
      <c r="A22" s="63">
        <v>23284</v>
      </c>
      <c r="B22" s="64" t="s">
        <v>148</v>
      </c>
      <c r="C22" s="64" t="s">
        <v>348</v>
      </c>
      <c r="D22" s="64" t="s">
        <v>349</v>
      </c>
      <c r="E22" s="64" t="s">
        <v>16</v>
      </c>
      <c r="F22" s="65">
        <v>41077</v>
      </c>
      <c r="G22" s="64">
        <v>6</v>
      </c>
      <c r="H22" s="64">
        <v>135</v>
      </c>
    </row>
    <row r="23" spans="1:8" x14ac:dyDescent="0.25">
      <c r="A23" s="63">
        <v>23285</v>
      </c>
      <c r="B23" s="64" t="s">
        <v>108</v>
      </c>
      <c r="C23" s="64" t="s">
        <v>350</v>
      </c>
      <c r="D23" s="64" t="s">
        <v>345</v>
      </c>
      <c r="E23" s="64" t="s">
        <v>16</v>
      </c>
      <c r="F23" s="65">
        <v>41114</v>
      </c>
      <c r="G23" s="64">
        <v>7</v>
      </c>
      <c r="H23" s="64">
        <v>9</v>
      </c>
    </row>
    <row r="24" spans="1:8" x14ac:dyDescent="0.25">
      <c r="A24" s="63">
        <v>23286</v>
      </c>
      <c r="B24" s="64" t="s">
        <v>207</v>
      </c>
      <c r="C24" s="64" t="s">
        <v>351</v>
      </c>
      <c r="D24" s="64" t="s">
        <v>320</v>
      </c>
      <c r="E24" s="64" t="s">
        <v>21</v>
      </c>
      <c r="F24" s="65">
        <v>41129</v>
      </c>
      <c r="G24" s="64">
        <v>8</v>
      </c>
      <c r="H24" s="64">
        <v>69</v>
      </c>
    </row>
    <row r="25" spans="1:8" x14ac:dyDescent="0.25">
      <c r="A25" s="63">
        <v>23287</v>
      </c>
      <c r="B25" s="64" t="s">
        <v>94</v>
      </c>
      <c r="C25" s="64" t="s">
        <v>319</v>
      </c>
      <c r="D25" s="64" t="s">
        <v>349</v>
      </c>
      <c r="E25" s="64" t="s">
        <v>16</v>
      </c>
      <c r="F25" s="65">
        <v>41077</v>
      </c>
      <c r="G25" s="64">
        <v>6</v>
      </c>
      <c r="H25" s="64">
        <v>189</v>
      </c>
    </row>
    <row r="26" spans="1:8" x14ac:dyDescent="0.25">
      <c r="A26" s="63">
        <v>23288</v>
      </c>
      <c r="B26" s="64" t="s">
        <v>126</v>
      </c>
      <c r="C26" s="64" t="s">
        <v>343</v>
      </c>
      <c r="D26" s="64" t="s">
        <v>322</v>
      </c>
      <c r="E26" s="64" t="s">
        <v>40</v>
      </c>
      <c r="F26" s="65">
        <v>41074</v>
      </c>
      <c r="G26" s="64">
        <v>6</v>
      </c>
      <c r="H26" s="64">
        <v>141</v>
      </c>
    </row>
    <row r="27" spans="1:8" x14ac:dyDescent="0.25">
      <c r="A27" s="63">
        <v>23289</v>
      </c>
      <c r="B27" s="64" t="s">
        <v>124</v>
      </c>
      <c r="C27" s="64" t="s">
        <v>352</v>
      </c>
      <c r="D27" s="64" t="s">
        <v>341</v>
      </c>
      <c r="E27" s="64" t="s">
        <v>16</v>
      </c>
      <c r="F27" s="65">
        <v>41123</v>
      </c>
      <c r="G27" s="64">
        <v>8</v>
      </c>
      <c r="H27" s="64">
        <v>166</v>
      </c>
    </row>
    <row r="28" spans="1:8" x14ac:dyDescent="0.25">
      <c r="A28" s="63">
        <v>23290</v>
      </c>
      <c r="B28" s="64" t="s">
        <v>187</v>
      </c>
      <c r="C28" s="64" t="s">
        <v>346</v>
      </c>
      <c r="D28" s="64" t="s">
        <v>320</v>
      </c>
      <c r="E28" s="64" t="s">
        <v>21</v>
      </c>
      <c r="F28" s="65">
        <v>41132</v>
      </c>
      <c r="G28" s="64">
        <v>8</v>
      </c>
      <c r="H28" s="64">
        <v>170</v>
      </c>
    </row>
    <row r="29" spans="1:8" x14ac:dyDescent="0.25">
      <c r="A29" s="63">
        <v>23291</v>
      </c>
      <c r="B29" s="64" t="s">
        <v>14</v>
      </c>
      <c r="C29" s="64" t="s">
        <v>353</v>
      </c>
      <c r="D29" s="64" t="s">
        <v>320</v>
      </c>
      <c r="E29" s="64" t="s">
        <v>16</v>
      </c>
      <c r="F29" s="65">
        <v>41139</v>
      </c>
      <c r="G29" s="64">
        <v>8</v>
      </c>
      <c r="H29" s="64">
        <v>199</v>
      </c>
    </row>
    <row r="30" spans="1:8" x14ac:dyDescent="0.25">
      <c r="A30" s="63">
        <v>23292</v>
      </c>
      <c r="B30" s="64" t="s">
        <v>65</v>
      </c>
      <c r="C30" s="64" t="s">
        <v>354</v>
      </c>
      <c r="D30" s="64" t="s">
        <v>341</v>
      </c>
      <c r="E30" s="64" t="s">
        <v>21</v>
      </c>
      <c r="F30" s="65">
        <v>40911</v>
      </c>
      <c r="G30" s="64">
        <v>1</v>
      </c>
      <c r="H30" s="64">
        <v>73</v>
      </c>
    </row>
    <row r="31" spans="1:8" x14ac:dyDescent="0.25">
      <c r="A31" s="63">
        <v>23294</v>
      </c>
      <c r="B31" s="64" t="s">
        <v>30</v>
      </c>
      <c r="C31" s="64" t="s">
        <v>333</v>
      </c>
      <c r="D31" s="64" t="s">
        <v>320</v>
      </c>
      <c r="E31" s="64" t="s">
        <v>16</v>
      </c>
      <c r="F31" s="65">
        <v>41082</v>
      </c>
      <c r="G31" s="64">
        <v>6</v>
      </c>
      <c r="H31" s="64">
        <v>160</v>
      </c>
    </row>
    <row r="32" spans="1:8" x14ac:dyDescent="0.25">
      <c r="A32" s="63">
        <v>23296</v>
      </c>
      <c r="B32" s="64" t="s">
        <v>56</v>
      </c>
      <c r="C32" s="64" t="s">
        <v>355</v>
      </c>
      <c r="D32" s="64" t="s">
        <v>341</v>
      </c>
      <c r="E32" s="64" t="s">
        <v>16</v>
      </c>
      <c r="F32" s="65">
        <v>41068</v>
      </c>
      <c r="G32" s="64">
        <v>6</v>
      </c>
      <c r="H32" s="64">
        <v>37</v>
      </c>
    </row>
    <row r="33" spans="1:8" x14ac:dyDescent="0.25">
      <c r="A33" s="63">
        <v>23297</v>
      </c>
      <c r="B33" s="64" t="s">
        <v>83</v>
      </c>
      <c r="C33" s="64" t="s">
        <v>356</v>
      </c>
      <c r="D33" s="64" t="s">
        <v>318</v>
      </c>
      <c r="E33" s="64" t="s">
        <v>21</v>
      </c>
      <c r="F33" s="65">
        <v>41133</v>
      </c>
      <c r="G33" s="64">
        <v>8</v>
      </c>
      <c r="H33" s="64">
        <v>135</v>
      </c>
    </row>
    <row r="34" spans="1:8" x14ac:dyDescent="0.25">
      <c r="A34" s="63">
        <v>23298</v>
      </c>
      <c r="B34" s="64" t="s">
        <v>203</v>
      </c>
      <c r="C34" s="64" t="s">
        <v>357</v>
      </c>
      <c r="D34" s="64" t="s">
        <v>349</v>
      </c>
      <c r="E34" s="64" t="s">
        <v>40</v>
      </c>
      <c r="F34" s="65">
        <v>41118</v>
      </c>
      <c r="G34" s="64">
        <v>7</v>
      </c>
      <c r="H34" s="64">
        <v>12</v>
      </c>
    </row>
    <row r="35" spans="1:8" x14ac:dyDescent="0.25">
      <c r="A35" s="63">
        <v>23299</v>
      </c>
      <c r="B35" s="64" t="s">
        <v>138</v>
      </c>
      <c r="C35" s="64" t="s">
        <v>358</v>
      </c>
      <c r="D35" s="64" t="s">
        <v>324</v>
      </c>
      <c r="E35" s="64" t="s">
        <v>16</v>
      </c>
      <c r="F35" s="65">
        <v>41087</v>
      </c>
      <c r="G35" s="64">
        <v>6</v>
      </c>
      <c r="H35" s="64">
        <v>104</v>
      </c>
    </row>
    <row r="36" spans="1:8" x14ac:dyDescent="0.25">
      <c r="A36" s="63">
        <v>23300</v>
      </c>
      <c r="B36" s="64" t="s">
        <v>209</v>
      </c>
      <c r="C36" s="64" t="s">
        <v>344</v>
      </c>
      <c r="D36" s="64" t="s">
        <v>322</v>
      </c>
      <c r="E36" s="64" t="s">
        <v>21</v>
      </c>
      <c r="F36" s="65">
        <v>40915</v>
      </c>
      <c r="G36" s="64">
        <v>1</v>
      </c>
      <c r="H36" s="64">
        <v>167</v>
      </c>
    </row>
    <row r="37" spans="1:8" x14ac:dyDescent="0.25">
      <c r="A37" s="63">
        <v>23301</v>
      </c>
      <c r="B37" s="64" t="s">
        <v>63</v>
      </c>
      <c r="C37" s="64" t="s">
        <v>359</v>
      </c>
      <c r="D37" s="64" t="s">
        <v>331</v>
      </c>
      <c r="E37" s="64" t="s">
        <v>16</v>
      </c>
      <c r="F37" s="65">
        <v>41109</v>
      </c>
      <c r="G37" s="64">
        <v>7</v>
      </c>
      <c r="H37" s="64">
        <v>108</v>
      </c>
    </row>
    <row r="38" spans="1:8" x14ac:dyDescent="0.25">
      <c r="A38" s="63">
        <v>23302</v>
      </c>
      <c r="B38" s="64" t="s">
        <v>154</v>
      </c>
      <c r="C38" s="64" t="s">
        <v>354</v>
      </c>
      <c r="D38" s="64" t="s">
        <v>318</v>
      </c>
      <c r="E38" s="64" t="s">
        <v>21</v>
      </c>
      <c r="F38" s="65">
        <v>41117</v>
      </c>
      <c r="G38" s="64">
        <v>7</v>
      </c>
      <c r="H38" s="64">
        <v>105</v>
      </c>
    </row>
    <row r="39" spans="1:8" x14ac:dyDescent="0.25">
      <c r="A39" s="63">
        <v>23303</v>
      </c>
      <c r="B39" s="64" t="s">
        <v>50</v>
      </c>
      <c r="C39" s="64" t="s">
        <v>360</v>
      </c>
      <c r="D39" s="64" t="s">
        <v>341</v>
      </c>
      <c r="E39" s="64" t="s">
        <v>16</v>
      </c>
      <c r="F39" s="65">
        <v>41138</v>
      </c>
      <c r="G39" s="64">
        <v>8</v>
      </c>
      <c r="H39" s="64">
        <v>176</v>
      </c>
    </row>
    <row r="40" spans="1:8" x14ac:dyDescent="0.25">
      <c r="A40" s="63">
        <v>23304</v>
      </c>
      <c r="B40" s="64" t="s">
        <v>172</v>
      </c>
      <c r="C40" s="64" t="s">
        <v>361</v>
      </c>
      <c r="D40" s="64" t="s">
        <v>324</v>
      </c>
      <c r="E40" s="64" t="s">
        <v>16</v>
      </c>
      <c r="F40" s="65">
        <v>41061</v>
      </c>
      <c r="G40" s="64">
        <v>6</v>
      </c>
      <c r="H40" s="64">
        <v>131</v>
      </c>
    </row>
    <row r="41" spans="1:8" x14ac:dyDescent="0.25">
      <c r="A41" s="63">
        <v>23305</v>
      </c>
      <c r="B41" s="64" t="s">
        <v>25</v>
      </c>
      <c r="C41" s="64" t="s">
        <v>351</v>
      </c>
      <c r="D41" s="64" t="s">
        <v>320</v>
      </c>
      <c r="E41" s="64" t="s">
        <v>21</v>
      </c>
      <c r="F41" s="65">
        <v>41147</v>
      </c>
      <c r="G41" s="64">
        <v>8</v>
      </c>
      <c r="H41" s="64">
        <v>188</v>
      </c>
    </row>
    <row r="42" spans="1:8" x14ac:dyDescent="0.25">
      <c r="A42" s="63">
        <v>23306</v>
      </c>
      <c r="B42" s="64" t="s">
        <v>156</v>
      </c>
      <c r="C42" s="64" t="s">
        <v>362</v>
      </c>
      <c r="D42" s="64" t="s">
        <v>334</v>
      </c>
      <c r="E42" s="64" t="s">
        <v>21</v>
      </c>
      <c r="F42" s="65">
        <v>41068</v>
      </c>
      <c r="G42" s="64">
        <v>6</v>
      </c>
      <c r="H42" s="64">
        <v>93</v>
      </c>
    </row>
    <row r="43" spans="1:8" x14ac:dyDescent="0.25">
      <c r="A43" s="63">
        <v>23307</v>
      </c>
      <c r="B43" s="64" t="s">
        <v>59</v>
      </c>
      <c r="C43" s="64" t="s">
        <v>363</v>
      </c>
      <c r="D43" s="64" t="s">
        <v>328</v>
      </c>
      <c r="E43" s="64" t="s">
        <v>16</v>
      </c>
      <c r="F43" s="65">
        <v>41094</v>
      </c>
      <c r="G43" s="64">
        <v>7</v>
      </c>
      <c r="H43" s="64">
        <v>113</v>
      </c>
    </row>
    <row r="44" spans="1:8" x14ac:dyDescent="0.25">
      <c r="A44" s="63">
        <v>23308</v>
      </c>
      <c r="B44" s="64" t="s">
        <v>164</v>
      </c>
      <c r="C44" s="64" t="s">
        <v>364</v>
      </c>
      <c r="D44" s="64" t="s">
        <v>326</v>
      </c>
      <c r="E44" s="64" t="s">
        <v>16</v>
      </c>
      <c r="F44" s="65">
        <v>41099</v>
      </c>
      <c r="G44" s="64">
        <v>7</v>
      </c>
      <c r="H44" s="64">
        <v>112</v>
      </c>
    </row>
    <row r="45" spans="1:8" x14ac:dyDescent="0.25">
      <c r="A45" s="63">
        <v>23309</v>
      </c>
      <c r="B45" s="64" t="s">
        <v>168</v>
      </c>
      <c r="C45" s="64" t="s">
        <v>365</v>
      </c>
      <c r="D45" s="64" t="s">
        <v>324</v>
      </c>
      <c r="E45" s="64" t="s">
        <v>21</v>
      </c>
      <c r="F45" s="65">
        <v>41083</v>
      </c>
      <c r="G45" s="64">
        <v>6</v>
      </c>
      <c r="H45" s="64">
        <v>201</v>
      </c>
    </row>
    <row r="46" spans="1:8" x14ac:dyDescent="0.25">
      <c r="A46" s="63">
        <v>23310</v>
      </c>
      <c r="B46" s="64" t="s">
        <v>41</v>
      </c>
      <c r="C46" s="64" t="s">
        <v>335</v>
      </c>
      <c r="D46" s="64" t="s">
        <v>322</v>
      </c>
      <c r="E46" s="64" t="s">
        <v>21</v>
      </c>
      <c r="F46" s="65">
        <v>41077</v>
      </c>
      <c r="G46" s="64">
        <v>6</v>
      </c>
      <c r="H46" s="64">
        <v>41</v>
      </c>
    </row>
    <row r="47" spans="1:8" x14ac:dyDescent="0.25">
      <c r="A47" s="63">
        <v>23311</v>
      </c>
      <c r="B47" s="64" t="s">
        <v>134</v>
      </c>
      <c r="C47" s="64" t="s">
        <v>366</v>
      </c>
      <c r="D47" s="64" t="s">
        <v>341</v>
      </c>
      <c r="E47" s="64" t="s">
        <v>16</v>
      </c>
      <c r="F47" s="65">
        <v>41072</v>
      </c>
      <c r="G47" s="64">
        <v>6</v>
      </c>
      <c r="H47" s="64">
        <v>18</v>
      </c>
    </row>
    <row r="48" spans="1:8" x14ac:dyDescent="0.25">
      <c r="A48" s="63">
        <v>23312</v>
      </c>
      <c r="B48" s="64" t="s">
        <v>119</v>
      </c>
      <c r="C48" s="64" t="s">
        <v>367</v>
      </c>
      <c r="D48" s="64" t="s">
        <v>324</v>
      </c>
      <c r="E48" s="64" t="s">
        <v>21</v>
      </c>
      <c r="F48" s="65">
        <v>41096</v>
      </c>
      <c r="G48" s="64">
        <v>7</v>
      </c>
      <c r="H48" s="64">
        <v>28</v>
      </c>
    </row>
    <row r="49" spans="1:8" x14ac:dyDescent="0.25">
      <c r="A49" s="63">
        <v>23314</v>
      </c>
      <c r="B49" s="64" t="s">
        <v>152</v>
      </c>
      <c r="C49" s="64" t="s">
        <v>359</v>
      </c>
      <c r="D49" s="64" t="s">
        <v>322</v>
      </c>
      <c r="E49" s="64" t="s">
        <v>16</v>
      </c>
      <c r="F49" s="65">
        <v>41131</v>
      </c>
      <c r="G49" s="64">
        <v>8</v>
      </c>
      <c r="H49" s="64">
        <v>95</v>
      </c>
    </row>
    <row r="50" spans="1:8" x14ac:dyDescent="0.25">
      <c r="A50" s="63">
        <v>23315</v>
      </c>
      <c r="B50" s="64" t="s">
        <v>34</v>
      </c>
      <c r="C50" s="64" t="s">
        <v>352</v>
      </c>
      <c r="D50" s="64" t="s">
        <v>349</v>
      </c>
      <c r="E50" s="64" t="s">
        <v>16</v>
      </c>
      <c r="F50" s="65">
        <v>41102</v>
      </c>
      <c r="G50" s="64">
        <v>7</v>
      </c>
      <c r="H50" s="64">
        <v>109</v>
      </c>
    </row>
    <row r="51" spans="1:8" x14ac:dyDescent="0.25">
      <c r="A51" s="63">
        <v>23316</v>
      </c>
      <c r="B51" s="64" t="s">
        <v>176</v>
      </c>
      <c r="C51" s="64" t="s">
        <v>368</v>
      </c>
      <c r="D51" s="64" t="s">
        <v>324</v>
      </c>
      <c r="E51" s="64" t="s">
        <v>16</v>
      </c>
      <c r="F51" s="65">
        <v>41061</v>
      </c>
      <c r="G51" s="64">
        <v>6</v>
      </c>
      <c r="H51" s="64">
        <v>137</v>
      </c>
    </row>
    <row r="52" spans="1:8" x14ac:dyDescent="0.25">
      <c r="A52" s="63">
        <v>23317</v>
      </c>
      <c r="B52" s="64" t="s">
        <v>114</v>
      </c>
      <c r="C52" s="64" t="s">
        <v>369</v>
      </c>
      <c r="D52" s="64" t="s">
        <v>349</v>
      </c>
      <c r="E52" s="64" t="s">
        <v>40</v>
      </c>
      <c r="F52" s="65">
        <v>40956</v>
      </c>
      <c r="G52" s="64">
        <v>2</v>
      </c>
      <c r="H52" s="64">
        <v>196</v>
      </c>
    </row>
    <row r="53" spans="1:8" x14ac:dyDescent="0.25">
      <c r="A53" s="63">
        <v>23318</v>
      </c>
      <c r="B53" s="64" t="s">
        <v>87</v>
      </c>
      <c r="C53" s="64" t="s">
        <v>321</v>
      </c>
      <c r="D53" s="64" t="s">
        <v>334</v>
      </c>
      <c r="E53" s="64" t="s">
        <v>21</v>
      </c>
      <c r="F53" s="65">
        <v>41099</v>
      </c>
      <c r="G53" s="64">
        <v>7</v>
      </c>
      <c r="H53" s="64">
        <v>48</v>
      </c>
    </row>
    <row r="54" spans="1:8" x14ac:dyDescent="0.25">
      <c r="A54" s="63">
        <v>23320</v>
      </c>
      <c r="B54" s="64" t="s">
        <v>52</v>
      </c>
      <c r="C54" s="64" t="s">
        <v>370</v>
      </c>
      <c r="D54" s="64" t="s">
        <v>328</v>
      </c>
      <c r="E54" s="64" t="s">
        <v>40</v>
      </c>
      <c r="F54" s="65">
        <v>41075</v>
      </c>
      <c r="G54" s="64">
        <v>6</v>
      </c>
      <c r="H54" s="64">
        <v>125</v>
      </c>
    </row>
    <row r="55" spans="1:8" x14ac:dyDescent="0.25">
      <c r="A55" s="63">
        <v>23322</v>
      </c>
      <c r="B55" s="64" t="s">
        <v>113</v>
      </c>
      <c r="C55" s="64" t="s">
        <v>333</v>
      </c>
      <c r="D55" s="64" t="s">
        <v>326</v>
      </c>
      <c r="E55" s="64" t="s">
        <v>16</v>
      </c>
      <c r="F55" s="65">
        <v>41009</v>
      </c>
      <c r="G55" s="64">
        <v>4</v>
      </c>
      <c r="H55" s="64">
        <v>20</v>
      </c>
    </row>
    <row r="56" spans="1:8" x14ac:dyDescent="0.25">
      <c r="A56" s="63">
        <v>23323</v>
      </c>
      <c r="B56" s="64" t="s">
        <v>146</v>
      </c>
      <c r="C56" s="64" t="s">
        <v>355</v>
      </c>
      <c r="D56" s="64" t="s">
        <v>326</v>
      </c>
      <c r="E56" s="64" t="s">
        <v>21</v>
      </c>
      <c r="F56" s="65">
        <v>41272</v>
      </c>
      <c r="G56" s="64">
        <v>12</v>
      </c>
      <c r="H56" s="64">
        <v>135</v>
      </c>
    </row>
    <row r="57" spans="1:8" x14ac:dyDescent="0.25">
      <c r="A57" s="63">
        <v>23324</v>
      </c>
      <c r="B57" s="64" t="s">
        <v>32</v>
      </c>
      <c r="C57" s="64" t="s">
        <v>342</v>
      </c>
      <c r="D57" s="64" t="s">
        <v>322</v>
      </c>
      <c r="E57" s="64" t="s">
        <v>16</v>
      </c>
      <c r="F57" s="65">
        <v>41134</v>
      </c>
      <c r="G57" s="64">
        <v>8</v>
      </c>
      <c r="H57" s="64">
        <v>193</v>
      </c>
    </row>
    <row r="58" spans="1:8" x14ac:dyDescent="0.25">
      <c r="A58" s="63">
        <v>23325</v>
      </c>
      <c r="B58" s="64" t="s">
        <v>89</v>
      </c>
      <c r="C58" s="64" t="s">
        <v>368</v>
      </c>
      <c r="D58" s="64" t="s">
        <v>318</v>
      </c>
      <c r="E58" s="64" t="s">
        <v>16</v>
      </c>
      <c r="F58" s="65">
        <v>41082</v>
      </c>
      <c r="G58" s="64">
        <v>6</v>
      </c>
      <c r="H58" s="64">
        <v>184</v>
      </c>
    </row>
    <row r="59" spans="1:8" x14ac:dyDescent="0.25">
      <c r="A59" s="63">
        <v>23326</v>
      </c>
      <c r="B59" s="64" t="s">
        <v>170</v>
      </c>
      <c r="C59" s="64" t="s">
        <v>356</v>
      </c>
      <c r="D59" s="64" t="s">
        <v>345</v>
      </c>
      <c r="E59" s="64" t="s">
        <v>16</v>
      </c>
      <c r="F59" s="65">
        <v>41142</v>
      </c>
      <c r="G59" s="64">
        <v>8</v>
      </c>
      <c r="H59" s="64">
        <v>126</v>
      </c>
    </row>
    <row r="60" spans="1:8" x14ac:dyDescent="0.25">
      <c r="A60" s="63">
        <v>23327</v>
      </c>
      <c r="B60" s="64" t="s">
        <v>44</v>
      </c>
      <c r="C60" s="64" t="s">
        <v>371</v>
      </c>
      <c r="D60" s="64" t="s">
        <v>334</v>
      </c>
      <c r="E60" s="64" t="s">
        <v>16</v>
      </c>
      <c r="F60" s="65">
        <v>40939</v>
      </c>
      <c r="G60" s="64">
        <v>1</v>
      </c>
      <c r="H60" s="64">
        <v>176</v>
      </c>
    </row>
    <row r="61" spans="1:8" x14ac:dyDescent="0.25">
      <c r="A61" s="63">
        <v>23328</v>
      </c>
      <c r="B61" s="64" t="s">
        <v>71</v>
      </c>
      <c r="C61" s="64" t="s">
        <v>372</v>
      </c>
      <c r="D61" s="64" t="s">
        <v>341</v>
      </c>
      <c r="E61" s="64" t="s">
        <v>16</v>
      </c>
      <c r="F61" s="65">
        <v>40923</v>
      </c>
      <c r="G61" s="64">
        <v>1</v>
      </c>
      <c r="H61" s="64">
        <v>102</v>
      </c>
    </row>
    <row r="62" spans="1:8" x14ac:dyDescent="0.25">
      <c r="A62" s="63">
        <v>23329</v>
      </c>
      <c r="B62" s="64" t="s">
        <v>199</v>
      </c>
      <c r="C62" s="64" t="s">
        <v>340</v>
      </c>
      <c r="D62" s="64" t="s">
        <v>349</v>
      </c>
      <c r="E62" s="64" t="s">
        <v>16</v>
      </c>
      <c r="F62" s="65">
        <v>40931</v>
      </c>
      <c r="G62" s="64">
        <v>1</v>
      </c>
      <c r="H62" s="64">
        <v>203</v>
      </c>
    </row>
    <row r="63" spans="1:8" x14ac:dyDescent="0.25">
      <c r="A63" s="63">
        <v>23332</v>
      </c>
      <c r="B63" s="64" t="s">
        <v>111</v>
      </c>
      <c r="C63" s="64" t="s">
        <v>347</v>
      </c>
      <c r="D63" s="64" t="s">
        <v>349</v>
      </c>
      <c r="E63" s="64" t="s">
        <v>40</v>
      </c>
      <c r="F63" s="65">
        <v>40950</v>
      </c>
      <c r="G63" s="64">
        <v>2</v>
      </c>
      <c r="H63" s="64">
        <v>203</v>
      </c>
    </row>
    <row r="64" spans="1:8" x14ac:dyDescent="0.25">
      <c r="A64" s="63">
        <v>23333</v>
      </c>
      <c r="B64" s="64" t="s">
        <v>116</v>
      </c>
      <c r="C64" s="64" t="s">
        <v>351</v>
      </c>
      <c r="D64" s="64" t="s">
        <v>349</v>
      </c>
      <c r="E64" s="64" t="s">
        <v>21</v>
      </c>
      <c r="F64" s="65">
        <v>41126</v>
      </c>
      <c r="G64" s="64">
        <v>8</v>
      </c>
      <c r="H64" s="64">
        <v>106</v>
      </c>
    </row>
    <row r="65" spans="1:8" x14ac:dyDescent="0.25">
      <c r="A65" s="63">
        <v>23334</v>
      </c>
      <c r="B65" s="64" t="s">
        <v>143</v>
      </c>
      <c r="C65" s="64" t="s">
        <v>370</v>
      </c>
      <c r="D65" s="64" t="s">
        <v>326</v>
      </c>
      <c r="E65" s="64" t="s">
        <v>21</v>
      </c>
      <c r="F65" s="65">
        <v>41260</v>
      </c>
      <c r="G65" s="64">
        <v>12</v>
      </c>
      <c r="H65" s="64">
        <v>14</v>
      </c>
    </row>
    <row r="66" spans="1:8" x14ac:dyDescent="0.25">
      <c r="A66" s="63">
        <v>23335</v>
      </c>
      <c r="B66" s="64" t="s">
        <v>195</v>
      </c>
      <c r="C66" s="64" t="s">
        <v>373</v>
      </c>
      <c r="D66" s="64" t="s">
        <v>320</v>
      </c>
      <c r="E66" s="64" t="s">
        <v>21</v>
      </c>
      <c r="F66" s="65">
        <v>41134</v>
      </c>
      <c r="G66" s="64">
        <v>8</v>
      </c>
      <c r="H66" s="64">
        <v>116</v>
      </c>
    </row>
    <row r="67" spans="1:8" x14ac:dyDescent="0.25">
      <c r="A67" s="63">
        <v>23336</v>
      </c>
      <c r="B67" s="64" t="s">
        <v>128</v>
      </c>
      <c r="C67" s="64" t="s">
        <v>374</v>
      </c>
      <c r="D67" s="64" t="s">
        <v>345</v>
      </c>
      <c r="E67" s="64" t="s">
        <v>16</v>
      </c>
      <c r="F67" s="65">
        <v>41091</v>
      </c>
      <c r="G67" s="64">
        <v>7</v>
      </c>
      <c r="H67" s="64">
        <v>7</v>
      </c>
    </row>
    <row r="68" spans="1:8" x14ac:dyDescent="0.25">
      <c r="A68" s="63">
        <v>23337</v>
      </c>
      <c r="B68" s="64" t="s">
        <v>81</v>
      </c>
      <c r="C68" s="64" t="s">
        <v>365</v>
      </c>
      <c r="D68" s="64" t="s">
        <v>331</v>
      </c>
      <c r="E68" s="64" t="s">
        <v>16</v>
      </c>
      <c r="F68" s="65">
        <v>41097</v>
      </c>
      <c r="G68" s="64">
        <v>7</v>
      </c>
      <c r="H68" s="64">
        <v>82</v>
      </c>
    </row>
    <row r="69" spans="1:8" x14ac:dyDescent="0.25">
      <c r="A69" s="63">
        <v>23338</v>
      </c>
      <c r="B69" s="64" t="s">
        <v>205</v>
      </c>
      <c r="C69" s="64" t="s">
        <v>369</v>
      </c>
      <c r="D69" s="64" t="s">
        <v>349</v>
      </c>
      <c r="E69" s="64" t="s">
        <v>16</v>
      </c>
      <c r="F69" s="65">
        <v>41133</v>
      </c>
      <c r="G69" s="64">
        <v>8</v>
      </c>
      <c r="H69" s="64">
        <v>178</v>
      </c>
    </row>
    <row r="70" spans="1:8" x14ac:dyDescent="0.25">
      <c r="A70" s="63">
        <v>23339</v>
      </c>
      <c r="B70" s="64" t="s">
        <v>121</v>
      </c>
      <c r="C70" s="64" t="s">
        <v>333</v>
      </c>
      <c r="D70" s="64" t="s">
        <v>328</v>
      </c>
      <c r="E70" s="64" t="s">
        <v>21</v>
      </c>
      <c r="F70" s="65">
        <v>41101</v>
      </c>
      <c r="G70" s="64">
        <v>7</v>
      </c>
      <c r="H70" s="64">
        <v>41</v>
      </c>
    </row>
    <row r="71" spans="1:8" x14ac:dyDescent="0.25">
      <c r="A71" s="63">
        <v>23340</v>
      </c>
      <c r="B71" s="64" t="s">
        <v>61</v>
      </c>
      <c r="C71" s="64" t="s">
        <v>375</v>
      </c>
      <c r="D71" s="64" t="s">
        <v>345</v>
      </c>
      <c r="E71" s="64" t="s">
        <v>21</v>
      </c>
      <c r="F71" s="65">
        <v>41095</v>
      </c>
      <c r="G71" s="64">
        <v>7</v>
      </c>
      <c r="H71" s="64">
        <v>85</v>
      </c>
    </row>
    <row r="72" spans="1:8" x14ac:dyDescent="0.25">
      <c r="A72" s="63">
        <v>23341</v>
      </c>
      <c r="B72" s="64" t="s">
        <v>75</v>
      </c>
      <c r="C72" s="64" t="s">
        <v>332</v>
      </c>
      <c r="D72" s="64" t="s">
        <v>326</v>
      </c>
      <c r="E72" s="64" t="s">
        <v>16</v>
      </c>
      <c r="F72" s="65">
        <v>41026</v>
      </c>
      <c r="G72" s="64">
        <v>4</v>
      </c>
      <c r="H72" s="64">
        <v>77</v>
      </c>
    </row>
    <row r="73" spans="1:8" x14ac:dyDescent="0.25">
      <c r="A73" s="63">
        <v>23342</v>
      </c>
      <c r="B73" s="64" t="s">
        <v>160</v>
      </c>
      <c r="C73" s="64" t="s">
        <v>323</v>
      </c>
      <c r="D73" s="64" t="s">
        <v>324</v>
      </c>
      <c r="E73" s="64" t="s">
        <v>21</v>
      </c>
      <c r="F73" s="65">
        <v>41088</v>
      </c>
      <c r="G73" s="64">
        <v>6</v>
      </c>
      <c r="H73" s="64">
        <v>122</v>
      </c>
    </row>
    <row r="74" spans="1:8" x14ac:dyDescent="0.25">
      <c r="A74" s="63">
        <v>23343</v>
      </c>
      <c r="B74" s="64" t="s">
        <v>24</v>
      </c>
      <c r="C74" s="64" t="s">
        <v>369</v>
      </c>
      <c r="D74" s="64" t="s">
        <v>322</v>
      </c>
      <c r="E74" s="64" t="s">
        <v>21</v>
      </c>
      <c r="F74" s="65">
        <v>41144</v>
      </c>
      <c r="G74" s="64">
        <v>8</v>
      </c>
      <c r="H74" s="64">
        <v>42</v>
      </c>
    </row>
    <row r="75" spans="1:8" x14ac:dyDescent="0.25">
      <c r="A75" s="63">
        <v>23344</v>
      </c>
      <c r="B75" s="64" t="s">
        <v>92</v>
      </c>
      <c r="C75" s="64" t="s">
        <v>376</v>
      </c>
      <c r="D75" s="64" t="s">
        <v>334</v>
      </c>
      <c r="E75" s="64" t="s">
        <v>21</v>
      </c>
      <c r="F75" s="65">
        <v>41265</v>
      </c>
      <c r="G75" s="64">
        <v>12</v>
      </c>
      <c r="H75" s="64">
        <v>64</v>
      </c>
    </row>
    <row r="76" spans="1:8" x14ac:dyDescent="0.25">
      <c r="A76" s="63">
        <v>23345</v>
      </c>
      <c r="B76" s="64" t="s">
        <v>69</v>
      </c>
      <c r="C76" s="64" t="s">
        <v>362</v>
      </c>
      <c r="D76" s="64" t="s">
        <v>341</v>
      </c>
      <c r="E76" s="64" t="s">
        <v>21</v>
      </c>
      <c r="F76" s="65">
        <v>41150</v>
      </c>
      <c r="G76" s="64">
        <v>8</v>
      </c>
      <c r="H76" s="64">
        <v>208</v>
      </c>
    </row>
    <row r="77" spans="1:8" x14ac:dyDescent="0.25">
      <c r="A77" s="63">
        <v>23346</v>
      </c>
      <c r="B77" s="64" t="s">
        <v>29</v>
      </c>
      <c r="C77" s="64" t="s">
        <v>367</v>
      </c>
      <c r="D77" s="64" t="s">
        <v>322</v>
      </c>
      <c r="E77" s="64" t="s">
        <v>21</v>
      </c>
      <c r="F77" s="65">
        <v>41119</v>
      </c>
      <c r="G77" s="64">
        <v>7</v>
      </c>
      <c r="H77" s="64">
        <v>13</v>
      </c>
    </row>
    <row r="78" spans="1:8" x14ac:dyDescent="0.25">
      <c r="A78" s="63">
        <v>23347</v>
      </c>
      <c r="B78" s="64" t="s">
        <v>19</v>
      </c>
      <c r="C78" s="64" t="s">
        <v>347</v>
      </c>
      <c r="D78" s="64" t="s">
        <v>320</v>
      </c>
      <c r="E78" s="64" t="s">
        <v>21</v>
      </c>
      <c r="F78" s="65">
        <v>41088</v>
      </c>
      <c r="G78" s="64">
        <v>6</v>
      </c>
      <c r="H78" s="64">
        <v>147</v>
      </c>
    </row>
    <row r="79" spans="1:8" x14ac:dyDescent="0.25">
      <c r="A79" s="63">
        <v>23348</v>
      </c>
      <c r="B79" s="64" t="s">
        <v>85</v>
      </c>
      <c r="C79" s="64" t="s">
        <v>361</v>
      </c>
      <c r="D79" s="64" t="s">
        <v>322</v>
      </c>
      <c r="E79" s="64" t="s">
        <v>16</v>
      </c>
      <c r="F79" s="65">
        <v>41146</v>
      </c>
      <c r="G79" s="64">
        <v>8</v>
      </c>
      <c r="H79" s="64">
        <v>163</v>
      </c>
    </row>
    <row r="80" spans="1:8" x14ac:dyDescent="0.25">
      <c r="A80" s="63">
        <v>23349</v>
      </c>
      <c r="B80" s="64" t="s">
        <v>77</v>
      </c>
      <c r="C80" s="64" t="s">
        <v>364</v>
      </c>
      <c r="D80" s="64" t="s">
        <v>334</v>
      </c>
      <c r="E80" s="64" t="s">
        <v>16</v>
      </c>
      <c r="F80" s="65">
        <v>41112</v>
      </c>
      <c r="G80" s="64">
        <v>7</v>
      </c>
      <c r="H80" s="64">
        <v>126</v>
      </c>
    </row>
    <row r="81" spans="1:8" x14ac:dyDescent="0.25">
      <c r="A81" s="63">
        <v>23350</v>
      </c>
      <c r="B81" s="64" t="s">
        <v>36</v>
      </c>
      <c r="C81" s="64" t="s">
        <v>374</v>
      </c>
      <c r="D81" s="64" t="s">
        <v>320</v>
      </c>
      <c r="E81" s="64" t="s">
        <v>21</v>
      </c>
      <c r="F81" s="65">
        <v>41085</v>
      </c>
      <c r="G81" s="64">
        <v>6</v>
      </c>
      <c r="H81" s="64">
        <v>188</v>
      </c>
    </row>
    <row r="82" spans="1:8" x14ac:dyDescent="0.25">
      <c r="A82" s="63">
        <v>23351</v>
      </c>
      <c r="B82" s="64" t="s">
        <v>48</v>
      </c>
      <c r="C82" s="64" t="s">
        <v>377</v>
      </c>
      <c r="D82" s="64" t="s">
        <v>324</v>
      </c>
      <c r="E82" s="64" t="s">
        <v>21</v>
      </c>
      <c r="F82" s="65">
        <v>41124</v>
      </c>
      <c r="G82" s="64">
        <v>8</v>
      </c>
      <c r="H82" s="64">
        <v>151</v>
      </c>
    </row>
    <row r="83" spans="1:8" x14ac:dyDescent="0.25">
      <c r="A83" s="63">
        <v>23352</v>
      </c>
      <c r="B83" s="64" t="s">
        <v>158</v>
      </c>
      <c r="C83" s="64" t="s">
        <v>372</v>
      </c>
      <c r="D83" s="64" t="s">
        <v>328</v>
      </c>
      <c r="E83" s="64" t="s">
        <v>21</v>
      </c>
      <c r="F83" s="65">
        <v>41097</v>
      </c>
      <c r="G83" s="64">
        <v>7</v>
      </c>
      <c r="H83" s="64">
        <v>89</v>
      </c>
    </row>
    <row r="84" spans="1:8" x14ac:dyDescent="0.25">
      <c r="A84" s="63">
        <v>23353</v>
      </c>
      <c r="B84" s="64" t="s">
        <v>38</v>
      </c>
      <c r="C84" s="64" t="s">
        <v>338</v>
      </c>
      <c r="D84" s="64" t="s">
        <v>341</v>
      </c>
      <c r="E84" s="64" t="s">
        <v>40</v>
      </c>
      <c r="F84" s="65">
        <v>41070</v>
      </c>
      <c r="G84" s="64">
        <v>6</v>
      </c>
      <c r="H84" s="64">
        <v>168</v>
      </c>
    </row>
    <row r="85" spans="1:8" x14ac:dyDescent="0.25">
      <c r="A85" s="63">
        <v>23354</v>
      </c>
      <c r="B85" s="64" t="s">
        <v>105</v>
      </c>
      <c r="C85" s="64" t="s">
        <v>337</v>
      </c>
      <c r="D85" s="64" t="s">
        <v>331</v>
      </c>
      <c r="E85" s="64" t="s">
        <v>21</v>
      </c>
      <c r="F85" s="65">
        <v>41124</v>
      </c>
      <c r="G85" s="64">
        <v>8</v>
      </c>
      <c r="H85" s="64">
        <v>84</v>
      </c>
    </row>
    <row r="86" spans="1:8" x14ac:dyDescent="0.25">
      <c r="A86" s="63">
        <v>23355</v>
      </c>
      <c r="B86" s="64" t="s">
        <v>150</v>
      </c>
      <c r="C86" s="64" t="s">
        <v>363</v>
      </c>
      <c r="D86" s="64" t="s">
        <v>349</v>
      </c>
      <c r="E86" s="64" t="s">
        <v>21</v>
      </c>
      <c r="F86" s="65">
        <v>41026</v>
      </c>
      <c r="G86" s="64">
        <v>4</v>
      </c>
      <c r="H86" s="64">
        <v>16</v>
      </c>
    </row>
    <row r="87" spans="1:8" x14ac:dyDescent="0.25">
      <c r="A87" s="63">
        <v>23356</v>
      </c>
      <c r="B87" s="64" t="s">
        <v>144</v>
      </c>
      <c r="C87" s="64" t="s">
        <v>378</v>
      </c>
      <c r="D87" s="64" t="s">
        <v>324</v>
      </c>
      <c r="E87" s="64" t="s">
        <v>21</v>
      </c>
      <c r="F87" s="65">
        <v>41081</v>
      </c>
      <c r="G87" s="64">
        <v>6</v>
      </c>
      <c r="H87" s="64">
        <v>80</v>
      </c>
    </row>
    <row r="88" spans="1:8" x14ac:dyDescent="0.25">
      <c r="A88" s="63">
        <v>23357</v>
      </c>
      <c r="B88" s="64" t="s">
        <v>58</v>
      </c>
      <c r="C88" s="64" t="s">
        <v>348</v>
      </c>
      <c r="D88" s="64" t="s">
        <v>328</v>
      </c>
      <c r="E88" s="64" t="s">
        <v>16</v>
      </c>
      <c r="F88" s="65">
        <v>41107</v>
      </c>
      <c r="G88" s="64">
        <v>7</v>
      </c>
      <c r="H88" s="64">
        <v>50</v>
      </c>
    </row>
    <row r="89" spans="1:8" x14ac:dyDescent="0.25">
      <c r="A89" s="63">
        <v>23358</v>
      </c>
      <c r="B89" s="64" t="s">
        <v>17</v>
      </c>
      <c r="C89" s="64" t="s">
        <v>353</v>
      </c>
      <c r="D89" s="64" t="s">
        <v>322</v>
      </c>
      <c r="E89" s="64" t="s">
        <v>16</v>
      </c>
      <c r="F89" s="65">
        <v>41071</v>
      </c>
      <c r="G89" s="64">
        <v>6</v>
      </c>
      <c r="H89" s="64">
        <v>41</v>
      </c>
    </row>
    <row r="90" spans="1:8" x14ac:dyDescent="0.25">
      <c r="A90" s="63">
        <v>23360</v>
      </c>
      <c r="B90" s="64" t="s">
        <v>180</v>
      </c>
      <c r="C90" s="64" t="s">
        <v>376</v>
      </c>
      <c r="D90" s="64" t="s">
        <v>331</v>
      </c>
      <c r="E90" s="64" t="s">
        <v>21</v>
      </c>
      <c r="F90" s="65">
        <v>41073</v>
      </c>
      <c r="G90" s="64">
        <v>6</v>
      </c>
      <c r="H90" s="64">
        <v>37</v>
      </c>
    </row>
    <row r="91" spans="1:8" x14ac:dyDescent="0.25">
      <c r="A91" s="63">
        <v>23361</v>
      </c>
      <c r="B91" s="64" t="s">
        <v>117</v>
      </c>
      <c r="C91" s="64" t="s">
        <v>344</v>
      </c>
      <c r="D91" s="64" t="s">
        <v>331</v>
      </c>
      <c r="E91" s="64" t="s">
        <v>21</v>
      </c>
      <c r="F91" s="65">
        <v>40915</v>
      </c>
      <c r="G91" s="64">
        <v>1</v>
      </c>
      <c r="H91" s="64">
        <v>184</v>
      </c>
    </row>
    <row r="92" spans="1:8" x14ac:dyDescent="0.25">
      <c r="A92" s="63">
        <v>23362</v>
      </c>
      <c r="B92" s="64" t="s">
        <v>96</v>
      </c>
      <c r="C92" s="64" t="s">
        <v>379</v>
      </c>
      <c r="D92" s="64" t="s">
        <v>326</v>
      </c>
      <c r="E92" s="64" t="s">
        <v>21</v>
      </c>
      <c r="F92" s="65">
        <v>41139</v>
      </c>
      <c r="G92" s="64">
        <v>8</v>
      </c>
      <c r="H92" s="64">
        <v>179</v>
      </c>
    </row>
    <row r="93" spans="1:8" x14ac:dyDescent="0.25">
      <c r="A93" s="63">
        <v>23364</v>
      </c>
      <c r="B93" s="64" t="s">
        <v>189</v>
      </c>
      <c r="C93" s="64" t="s">
        <v>336</v>
      </c>
      <c r="D93" s="64" t="s">
        <v>320</v>
      </c>
      <c r="E93" s="64" t="s">
        <v>21</v>
      </c>
      <c r="F93" s="65">
        <v>41093</v>
      </c>
      <c r="G93" s="64">
        <v>7</v>
      </c>
      <c r="H93" s="64">
        <v>47</v>
      </c>
    </row>
    <row r="94" spans="1:8" x14ac:dyDescent="0.25">
      <c r="A94" s="63">
        <v>23365</v>
      </c>
      <c r="B94" s="64" t="s">
        <v>54</v>
      </c>
      <c r="C94" s="64" t="s">
        <v>378</v>
      </c>
      <c r="D94" s="64" t="s">
        <v>345</v>
      </c>
      <c r="E94" s="64" t="s">
        <v>16</v>
      </c>
      <c r="F94" s="65">
        <v>41099</v>
      </c>
      <c r="G94" s="64">
        <v>7</v>
      </c>
      <c r="H94" s="64">
        <v>165</v>
      </c>
    </row>
    <row r="95" spans="1:8" x14ac:dyDescent="0.25">
      <c r="A95" s="63">
        <v>23367</v>
      </c>
      <c r="B95" s="64" t="s">
        <v>166</v>
      </c>
      <c r="C95" s="64" t="s">
        <v>327</v>
      </c>
      <c r="D95" s="64" t="s">
        <v>349</v>
      </c>
      <c r="E95" s="64" t="s">
        <v>16</v>
      </c>
      <c r="F95" s="65">
        <v>41023</v>
      </c>
      <c r="G95" s="64">
        <v>4</v>
      </c>
      <c r="H95" s="64">
        <v>10</v>
      </c>
    </row>
    <row r="96" spans="1:8" x14ac:dyDescent="0.25">
      <c r="A96" s="63">
        <v>23368</v>
      </c>
      <c r="B96" s="64" t="s">
        <v>141</v>
      </c>
      <c r="C96" s="64" t="s">
        <v>360</v>
      </c>
      <c r="D96" s="64" t="s">
        <v>345</v>
      </c>
      <c r="E96" s="64" t="s">
        <v>16</v>
      </c>
      <c r="F96" s="65">
        <v>41146</v>
      </c>
      <c r="G96" s="64">
        <v>8</v>
      </c>
      <c r="H96" s="64">
        <v>150</v>
      </c>
    </row>
    <row r="97" spans="1:8" x14ac:dyDescent="0.25">
      <c r="A97" s="63">
        <v>23369</v>
      </c>
      <c r="B97" s="64" t="s">
        <v>197</v>
      </c>
      <c r="C97" s="64" t="s">
        <v>350</v>
      </c>
      <c r="D97" s="64" t="s">
        <v>339</v>
      </c>
      <c r="E97" s="64" t="s">
        <v>16</v>
      </c>
      <c r="F97" s="65">
        <v>41092</v>
      </c>
      <c r="G97" s="64">
        <v>7</v>
      </c>
      <c r="H97" s="64">
        <v>77</v>
      </c>
    </row>
    <row r="98" spans="1:8" x14ac:dyDescent="0.25">
      <c r="A98" s="63">
        <v>23370</v>
      </c>
      <c r="B98" s="64" t="s">
        <v>91</v>
      </c>
      <c r="C98" s="64" t="s">
        <v>325</v>
      </c>
      <c r="D98" s="64" t="s">
        <v>326</v>
      </c>
      <c r="E98" s="64" t="s">
        <v>16</v>
      </c>
      <c r="F98" s="65">
        <v>41028</v>
      </c>
      <c r="G98" s="64">
        <v>4</v>
      </c>
      <c r="H98" s="64">
        <v>63</v>
      </c>
    </row>
    <row r="99" spans="1:8" x14ac:dyDescent="0.25">
      <c r="A99" s="63">
        <v>23371</v>
      </c>
      <c r="B99" s="64" t="s">
        <v>185</v>
      </c>
      <c r="C99" s="64" t="s">
        <v>330</v>
      </c>
      <c r="D99" s="64" t="s">
        <v>331</v>
      </c>
      <c r="E99" s="64" t="s">
        <v>21</v>
      </c>
      <c r="F99" s="65">
        <v>41136</v>
      </c>
      <c r="G99" s="64">
        <v>8</v>
      </c>
      <c r="H99" s="64">
        <v>204</v>
      </c>
    </row>
    <row r="100" spans="1:8" x14ac:dyDescent="0.25">
      <c r="A100" s="63">
        <v>23372</v>
      </c>
      <c r="B100" s="64" t="s">
        <v>139</v>
      </c>
      <c r="C100" s="64" t="s">
        <v>377</v>
      </c>
      <c r="D100" s="64" t="s">
        <v>339</v>
      </c>
      <c r="E100" s="64" t="s">
        <v>21</v>
      </c>
      <c r="F100" s="65">
        <v>41255</v>
      </c>
      <c r="G100" s="64">
        <v>12</v>
      </c>
      <c r="H100" s="64">
        <v>22</v>
      </c>
    </row>
    <row r="101" spans="1:8" x14ac:dyDescent="0.25">
      <c r="A101" s="63">
        <v>23373</v>
      </c>
      <c r="B101" s="64" t="s">
        <v>22</v>
      </c>
      <c r="C101" s="64" t="s">
        <v>357</v>
      </c>
      <c r="D101" s="64" t="s">
        <v>334</v>
      </c>
      <c r="E101" s="64" t="s">
        <v>21</v>
      </c>
      <c r="F101" s="65">
        <v>41114</v>
      </c>
      <c r="G101" s="64">
        <v>7</v>
      </c>
      <c r="H101" s="64">
        <v>95</v>
      </c>
    </row>
    <row r="102" spans="1:8" x14ac:dyDescent="0.25">
      <c r="A102" s="63">
        <v>23374</v>
      </c>
      <c r="B102" s="64" t="s">
        <v>42</v>
      </c>
      <c r="C102" s="64" t="s">
        <v>366</v>
      </c>
      <c r="D102" s="64" t="s">
        <v>324</v>
      </c>
      <c r="E102" s="64" t="s">
        <v>21</v>
      </c>
      <c r="F102" s="65">
        <v>41257</v>
      </c>
      <c r="G102" s="64">
        <v>12</v>
      </c>
      <c r="H102" s="64">
        <v>57</v>
      </c>
    </row>
    <row r="103" spans="1:8" x14ac:dyDescent="0.25">
      <c r="A103" s="63">
        <v>23375</v>
      </c>
      <c r="B103" s="64" t="s">
        <v>151</v>
      </c>
      <c r="C103" s="64" t="s">
        <v>375</v>
      </c>
      <c r="D103" s="64" t="s">
        <v>331</v>
      </c>
      <c r="E103" s="64" t="s">
        <v>16</v>
      </c>
      <c r="F103" s="65">
        <v>41029</v>
      </c>
      <c r="G103" s="64">
        <v>4</v>
      </c>
      <c r="H103" s="64">
        <v>5</v>
      </c>
    </row>
    <row r="104" spans="1:8" x14ac:dyDescent="0.25">
      <c r="A104" s="63">
        <v>23376</v>
      </c>
      <c r="B104" s="64" t="s">
        <v>136</v>
      </c>
      <c r="C104" s="64" t="s">
        <v>371</v>
      </c>
      <c r="D104" s="64" t="s">
        <v>331</v>
      </c>
      <c r="E104" s="64" t="s">
        <v>40</v>
      </c>
      <c r="F104" s="65">
        <v>41113</v>
      </c>
      <c r="G104" s="64">
        <v>7</v>
      </c>
      <c r="H104" s="64">
        <v>85</v>
      </c>
    </row>
    <row r="105" spans="1:8" x14ac:dyDescent="0.25">
      <c r="A105" s="63">
        <v>23377</v>
      </c>
      <c r="B105" s="64" t="s">
        <v>107</v>
      </c>
      <c r="C105" s="64" t="s">
        <v>373</v>
      </c>
      <c r="D105" s="64" t="s">
        <v>339</v>
      </c>
      <c r="E105" s="64" t="s">
        <v>21</v>
      </c>
      <c r="F105" s="65">
        <v>41075</v>
      </c>
      <c r="G105" s="64">
        <v>6</v>
      </c>
      <c r="H105" s="64">
        <v>43</v>
      </c>
    </row>
    <row r="106" spans="1:8" x14ac:dyDescent="0.25">
      <c r="A106" s="63">
        <v>23378</v>
      </c>
      <c r="B106" s="64" t="s">
        <v>67</v>
      </c>
      <c r="C106" s="64" t="s">
        <v>317</v>
      </c>
      <c r="D106" s="64" t="s">
        <v>341</v>
      </c>
      <c r="E106" s="64" t="s">
        <v>21</v>
      </c>
      <c r="F106" s="65">
        <v>41078</v>
      </c>
      <c r="G106" s="64">
        <v>6</v>
      </c>
      <c r="H106" s="64">
        <v>157</v>
      </c>
    </row>
    <row r="107" spans="1:8" x14ac:dyDescent="0.25">
      <c r="A107" s="63">
        <v>23379</v>
      </c>
      <c r="B107" s="64" t="s">
        <v>46</v>
      </c>
      <c r="C107" s="64" t="s">
        <v>358</v>
      </c>
      <c r="D107" s="64" t="s">
        <v>324</v>
      </c>
      <c r="E107" s="64" t="s">
        <v>21</v>
      </c>
      <c r="F107" s="65">
        <v>41270</v>
      </c>
      <c r="G107" s="64">
        <v>12</v>
      </c>
      <c r="H107" s="64">
        <v>65</v>
      </c>
    </row>
    <row r="108" spans="1:8" x14ac:dyDescent="0.25">
      <c r="A108" s="66">
        <v>23380</v>
      </c>
      <c r="B108" s="67" t="s">
        <v>183</v>
      </c>
      <c r="C108" s="67" t="s">
        <v>379</v>
      </c>
      <c r="D108" s="67" t="s">
        <v>339</v>
      </c>
      <c r="E108" s="67" t="s">
        <v>16</v>
      </c>
      <c r="F108" s="68">
        <v>41112</v>
      </c>
      <c r="G108" s="67">
        <v>7</v>
      </c>
      <c r="H108" s="67">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3"/>
  <sheetViews>
    <sheetView showGridLines="0" zoomScale="80" workbookViewId="0"/>
  </sheetViews>
  <sheetFormatPr defaultColWidth="10.875" defaultRowHeight="13.2" x14ac:dyDescent="0.25"/>
  <cols>
    <col min="1" max="1" width="19.5" style="72" bestFit="1" customWidth="1"/>
    <col min="2" max="2" width="22.625" style="72" bestFit="1" customWidth="1"/>
    <col min="3" max="3" width="18" style="72" customWidth="1"/>
    <col min="4" max="4" width="13" style="72" customWidth="1"/>
    <col min="5" max="16384" width="10.875" style="72"/>
  </cols>
  <sheetData>
    <row r="1" spans="1:4" ht="13.8" x14ac:dyDescent="0.25">
      <c r="A1" s="69" t="s">
        <v>6</v>
      </c>
      <c r="B1" s="70" t="s">
        <v>7</v>
      </c>
      <c r="C1" s="70" t="s">
        <v>380</v>
      </c>
      <c r="D1" s="71" t="s">
        <v>12</v>
      </c>
    </row>
    <row r="2" spans="1:4" ht="13.8" x14ac:dyDescent="0.25">
      <c r="A2" s="73" t="s">
        <v>341</v>
      </c>
      <c r="B2" s="74" t="s">
        <v>381</v>
      </c>
      <c r="C2" s="74" t="s">
        <v>382</v>
      </c>
      <c r="D2" s="75">
        <v>14.5</v>
      </c>
    </row>
    <row r="3" spans="1:4" ht="13.8" x14ac:dyDescent="0.25">
      <c r="A3" s="73" t="s">
        <v>322</v>
      </c>
      <c r="B3" s="74" t="s">
        <v>383</v>
      </c>
      <c r="C3" s="74" t="s">
        <v>382</v>
      </c>
      <c r="D3" s="75">
        <v>9.99</v>
      </c>
    </row>
    <row r="4" spans="1:4" ht="13.8" x14ac:dyDescent="0.25">
      <c r="A4" s="73" t="s">
        <v>320</v>
      </c>
      <c r="B4" s="74" t="s">
        <v>384</v>
      </c>
      <c r="C4" s="74" t="s">
        <v>382</v>
      </c>
      <c r="D4" s="75">
        <v>7.4</v>
      </c>
    </row>
    <row r="5" spans="1:4" ht="13.8" x14ac:dyDescent="0.25">
      <c r="A5" s="73" t="s">
        <v>331</v>
      </c>
      <c r="B5" s="74" t="s">
        <v>385</v>
      </c>
      <c r="C5" s="74" t="s">
        <v>382</v>
      </c>
      <c r="D5" s="75">
        <v>19.989999999999998</v>
      </c>
    </row>
    <row r="6" spans="1:4" ht="13.8" x14ac:dyDescent="0.25">
      <c r="A6" s="73" t="s">
        <v>334</v>
      </c>
      <c r="B6" s="74" t="s">
        <v>386</v>
      </c>
      <c r="C6" s="74" t="s">
        <v>387</v>
      </c>
      <c r="D6" s="75">
        <v>8.99</v>
      </c>
    </row>
    <row r="7" spans="1:4" ht="13.8" x14ac:dyDescent="0.25">
      <c r="A7" s="73" t="s">
        <v>328</v>
      </c>
      <c r="B7" s="74" t="s">
        <v>388</v>
      </c>
      <c r="C7" s="74" t="s">
        <v>387</v>
      </c>
      <c r="D7" s="75">
        <v>6</v>
      </c>
    </row>
    <row r="8" spans="1:4" ht="13.8" x14ac:dyDescent="0.25">
      <c r="A8" s="73" t="s">
        <v>349</v>
      </c>
      <c r="B8" s="74" t="s">
        <v>389</v>
      </c>
      <c r="C8" s="74" t="s">
        <v>387</v>
      </c>
      <c r="D8" s="75">
        <v>4.5</v>
      </c>
    </row>
    <row r="9" spans="1:4" ht="13.8" x14ac:dyDescent="0.25">
      <c r="A9" s="73" t="s">
        <v>324</v>
      </c>
      <c r="B9" s="74" t="s">
        <v>390</v>
      </c>
      <c r="C9" s="74" t="s">
        <v>387</v>
      </c>
      <c r="D9" s="75">
        <v>13.5</v>
      </c>
    </row>
    <row r="10" spans="1:4" ht="13.8" x14ac:dyDescent="0.25">
      <c r="A10" s="73" t="s">
        <v>345</v>
      </c>
      <c r="B10" s="74" t="s">
        <v>391</v>
      </c>
      <c r="C10" s="74" t="s">
        <v>392</v>
      </c>
      <c r="D10" s="75">
        <v>4.5</v>
      </c>
    </row>
    <row r="11" spans="1:4" ht="13.8" x14ac:dyDescent="0.25">
      <c r="A11" s="73" t="s">
        <v>339</v>
      </c>
      <c r="B11" s="74" t="s">
        <v>393</v>
      </c>
      <c r="C11" s="74" t="s">
        <v>392</v>
      </c>
      <c r="D11" s="75">
        <v>4.99</v>
      </c>
    </row>
    <row r="12" spans="1:4" ht="13.8" x14ac:dyDescent="0.25">
      <c r="A12" s="73" t="s">
        <v>326</v>
      </c>
      <c r="B12" s="74" t="s">
        <v>394</v>
      </c>
      <c r="C12" s="74" t="s">
        <v>392</v>
      </c>
      <c r="D12" s="75">
        <v>3</v>
      </c>
    </row>
    <row r="13" spans="1:4" ht="13.8" x14ac:dyDescent="0.25">
      <c r="A13" s="76" t="s">
        <v>318</v>
      </c>
      <c r="B13" s="77" t="s">
        <v>395</v>
      </c>
      <c r="C13" s="77" t="s">
        <v>392</v>
      </c>
      <c r="D13" s="78">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showGridLines="0" zoomScale="80" workbookViewId="0"/>
  </sheetViews>
  <sheetFormatPr defaultColWidth="10.875" defaultRowHeight="13.2" x14ac:dyDescent="0.25"/>
  <cols>
    <col min="1" max="1" width="20.625" style="72" bestFit="1" customWidth="1"/>
    <col min="2" max="2" width="14.375" style="72" bestFit="1" customWidth="1"/>
    <col min="3" max="16384" width="10.875" style="72"/>
  </cols>
  <sheetData>
    <row r="1" spans="1:2" ht="13.8" x14ac:dyDescent="0.25">
      <c r="A1" s="69" t="s">
        <v>380</v>
      </c>
      <c r="B1" s="71" t="s">
        <v>211</v>
      </c>
    </row>
    <row r="2" spans="1:2" ht="13.8" x14ac:dyDescent="0.25">
      <c r="A2" s="73" t="s">
        <v>382</v>
      </c>
      <c r="B2" s="79" t="s">
        <v>212</v>
      </c>
    </row>
    <row r="3" spans="1:2" ht="13.8" x14ac:dyDescent="0.25">
      <c r="A3" s="73" t="s">
        <v>387</v>
      </c>
      <c r="B3" s="79" t="s">
        <v>213</v>
      </c>
    </row>
    <row r="4" spans="1:2" ht="13.8" x14ac:dyDescent="0.25">
      <c r="A4" s="76" t="s">
        <v>392</v>
      </c>
      <c r="B4" s="80" t="s">
        <v>214</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108"/>
  <sheetViews>
    <sheetView showGridLines="0" zoomScale="80" workbookViewId="0">
      <pane ySplit="1" topLeftCell="A2" activePane="bottomLeft" state="frozen"/>
      <selection pane="bottomLeft"/>
    </sheetView>
  </sheetViews>
  <sheetFormatPr defaultColWidth="10.875" defaultRowHeight="13.2" x14ac:dyDescent="0.25"/>
  <cols>
    <col min="1" max="1" width="16.5" style="72" customWidth="1"/>
    <col min="2" max="2" width="22.625" style="72" bestFit="1" customWidth="1"/>
    <col min="3" max="16384" width="10.875" style="72"/>
  </cols>
  <sheetData>
    <row r="1" spans="1:2" ht="13.8" x14ac:dyDescent="0.25">
      <c r="A1" s="81" t="s">
        <v>316</v>
      </c>
      <c r="B1" s="71" t="s">
        <v>396</v>
      </c>
    </row>
    <row r="2" spans="1:2" ht="13.8" x14ac:dyDescent="0.25">
      <c r="A2" s="82" t="s">
        <v>350</v>
      </c>
      <c r="B2" s="79" t="s">
        <v>397</v>
      </c>
    </row>
    <row r="3" spans="1:2" ht="13.8" x14ac:dyDescent="0.25">
      <c r="A3" s="82" t="s">
        <v>340</v>
      </c>
      <c r="B3" s="79" t="s">
        <v>398</v>
      </c>
    </row>
    <row r="4" spans="1:2" ht="13.8" x14ac:dyDescent="0.25">
      <c r="A4" s="82" t="s">
        <v>347</v>
      </c>
      <c r="B4" s="79" t="s">
        <v>399</v>
      </c>
    </row>
    <row r="5" spans="1:2" ht="13.8" x14ac:dyDescent="0.25">
      <c r="A5" s="82" t="s">
        <v>357</v>
      </c>
      <c r="B5" s="79" t="s">
        <v>400</v>
      </c>
    </row>
    <row r="6" spans="1:2" ht="13.8" x14ac:dyDescent="0.25">
      <c r="A6" s="82" t="s">
        <v>369</v>
      </c>
      <c r="B6" s="79" t="s">
        <v>401</v>
      </c>
    </row>
    <row r="7" spans="1:2" ht="13.8" x14ac:dyDescent="0.25">
      <c r="A7" s="82" t="s">
        <v>351</v>
      </c>
      <c r="B7" s="79" t="s">
        <v>402</v>
      </c>
    </row>
    <row r="8" spans="1:2" ht="13.8" x14ac:dyDescent="0.25">
      <c r="A8" s="82" t="s">
        <v>344</v>
      </c>
      <c r="B8" s="79" t="s">
        <v>403</v>
      </c>
    </row>
    <row r="9" spans="1:2" ht="13.8" x14ac:dyDescent="0.25">
      <c r="A9" s="82" t="s">
        <v>367</v>
      </c>
      <c r="B9" s="79" t="s">
        <v>404</v>
      </c>
    </row>
    <row r="10" spans="1:2" ht="13.8" x14ac:dyDescent="0.25">
      <c r="A10" s="82" t="s">
        <v>333</v>
      </c>
      <c r="B10" s="79" t="s">
        <v>405</v>
      </c>
    </row>
    <row r="11" spans="1:2" ht="13.8" x14ac:dyDescent="0.25">
      <c r="A11" s="82" t="s">
        <v>342</v>
      </c>
      <c r="B11" s="79" t="s">
        <v>406</v>
      </c>
    </row>
    <row r="12" spans="1:2" ht="13.8" x14ac:dyDescent="0.25">
      <c r="A12" s="82" t="s">
        <v>352</v>
      </c>
      <c r="B12" s="79" t="s">
        <v>78</v>
      </c>
    </row>
    <row r="13" spans="1:2" ht="13.8" x14ac:dyDescent="0.25">
      <c r="A13" s="82" t="s">
        <v>343</v>
      </c>
      <c r="B13" s="79" t="s">
        <v>407</v>
      </c>
    </row>
    <row r="14" spans="1:2" ht="13.8" x14ac:dyDescent="0.25">
      <c r="A14" s="82" t="s">
        <v>374</v>
      </c>
      <c r="B14" s="79" t="s">
        <v>408</v>
      </c>
    </row>
    <row r="15" spans="1:2" ht="13.8" x14ac:dyDescent="0.25">
      <c r="A15" s="82" t="s">
        <v>338</v>
      </c>
      <c r="B15" s="79" t="s">
        <v>409</v>
      </c>
    </row>
    <row r="16" spans="1:2" ht="13.8" x14ac:dyDescent="0.25">
      <c r="A16" s="82" t="s">
        <v>335</v>
      </c>
      <c r="B16" s="79" t="s">
        <v>410</v>
      </c>
    </row>
    <row r="17" spans="1:2" ht="13.8" x14ac:dyDescent="0.25">
      <c r="A17" s="82" t="s">
        <v>366</v>
      </c>
      <c r="B17" s="79" t="s">
        <v>411</v>
      </c>
    </row>
    <row r="18" spans="1:2" ht="13.8" x14ac:dyDescent="0.25">
      <c r="A18" s="82" t="s">
        <v>371</v>
      </c>
      <c r="B18" s="79" t="s">
        <v>412</v>
      </c>
    </row>
    <row r="19" spans="1:2" ht="13.8" x14ac:dyDescent="0.25">
      <c r="A19" s="82" t="s">
        <v>358</v>
      </c>
      <c r="B19" s="79" t="s">
        <v>413</v>
      </c>
    </row>
    <row r="20" spans="1:2" ht="13.8" x14ac:dyDescent="0.25">
      <c r="A20" s="82" t="s">
        <v>377</v>
      </c>
      <c r="B20" s="79" t="s">
        <v>414</v>
      </c>
    </row>
    <row r="21" spans="1:2" ht="13.8" x14ac:dyDescent="0.25">
      <c r="A21" s="82" t="s">
        <v>360</v>
      </c>
      <c r="B21" s="79" t="s">
        <v>415</v>
      </c>
    </row>
    <row r="22" spans="1:2" ht="13.8" x14ac:dyDescent="0.25">
      <c r="A22" s="82" t="s">
        <v>370</v>
      </c>
      <c r="B22" s="79" t="s">
        <v>416</v>
      </c>
    </row>
    <row r="23" spans="1:2" ht="13.8" x14ac:dyDescent="0.25">
      <c r="A23" s="82" t="s">
        <v>378</v>
      </c>
      <c r="B23" s="79" t="s">
        <v>417</v>
      </c>
    </row>
    <row r="24" spans="1:2" ht="13.8" x14ac:dyDescent="0.25">
      <c r="A24" s="82" t="s">
        <v>355</v>
      </c>
      <c r="B24" s="79" t="s">
        <v>418</v>
      </c>
    </row>
    <row r="25" spans="1:2" ht="13.8" x14ac:dyDescent="0.25">
      <c r="A25" s="82" t="s">
        <v>348</v>
      </c>
      <c r="B25" s="79" t="s">
        <v>419</v>
      </c>
    </row>
    <row r="26" spans="1:2" ht="13.8" x14ac:dyDescent="0.25">
      <c r="A26" s="82" t="s">
        <v>363</v>
      </c>
      <c r="B26" s="79" t="s">
        <v>420</v>
      </c>
    </row>
    <row r="27" spans="1:2" ht="13.8" x14ac:dyDescent="0.25">
      <c r="A27" s="82" t="s">
        <v>375</v>
      </c>
      <c r="B27" s="79" t="s">
        <v>421</v>
      </c>
    </row>
    <row r="28" spans="1:2" ht="13.8" x14ac:dyDescent="0.25">
      <c r="A28" s="82" t="s">
        <v>359</v>
      </c>
      <c r="B28" s="79" t="s">
        <v>422</v>
      </c>
    </row>
    <row r="29" spans="1:2" ht="13.8" x14ac:dyDescent="0.25">
      <c r="A29" s="82" t="s">
        <v>354</v>
      </c>
      <c r="B29" s="79" t="s">
        <v>423</v>
      </c>
    </row>
    <row r="30" spans="1:2" ht="13.8" x14ac:dyDescent="0.25">
      <c r="A30" s="82" t="s">
        <v>317</v>
      </c>
      <c r="B30" s="79" t="s">
        <v>424</v>
      </c>
    </row>
    <row r="31" spans="1:2" ht="13.8" x14ac:dyDescent="0.25">
      <c r="A31" s="82" t="s">
        <v>362</v>
      </c>
      <c r="B31" s="79" t="s">
        <v>425</v>
      </c>
    </row>
    <row r="32" spans="1:2" ht="13.8" x14ac:dyDescent="0.25">
      <c r="A32" s="82" t="s">
        <v>372</v>
      </c>
      <c r="B32" s="79" t="s">
        <v>426</v>
      </c>
    </row>
    <row r="33" spans="1:2" ht="13.8" x14ac:dyDescent="0.25">
      <c r="A33" s="82" t="s">
        <v>323</v>
      </c>
      <c r="B33" s="79" t="s">
        <v>427</v>
      </c>
    </row>
    <row r="34" spans="1:2" ht="13.8" x14ac:dyDescent="0.25">
      <c r="A34" s="82" t="s">
        <v>332</v>
      </c>
      <c r="B34" s="79" t="s">
        <v>428</v>
      </c>
    </row>
    <row r="35" spans="1:2" ht="13.8" x14ac:dyDescent="0.25">
      <c r="A35" s="82" t="s">
        <v>364</v>
      </c>
      <c r="B35" s="79" t="s">
        <v>429</v>
      </c>
    </row>
    <row r="36" spans="1:2" ht="13.8" x14ac:dyDescent="0.25">
      <c r="A36" s="82" t="s">
        <v>327</v>
      </c>
      <c r="B36" s="79" t="s">
        <v>430</v>
      </c>
    </row>
    <row r="37" spans="1:2" ht="13.8" x14ac:dyDescent="0.25">
      <c r="A37" s="82" t="s">
        <v>365</v>
      </c>
      <c r="B37" s="79" t="s">
        <v>431</v>
      </c>
    </row>
    <row r="38" spans="1:2" ht="13.8" x14ac:dyDescent="0.25">
      <c r="A38" s="82" t="s">
        <v>356</v>
      </c>
      <c r="B38" s="79" t="s">
        <v>432</v>
      </c>
    </row>
    <row r="39" spans="1:2" ht="13.8" x14ac:dyDescent="0.25">
      <c r="A39" s="82" t="s">
        <v>361</v>
      </c>
      <c r="B39" s="79" t="s">
        <v>433</v>
      </c>
    </row>
    <row r="40" spans="1:2" ht="13.8" x14ac:dyDescent="0.25">
      <c r="A40" s="82" t="s">
        <v>321</v>
      </c>
      <c r="B40" s="79" t="s">
        <v>434</v>
      </c>
    </row>
    <row r="41" spans="1:2" ht="13.8" x14ac:dyDescent="0.25">
      <c r="A41" s="82" t="s">
        <v>368</v>
      </c>
      <c r="B41" s="79" t="s">
        <v>435</v>
      </c>
    </row>
    <row r="42" spans="1:2" ht="13.8" x14ac:dyDescent="0.25">
      <c r="A42" s="82" t="s">
        <v>325</v>
      </c>
      <c r="B42" s="79" t="s">
        <v>436</v>
      </c>
    </row>
    <row r="43" spans="1:2" ht="13.8" x14ac:dyDescent="0.25">
      <c r="A43" s="82" t="s">
        <v>376</v>
      </c>
      <c r="B43" s="79" t="s">
        <v>437</v>
      </c>
    </row>
    <row r="44" spans="1:2" ht="13.8" x14ac:dyDescent="0.25">
      <c r="A44" s="82" t="s">
        <v>319</v>
      </c>
      <c r="B44" s="79" t="s">
        <v>438</v>
      </c>
    </row>
    <row r="45" spans="1:2" ht="13.8" x14ac:dyDescent="0.25">
      <c r="A45" s="82" t="s">
        <v>379</v>
      </c>
      <c r="B45" s="79" t="s">
        <v>439</v>
      </c>
    </row>
    <row r="46" spans="1:2" ht="13.8" x14ac:dyDescent="0.25">
      <c r="A46" s="82" t="s">
        <v>330</v>
      </c>
      <c r="B46" s="79" t="s">
        <v>440</v>
      </c>
    </row>
    <row r="47" spans="1:2" ht="13.8" x14ac:dyDescent="0.25">
      <c r="A47" s="82" t="s">
        <v>346</v>
      </c>
      <c r="B47" s="79" t="s">
        <v>441</v>
      </c>
    </row>
    <row r="48" spans="1:2" ht="13.8" x14ac:dyDescent="0.25">
      <c r="A48" s="82" t="s">
        <v>336</v>
      </c>
      <c r="B48" s="79" t="s">
        <v>442</v>
      </c>
    </row>
    <row r="49" spans="1:5" ht="13.8" x14ac:dyDescent="0.25">
      <c r="A49" s="82" t="s">
        <v>329</v>
      </c>
      <c r="B49" s="79" t="s">
        <v>443</v>
      </c>
    </row>
    <row r="50" spans="1:5" ht="13.8" x14ac:dyDescent="0.25">
      <c r="A50" s="82" t="s">
        <v>337</v>
      </c>
      <c r="B50" s="79" t="s">
        <v>444</v>
      </c>
    </row>
    <row r="51" spans="1:5" ht="13.8" x14ac:dyDescent="0.25">
      <c r="A51" s="83" t="s">
        <v>373</v>
      </c>
      <c r="B51" s="79" t="s">
        <v>445</v>
      </c>
    </row>
    <row r="52" spans="1:5" ht="13.8" x14ac:dyDescent="0.25">
      <c r="A52" s="82" t="s">
        <v>353</v>
      </c>
      <c r="B52" s="80" t="s">
        <v>446</v>
      </c>
      <c r="E52" s="62"/>
    </row>
    <row r="53" spans="1:5" ht="13.8" x14ac:dyDescent="0.25">
      <c r="E53" s="62"/>
    </row>
    <row r="54" spans="1:5" ht="13.8" x14ac:dyDescent="0.25">
      <c r="E54" s="62"/>
    </row>
    <row r="55" spans="1:5" ht="13.8" x14ac:dyDescent="0.25">
      <c r="E55" s="62"/>
    </row>
    <row r="56" spans="1:5" ht="13.8" x14ac:dyDescent="0.25">
      <c r="E56" s="62"/>
    </row>
    <row r="57" spans="1:5" ht="13.8" x14ac:dyDescent="0.25">
      <c r="E57" s="62"/>
    </row>
    <row r="58" spans="1:5" ht="13.8" x14ac:dyDescent="0.25">
      <c r="E58" s="62"/>
    </row>
    <row r="59" spans="1:5" ht="13.8" x14ac:dyDescent="0.25">
      <c r="E59" s="62"/>
    </row>
    <row r="60" spans="1:5" ht="13.8" x14ac:dyDescent="0.25">
      <c r="E60" s="62"/>
    </row>
    <row r="61" spans="1:5" ht="13.8" x14ac:dyDescent="0.25">
      <c r="E61" s="62"/>
    </row>
    <row r="62" spans="1:5" ht="13.8" x14ac:dyDescent="0.25">
      <c r="E62" s="62"/>
    </row>
    <row r="63" spans="1:5" ht="13.8" x14ac:dyDescent="0.25">
      <c r="E63" s="62"/>
    </row>
    <row r="64" spans="1:5" ht="13.8" x14ac:dyDescent="0.25">
      <c r="E64" s="62"/>
    </row>
    <row r="65" spans="5:5" ht="13.8" x14ac:dyDescent="0.25">
      <c r="E65" s="62"/>
    </row>
    <row r="66" spans="5:5" ht="13.8" x14ac:dyDescent="0.25">
      <c r="E66" s="62"/>
    </row>
    <row r="67" spans="5:5" ht="13.8" x14ac:dyDescent="0.25">
      <c r="E67" s="62"/>
    </row>
    <row r="68" spans="5:5" ht="13.8" x14ac:dyDescent="0.25">
      <c r="E68" s="62"/>
    </row>
    <row r="69" spans="5:5" ht="13.8" x14ac:dyDescent="0.25">
      <c r="E69" s="62"/>
    </row>
    <row r="70" spans="5:5" ht="13.8" x14ac:dyDescent="0.25">
      <c r="E70" s="62"/>
    </row>
    <row r="71" spans="5:5" ht="13.8" x14ac:dyDescent="0.25">
      <c r="E71" s="62"/>
    </row>
    <row r="72" spans="5:5" ht="13.8" x14ac:dyDescent="0.25">
      <c r="E72" s="62"/>
    </row>
    <row r="73" spans="5:5" ht="13.8" x14ac:dyDescent="0.25">
      <c r="E73" s="62"/>
    </row>
    <row r="74" spans="5:5" ht="13.8" x14ac:dyDescent="0.25">
      <c r="E74" s="62"/>
    </row>
    <row r="75" spans="5:5" ht="13.8" x14ac:dyDescent="0.25">
      <c r="E75" s="62"/>
    </row>
    <row r="76" spans="5:5" ht="13.8" x14ac:dyDescent="0.25">
      <c r="E76" s="62"/>
    </row>
    <row r="77" spans="5:5" ht="13.8" x14ac:dyDescent="0.25">
      <c r="E77" s="62"/>
    </row>
    <row r="78" spans="5:5" ht="13.8" x14ac:dyDescent="0.25">
      <c r="E78" s="62"/>
    </row>
    <row r="79" spans="5:5" ht="13.8" x14ac:dyDescent="0.25">
      <c r="E79" s="62"/>
    </row>
    <row r="80" spans="5:5" ht="13.8" x14ac:dyDescent="0.25">
      <c r="E80" s="62"/>
    </row>
    <row r="81" spans="5:5" ht="13.8" x14ac:dyDescent="0.25">
      <c r="E81" s="62"/>
    </row>
    <row r="82" spans="5:5" ht="13.8" x14ac:dyDescent="0.25">
      <c r="E82" s="62"/>
    </row>
    <row r="83" spans="5:5" ht="13.8" x14ac:dyDescent="0.25">
      <c r="E83" s="62"/>
    </row>
    <row r="84" spans="5:5" ht="13.8" x14ac:dyDescent="0.25">
      <c r="E84" s="62"/>
    </row>
    <row r="85" spans="5:5" ht="13.8" x14ac:dyDescent="0.25">
      <c r="E85" s="62"/>
    </row>
    <row r="86" spans="5:5" ht="13.8" x14ac:dyDescent="0.25">
      <c r="E86" s="62"/>
    </row>
    <row r="87" spans="5:5" ht="13.8" x14ac:dyDescent="0.25">
      <c r="E87" s="62"/>
    </row>
    <row r="88" spans="5:5" ht="13.8" x14ac:dyDescent="0.25">
      <c r="E88" s="62"/>
    </row>
    <row r="89" spans="5:5" ht="13.8" x14ac:dyDescent="0.25">
      <c r="E89" s="62"/>
    </row>
    <row r="90" spans="5:5" ht="13.8" x14ac:dyDescent="0.25">
      <c r="E90" s="62"/>
    </row>
    <row r="91" spans="5:5" ht="13.8" x14ac:dyDescent="0.25">
      <c r="E91" s="62"/>
    </row>
    <row r="92" spans="5:5" ht="13.8" x14ac:dyDescent="0.25">
      <c r="E92" s="62"/>
    </row>
    <row r="93" spans="5:5" ht="13.8" x14ac:dyDescent="0.25">
      <c r="E93" s="62"/>
    </row>
    <row r="94" spans="5:5" ht="13.8" x14ac:dyDescent="0.25">
      <c r="E94" s="62"/>
    </row>
    <row r="95" spans="5:5" ht="13.8" x14ac:dyDescent="0.25">
      <c r="E95" s="62"/>
    </row>
    <row r="96" spans="5:5" ht="13.8" x14ac:dyDescent="0.25">
      <c r="E96" s="62"/>
    </row>
    <row r="97" spans="5:5" ht="13.8" x14ac:dyDescent="0.25">
      <c r="E97" s="62"/>
    </row>
    <row r="98" spans="5:5" ht="13.8" x14ac:dyDescent="0.25">
      <c r="E98" s="62"/>
    </row>
    <row r="99" spans="5:5" ht="13.8" x14ac:dyDescent="0.25">
      <c r="E99" s="62"/>
    </row>
    <row r="100" spans="5:5" ht="13.8" x14ac:dyDescent="0.25">
      <c r="E100" s="62"/>
    </row>
    <row r="101" spans="5:5" ht="13.8" x14ac:dyDescent="0.25">
      <c r="E101" s="62"/>
    </row>
    <row r="102" spans="5:5" ht="13.8" x14ac:dyDescent="0.25">
      <c r="E102" s="62"/>
    </row>
    <row r="103" spans="5:5" ht="13.8" x14ac:dyDescent="0.25">
      <c r="E103" s="62"/>
    </row>
    <row r="104" spans="5:5" ht="13.8" x14ac:dyDescent="0.25">
      <c r="E104" s="62"/>
    </row>
    <row r="105" spans="5:5" ht="13.8" x14ac:dyDescent="0.25">
      <c r="E105" s="62"/>
    </row>
    <row r="106" spans="5:5" ht="13.8" x14ac:dyDescent="0.25">
      <c r="E106" s="62"/>
    </row>
    <row r="107" spans="5:5" ht="13.8" x14ac:dyDescent="0.25">
      <c r="E107" s="62"/>
    </row>
    <row r="108" spans="5:5" ht="13.8" x14ac:dyDescent="0.25">
      <c r="E108" s="6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tint="-0.499984740745262"/>
    <pageSetUpPr fitToPage="1"/>
  </sheetPr>
  <dimension ref="A1"/>
  <sheetViews>
    <sheetView showGridLines="0" zoomScale="80" zoomScaleNormal="80" workbookViewId="0"/>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66"/>
  <sheetViews>
    <sheetView showGridLines="0" topLeftCell="A14" zoomScale="85" zoomScaleNormal="85" workbookViewId="0">
      <selection activeCell="H46" sqref="H46"/>
    </sheetView>
  </sheetViews>
  <sheetFormatPr defaultColWidth="9" defaultRowHeight="13.8" x14ac:dyDescent="0.25"/>
  <cols>
    <col min="1" max="2" width="4.625" style="3" customWidth="1"/>
    <col min="3" max="3" width="16.625" style="26" customWidth="1"/>
    <col min="4" max="14" width="16.625" style="3" customWidth="1"/>
    <col min="15"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304</v>
      </c>
    </row>
    <row r="5" spans="1:3" x14ac:dyDescent="0.25">
      <c r="B5" s="1"/>
    </row>
    <row r="6" spans="1:3" x14ac:dyDescent="0.25">
      <c r="B6" s="1"/>
    </row>
    <row r="7" spans="1:3" ht="15.6" x14ac:dyDescent="0.3">
      <c r="B7" s="1"/>
      <c r="C7" s="22" t="s">
        <v>305</v>
      </c>
    </row>
    <row r="8" spans="1:3" x14ac:dyDescent="0.25">
      <c r="B8" s="1"/>
      <c r="C8" s="24" t="s">
        <v>307</v>
      </c>
    </row>
    <row r="9" spans="1:3" x14ac:dyDescent="0.25">
      <c r="B9" s="1"/>
      <c r="C9" s="23" t="s">
        <v>306</v>
      </c>
    </row>
    <row r="10" spans="1:3" x14ac:dyDescent="0.25">
      <c r="B10" s="1"/>
      <c r="C10" s="23" t="s">
        <v>315</v>
      </c>
    </row>
    <row r="11" spans="1:3" x14ac:dyDescent="0.25">
      <c r="B11" s="1"/>
      <c r="C11" s="23" t="s">
        <v>308</v>
      </c>
    </row>
    <row r="12" spans="1:3" x14ac:dyDescent="0.25">
      <c r="B12" s="1"/>
    </row>
    <row r="13" spans="1:3" ht="15.6" x14ac:dyDescent="0.3">
      <c r="B13" s="25" t="s">
        <v>310</v>
      </c>
      <c r="C13" s="107" t="s">
        <v>448</v>
      </c>
    </row>
    <row r="14" spans="1:3" ht="15.6" x14ac:dyDescent="0.3">
      <c r="B14" s="25" t="s">
        <v>309</v>
      </c>
      <c r="C14" s="28" t="s">
        <v>312</v>
      </c>
    </row>
    <row r="15" spans="1:3" ht="15.6" x14ac:dyDescent="0.3">
      <c r="B15" s="25" t="s">
        <v>311</v>
      </c>
      <c r="C15" s="107" t="s">
        <v>478</v>
      </c>
    </row>
    <row r="16" spans="1:3" ht="15.6" x14ac:dyDescent="0.3">
      <c r="B16" s="25"/>
      <c r="C16" s="28"/>
    </row>
    <row r="17" spans="2:11" x14ac:dyDescent="0.25">
      <c r="B17" s="39"/>
      <c r="C17" s="40"/>
      <c r="D17" s="41"/>
      <c r="F17" s="55"/>
      <c r="G17" s="31"/>
      <c r="H17" s="31"/>
      <c r="I17" s="31"/>
      <c r="J17" s="31"/>
      <c r="K17" s="32"/>
    </row>
    <row r="18" spans="2:11" x14ac:dyDescent="0.25">
      <c r="B18" s="42"/>
      <c r="D18" s="43"/>
      <c r="F18" s="56"/>
      <c r="G18"/>
      <c r="H18"/>
      <c r="I18"/>
      <c r="J18"/>
      <c r="K18" s="33"/>
    </row>
    <row r="19" spans="2:11" x14ac:dyDescent="0.25">
      <c r="B19" s="48"/>
      <c r="C19" s="49"/>
      <c r="D19" s="50"/>
      <c r="E19" s="16"/>
      <c r="F19" s="56"/>
      <c r="G19"/>
      <c r="H19"/>
      <c r="I19"/>
      <c r="J19"/>
      <c r="K19" s="33"/>
    </row>
    <row r="20" spans="2:11" x14ac:dyDescent="0.25">
      <c r="B20" s="36"/>
      <c r="C20" s="16"/>
      <c r="D20" s="44"/>
      <c r="E20" s="16"/>
      <c r="F20" s="56"/>
      <c r="G20"/>
      <c r="H20"/>
      <c r="I20"/>
      <c r="J20"/>
      <c r="K20" s="33"/>
    </row>
    <row r="21" spans="2:11" x14ac:dyDescent="0.25">
      <c r="B21" s="45"/>
      <c r="C21" s="46"/>
      <c r="D21" s="47"/>
      <c r="E21" s="16"/>
      <c r="F21" s="56"/>
      <c r="G21"/>
      <c r="H21"/>
      <c r="I21"/>
      <c r="J21"/>
      <c r="K21" s="33"/>
    </row>
    <row r="22" spans="2:11" x14ac:dyDescent="0.25">
      <c r="B22" s="16"/>
      <c r="C22" s="16"/>
      <c r="D22" s="16"/>
      <c r="E22" s="16"/>
      <c r="F22" s="56"/>
      <c r="G22"/>
      <c r="H22"/>
      <c r="I22"/>
      <c r="J22"/>
      <c r="K22" s="33"/>
    </row>
    <row r="23" spans="2:11" x14ac:dyDescent="0.25">
      <c r="B23" s="16"/>
      <c r="C23" s="29" t="s">
        <v>314</v>
      </c>
      <c r="D23" s="30">
        <v>2</v>
      </c>
      <c r="E23" s="16"/>
      <c r="F23" s="57"/>
      <c r="G23"/>
      <c r="H23"/>
      <c r="I23"/>
      <c r="J23"/>
      <c r="K23" s="33"/>
    </row>
    <row r="24" spans="2:11" x14ac:dyDescent="0.25">
      <c r="B24" s="16"/>
      <c r="C24" s="16"/>
      <c r="D24" s="16"/>
      <c r="E24" s="16"/>
      <c r="F24" s="57"/>
      <c r="G24"/>
      <c r="H24"/>
      <c r="I24"/>
      <c r="J24"/>
      <c r="K24" s="33"/>
    </row>
    <row r="25" spans="2:11" x14ac:dyDescent="0.25">
      <c r="F25" s="58" t="s">
        <v>313</v>
      </c>
      <c r="G25" s="51"/>
      <c r="H25" s="52"/>
      <c r="I25" s="53"/>
      <c r="J25" s="53"/>
      <c r="K25" s="54"/>
    </row>
    <row r="26" spans="2:11" x14ac:dyDescent="0.25">
      <c r="C26" s="37"/>
      <c r="D26" s="37" t="s">
        <v>13</v>
      </c>
      <c r="F26" s="57"/>
      <c r="G26"/>
      <c r="H26"/>
      <c r="I26"/>
      <c r="J26"/>
      <c r="K26" s="33"/>
    </row>
    <row r="27" spans="2:11" x14ac:dyDescent="0.25">
      <c r="C27" s="37" t="s">
        <v>215</v>
      </c>
      <c r="D27" s="101">
        <f>INDEX($D$44:$G$50,MATCH(C27,$C$44:$C$50,0),$D$23)</f>
        <v>6404.99</v>
      </c>
      <c r="F27" s="57"/>
      <c r="G27"/>
      <c r="H27"/>
      <c r="I27"/>
      <c r="J27"/>
      <c r="K27" s="33"/>
    </row>
    <row r="28" spans="2:11" x14ac:dyDescent="0.25">
      <c r="C28" s="37" t="s">
        <v>216</v>
      </c>
      <c r="D28" s="101">
        <f t="shared" ref="D28:D33" si="0">INDEX($D$44:$G$50,MATCH(C28,$C$44:$C$50,0),$D$23)</f>
        <v>0</v>
      </c>
      <c r="F28" s="57"/>
      <c r="G28"/>
      <c r="H28"/>
      <c r="I28"/>
      <c r="J28"/>
      <c r="K28" s="33"/>
    </row>
    <row r="29" spans="2:11" x14ac:dyDescent="0.25">
      <c r="C29" s="37" t="s">
        <v>217</v>
      </c>
      <c r="D29" s="101">
        <f t="shared" si="0"/>
        <v>701.69999999999993</v>
      </c>
      <c r="F29" s="57"/>
      <c r="G29"/>
      <c r="H29"/>
      <c r="I29"/>
      <c r="J29"/>
      <c r="K29" s="33"/>
    </row>
    <row r="30" spans="2:11" x14ac:dyDescent="0.25">
      <c r="C30" s="37" t="s">
        <v>218</v>
      </c>
      <c r="D30" s="101">
        <f t="shared" si="0"/>
        <v>14802.859999999999</v>
      </c>
      <c r="F30" s="57"/>
      <c r="G30"/>
      <c r="H30"/>
      <c r="I30"/>
      <c r="J30"/>
      <c r="K30" s="33"/>
    </row>
    <row r="31" spans="2:11" x14ac:dyDescent="0.25">
      <c r="C31" s="37" t="s">
        <v>219</v>
      </c>
      <c r="D31" s="101">
        <f t="shared" si="0"/>
        <v>5428.74</v>
      </c>
      <c r="F31" s="57"/>
      <c r="G31"/>
      <c r="H31"/>
      <c r="I31"/>
      <c r="J31"/>
      <c r="K31" s="33"/>
    </row>
    <row r="32" spans="2:11" x14ac:dyDescent="0.25">
      <c r="C32" s="37" t="s">
        <v>220</v>
      </c>
      <c r="D32" s="101">
        <f t="shared" si="0"/>
        <v>21344.75</v>
      </c>
      <c r="F32" s="57"/>
      <c r="G32"/>
      <c r="H32"/>
      <c r="I32"/>
      <c r="J32"/>
      <c r="K32" s="33"/>
    </row>
    <row r="33" spans="3:11" x14ac:dyDescent="0.25">
      <c r="C33" s="37" t="s">
        <v>221</v>
      </c>
      <c r="D33" s="101">
        <f t="shared" si="0"/>
        <v>2998.92</v>
      </c>
      <c r="F33" s="57"/>
      <c r="G33"/>
      <c r="H33"/>
      <c r="I33"/>
      <c r="J33"/>
      <c r="K33" s="33"/>
    </row>
    <row r="34" spans="3:11" x14ac:dyDescent="0.25">
      <c r="C34" s="27"/>
      <c r="F34" s="57"/>
      <c r="G34"/>
      <c r="H34"/>
      <c r="I34"/>
      <c r="J34"/>
      <c r="K34" s="33"/>
    </row>
    <row r="35" spans="3:11" x14ac:dyDescent="0.25">
      <c r="C35" s="27"/>
      <c r="F35" s="57"/>
      <c r="G35"/>
      <c r="H35"/>
      <c r="I35"/>
      <c r="J35"/>
      <c r="K35" s="33"/>
    </row>
    <row r="36" spans="3:11" x14ac:dyDescent="0.25">
      <c r="C36" s="27"/>
      <c r="F36" s="59"/>
      <c r="G36" s="34"/>
      <c r="H36" s="34"/>
      <c r="I36" s="34"/>
      <c r="J36" s="34"/>
      <c r="K36" s="35"/>
    </row>
    <row r="37" spans="3:11" x14ac:dyDescent="0.25">
      <c r="C37" s="27"/>
    </row>
    <row r="38" spans="3:11" x14ac:dyDescent="0.25">
      <c r="C38" s="27"/>
    </row>
    <row r="39" spans="3:11" x14ac:dyDescent="0.25">
      <c r="C39" s="27"/>
    </row>
    <row r="40" spans="3:11" x14ac:dyDescent="0.25">
      <c r="C40" s="27"/>
    </row>
    <row r="41" spans="3:11" x14ac:dyDescent="0.25">
      <c r="C41" s="27"/>
    </row>
    <row r="42" spans="3:11" x14ac:dyDescent="0.25">
      <c r="C42" s="96" t="s">
        <v>455</v>
      </c>
      <c r="D42" s="96" t="s">
        <v>475</v>
      </c>
      <c r="E42"/>
      <c r="F42"/>
      <c r="G42"/>
    </row>
    <row r="43" spans="3:11" x14ac:dyDescent="0.25">
      <c r="C43" s="96" t="s">
        <v>453</v>
      </c>
      <c r="D43" t="s">
        <v>40</v>
      </c>
      <c r="E43" t="s">
        <v>21</v>
      </c>
      <c r="F43" t="s">
        <v>16</v>
      </c>
      <c r="G43" t="s">
        <v>454</v>
      </c>
    </row>
    <row r="44" spans="3:11" x14ac:dyDescent="0.25">
      <c r="C44" s="97" t="s">
        <v>215</v>
      </c>
      <c r="D44" s="98"/>
      <c r="E44" s="98">
        <v>6404.99</v>
      </c>
      <c r="F44" s="98">
        <v>5018.1400000000003</v>
      </c>
      <c r="G44" s="98">
        <v>11423.130000000001</v>
      </c>
    </row>
    <row r="45" spans="3:11" x14ac:dyDescent="0.25">
      <c r="C45" s="97" t="s">
        <v>216</v>
      </c>
      <c r="D45" s="98">
        <v>1795.5</v>
      </c>
      <c r="E45" s="98"/>
      <c r="F45" s="98">
        <v>2498.75</v>
      </c>
      <c r="G45" s="98">
        <v>4294.25</v>
      </c>
    </row>
    <row r="46" spans="3:11" x14ac:dyDescent="0.25">
      <c r="C46" s="97" t="s">
        <v>217</v>
      </c>
      <c r="D46" s="98"/>
      <c r="E46" s="98">
        <v>701.69999999999993</v>
      </c>
      <c r="F46" s="98">
        <v>624.95000000000005</v>
      </c>
      <c r="G46" s="98">
        <v>1326.6499999999999</v>
      </c>
    </row>
    <row r="47" spans="3:11" x14ac:dyDescent="0.25">
      <c r="C47" s="97" t="s">
        <v>218</v>
      </c>
      <c r="D47" s="98">
        <v>4594.59</v>
      </c>
      <c r="E47" s="98">
        <v>14802.859999999999</v>
      </c>
      <c r="F47" s="98">
        <v>11498.42</v>
      </c>
      <c r="G47" s="98">
        <v>30895.870000000003</v>
      </c>
    </row>
    <row r="48" spans="3:11" x14ac:dyDescent="0.25">
      <c r="C48" s="97" t="s">
        <v>219</v>
      </c>
      <c r="D48" s="98">
        <v>2391.4399999999996</v>
      </c>
      <c r="E48" s="98">
        <v>5428.74</v>
      </c>
      <c r="F48" s="98">
        <v>9011.119999999999</v>
      </c>
      <c r="G48" s="98">
        <v>16831.3</v>
      </c>
    </row>
    <row r="49" spans="3:7" x14ac:dyDescent="0.25">
      <c r="C49" s="97" t="s">
        <v>220</v>
      </c>
      <c r="D49" s="98">
        <v>2856.5</v>
      </c>
      <c r="E49" s="98">
        <v>21344.75</v>
      </c>
      <c r="F49" s="98">
        <v>14039.09</v>
      </c>
      <c r="G49" s="98">
        <v>38240.340000000004</v>
      </c>
    </row>
    <row r="50" spans="3:7" x14ac:dyDescent="0.25">
      <c r="C50" s="97" t="s">
        <v>221</v>
      </c>
      <c r="D50" s="98"/>
      <c r="E50" s="98">
        <v>2998.92</v>
      </c>
      <c r="F50" s="98">
        <v>139.86000000000001</v>
      </c>
      <c r="G50" s="98">
        <v>3138.7799999999997</v>
      </c>
    </row>
    <row r="51" spans="3:7" x14ac:dyDescent="0.25">
      <c r="C51" s="97" t="s">
        <v>454</v>
      </c>
      <c r="D51" s="98">
        <v>11638.03</v>
      </c>
      <c r="E51" s="98">
        <v>51681.960000000006</v>
      </c>
      <c r="F51" s="98">
        <v>42830.33</v>
      </c>
      <c r="G51" s="98">
        <v>106150.31999999999</v>
      </c>
    </row>
    <row r="52" spans="3:7" x14ac:dyDescent="0.25">
      <c r="C52"/>
      <c r="D52"/>
      <c r="E52"/>
    </row>
    <row r="53" spans="3:7" x14ac:dyDescent="0.25">
      <c r="C53"/>
      <c r="D53"/>
      <c r="E53"/>
    </row>
    <row r="54" spans="3:7" x14ac:dyDescent="0.25">
      <c r="C54"/>
      <c r="D54"/>
      <c r="E54"/>
    </row>
    <row r="55" spans="3:7" x14ac:dyDescent="0.25">
      <c r="C55"/>
      <c r="D55"/>
      <c r="E55"/>
    </row>
    <row r="56" spans="3:7" x14ac:dyDescent="0.25">
      <c r="C56"/>
      <c r="D56"/>
      <c r="E56"/>
    </row>
    <row r="57" spans="3:7" x14ac:dyDescent="0.25">
      <c r="C57"/>
      <c r="D57"/>
      <c r="E57"/>
    </row>
    <row r="58" spans="3:7" x14ac:dyDescent="0.25">
      <c r="C58"/>
      <c r="D58"/>
      <c r="E58"/>
    </row>
    <row r="59" spans="3:7" x14ac:dyDescent="0.25">
      <c r="C59"/>
      <c r="D59"/>
      <c r="E59"/>
    </row>
    <row r="60" spans="3:7" x14ac:dyDescent="0.25">
      <c r="C60" s="3"/>
    </row>
    <row r="61" spans="3:7" x14ac:dyDescent="0.25">
      <c r="C61" s="3"/>
    </row>
    <row r="62" spans="3:7" x14ac:dyDescent="0.25">
      <c r="C62" s="3"/>
    </row>
    <row r="63" spans="3:7" x14ac:dyDescent="0.25">
      <c r="C63" s="3"/>
    </row>
    <row r="64" spans="3:7" x14ac:dyDescent="0.25">
      <c r="C64" s="3"/>
    </row>
    <row r="65" spans="3:3" x14ac:dyDescent="0.25">
      <c r="C65" s="3"/>
    </row>
    <row r="66" spans="3:3" x14ac:dyDescent="0.25">
      <c r="C66" s="3"/>
    </row>
  </sheetData>
  <sortState xmlns:xlrd2="http://schemas.microsoft.com/office/spreadsheetml/2017/richdata2" ref="C42:C50">
    <sortCondition ref="C43" customList="Jan,Feb,Mar,Apr,May,Jun,Jul,Aug,Sep,Oct,Nov,Dec"/>
  </sortState>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86017" r:id="rId5" name="Group Box 1">
              <controlPr defaultSize="0" autoFill="0" autoPict="0">
                <anchor moveWithCells="1">
                  <from>
                    <xdr:col>1</xdr:col>
                    <xdr:colOff>22860</xdr:colOff>
                    <xdr:row>16</xdr:row>
                    <xdr:rowOff>0</xdr:rowOff>
                  </from>
                  <to>
                    <xdr:col>4</xdr:col>
                    <xdr:colOff>7620</xdr:colOff>
                    <xdr:row>21</xdr:row>
                    <xdr:rowOff>0</xdr:rowOff>
                  </to>
                </anchor>
              </controlPr>
            </control>
          </mc:Choice>
        </mc:AlternateContent>
        <mc:AlternateContent xmlns:mc="http://schemas.openxmlformats.org/markup-compatibility/2006">
          <mc:Choice Requires="x14">
            <control shapeId="86018" r:id="rId6" name="Option Button 2">
              <controlPr defaultSize="0" autoFill="0" autoLine="0" autoPict="0">
                <anchor moveWithCells="1">
                  <from>
                    <xdr:col>1</xdr:col>
                    <xdr:colOff>121920</xdr:colOff>
                    <xdr:row>16</xdr:row>
                    <xdr:rowOff>91440</xdr:rowOff>
                  </from>
                  <to>
                    <xdr:col>2</xdr:col>
                    <xdr:colOff>792480</xdr:colOff>
                    <xdr:row>18</xdr:row>
                    <xdr:rowOff>83820</xdr:rowOff>
                  </to>
                </anchor>
              </controlPr>
            </control>
          </mc:Choice>
        </mc:AlternateContent>
        <mc:AlternateContent xmlns:mc="http://schemas.openxmlformats.org/markup-compatibility/2006">
          <mc:Choice Requires="x14">
            <control shapeId="86019" r:id="rId7" name="Option Button 3">
              <controlPr defaultSize="0" autoFill="0" autoLine="0" autoPict="0">
                <anchor moveWithCells="1">
                  <from>
                    <xdr:col>1</xdr:col>
                    <xdr:colOff>121920</xdr:colOff>
                    <xdr:row>18</xdr:row>
                    <xdr:rowOff>76200</xdr:rowOff>
                  </from>
                  <to>
                    <xdr:col>2</xdr:col>
                    <xdr:colOff>586740</xdr:colOff>
                    <xdr:row>20</xdr:row>
                    <xdr:rowOff>0</xdr:rowOff>
                  </to>
                </anchor>
              </controlPr>
            </control>
          </mc:Choice>
        </mc:AlternateContent>
        <mc:AlternateContent xmlns:mc="http://schemas.openxmlformats.org/markup-compatibility/2006">
          <mc:Choice Requires="x14">
            <control shapeId="86021" r:id="rId8" name="Option Button 5">
              <controlPr defaultSize="0" autoFill="0" autoLine="0" autoPict="0">
                <anchor moveWithCells="1">
                  <from>
                    <xdr:col>2</xdr:col>
                    <xdr:colOff>982980</xdr:colOff>
                    <xdr:row>16</xdr:row>
                    <xdr:rowOff>167640</xdr:rowOff>
                  </from>
                  <to>
                    <xdr:col>3</xdr:col>
                    <xdr:colOff>693420</xdr:colOff>
                    <xdr:row>18</xdr:row>
                    <xdr:rowOff>83820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sheetPr>
  <dimension ref="A1:K66"/>
  <sheetViews>
    <sheetView showGridLines="0" topLeftCell="A16" zoomScale="80" zoomScaleNormal="80" workbookViewId="0">
      <selection activeCell="D27" sqref="D27"/>
    </sheetView>
  </sheetViews>
  <sheetFormatPr defaultColWidth="9" defaultRowHeight="13.8" x14ac:dyDescent="0.25"/>
  <cols>
    <col min="1" max="2" width="4.625" style="3" customWidth="1"/>
    <col min="3" max="3" width="16.625" style="26" customWidth="1"/>
    <col min="4" max="11" width="16.625" style="3" customWidth="1"/>
    <col min="12"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304</v>
      </c>
    </row>
    <row r="5" spans="1:3" x14ac:dyDescent="0.25">
      <c r="B5" s="1"/>
    </row>
    <row r="6" spans="1:3" x14ac:dyDescent="0.25">
      <c r="B6" s="1"/>
    </row>
    <row r="7" spans="1:3" ht="15.6" x14ac:dyDescent="0.3">
      <c r="B7" s="1"/>
      <c r="C7" s="22" t="s">
        <v>305</v>
      </c>
    </row>
    <row r="8" spans="1:3" x14ac:dyDescent="0.25">
      <c r="B8" s="1"/>
      <c r="C8" s="24" t="s">
        <v>307</v>
      </c>
    </row>
    <row r="9" spans="1:3" x14ac:dyDescent="0.25">
      <c r="B9" s="1"/>
      <c r="C9" s="23" t="s">
        <v>306</v>
      </c>
    </row>
    <row r="10" spans="1:3" x14ac:dyDescent="0.25">
      <c r="B10" s="1"/>
      <c r="C10" s="23" t="s">
        <v>315</v>
      </c>
    </row>
    <row r="11" spans="1:3" x14ac:dyDescent="0.25">
      <c r="B11" s="1"/>
      <c r="C11" s="23" t="s">
        <v>308</v>
      </c>
    </row>
    <row r="12" spans="1:3" x14ac:dyDescent="0.25">
      <c r="B12" s="1"/>
    </row>
    <row r="13" spans="1:3" ht="15.6" x14ac:dyDescent="0.3">
      <c r="B13" s="25" t="s">
        <v>310</v>
      </c>
      <c r="C13" s="86" t="s">
        <v>448</v>
      </c>
    </row>
    <row r="14" spans="1:3" ht="15.6" x14ac:dyDescent="0.3">
      <c r="B14" s="25" t="s">
        <v>309</v>
      </c>
      <c r="C14" s="28" t="s">
        <v>312</v>
      </c>
    </row>
    <row r="15" spans="1:3" ht="15.6" x14ac:dyDescent="0.3">
      <c r="B15" s="25" t="s">
        <v>311</v>
      </c>
      <c r="C15" s="107" t="s">
        <v>478</v>
      </c>
    </row>
    <row r="16" spans="1:3" ht="15.6" x14ac:dyDescent="0.3">
      <c r="B16" s="25"/>
      <c r="C16" s="28"/>
    </row>
    <row r="17" spans="2:11" x14ac:dyDescent="0.25">
      <c r="B17" s="1"/>
      <c r="F17" s="102"/>
      <c r="G17"/>
      <c r="H17"/>
      <c r="I17"/>
      <c r="J17"/>
      <c r="K17"/>
    </row>
    <row r="18" spans="2:11" x14ac:dyDescent="0.25">
      <c r="B18" s="1"/>
      <c r="F18" s="102"/>
      <c r="G18"/>
      <c r="H18"/>
      <c r="I18"/>
      <c r="J18"/>
      <c r="K18"/>
    </row>
    <row r="19" spans="2:11" x14ac:dyDescent="0.25">
      <c r="B19" s="49"/>
      <c r="C19" s="49"/>
      <c r="D19" s="100"/>
      <c r="E19" s="16"/>
      <c r="F19" s="102"/>
      <c r="G19"/>
      <c r="H19"/>
      <c r="I19"/>
      <c r="J19"/>
      <c r="K19"/>
    </row>
    <row r="20" spans="2:11" x14ac:dyDescent="0.25">
      <c r="B20" s="16"/>
      <c r="C20" s="16"/>
      <c r="D20" s="16"/>
      <c r="E20" s="16"/>
      <c r="F20" s="102"/>
      <c r="G20"/>
      <c r="H20"/>
      <c r="I20"/>
      <c r="J20"/>
      <c r="K20"/>
    </row>
    <row r="21" spans="2:11" x14ac:dyDescent="0.25">
      <c r="B21" s="16"/>
      <c r="C21" s="16"/>
      <c r="D21" s="16"/>
      <c r="E21" s="16"/>
      <c r="F21" s="102"/>
      <c r="G21"/>
      <c r="H21"/>
      <c r="I21"/>
      <c r="J21"/>
      <c r="K21"/>
    </row>
    <row r="22" spans="2:11" x14ac:dyDescent="0.25">
      <c r="B22" s="16"/>
      <c r="C22" s="16"/>
      <c r="D22" s="16"/>
      <c r="E22" s="16"/>
      <c r="F22" s="102"/>
      <c r="G22"/>
      <c r="H22"/>
      <c r="I22"/>
      <c r="J22"/>
      <c r="K22"/>
    </row>
    <row r="23" spans="2:11" x14ac:dyDescent="0.25">
      <c r="B23" s="16"/>
      <c r="C23" s="29" t="s">
        <v>314</v>
      </c>
      <c r="D23" s="30">
        <v>3</v>
      </c>
      <c r="E23" s="16"/>
      <c r="F23" s="103"/>
      <c r="G23"/>
      <c r="H23"/>
      <c r="I23"/>
      <c r="J23"/>
      <c r="K23"/>
    </row>
    <row r="24" spans="2:11" x14ac:dyDescent="0.25">
      <c r="B24" s="16"/>
      <c r="C24" s="16"/>
      <c r="D24" s="16"/>
      <c r="E24" s="16"/>
      <c r="F24" s="103"/>
      <c r="G24"/>
      <c r="H24"/>
      <c r="I24"/>
      <c r="J24"/>
      <c r="K24"/>
    </row>
    <row r="25" spans="2:11" x14ac:dyDescent="0.25">
      <c r="F25" s="104"/>
      <c r="G25" s="51"/>
      <c r="H25" s="52"/>
      <c r="I25" s="53"/>
      <c r="J25" s="53"/>
      <c r="K25" s="53"/>
    </row>
    <row r="26" spans="2:11" x14ac:dyDescent="0.25">
      <c r="C26" s="37"/>
      <c r="D26" s="37" t="str">
        <f>INDEX(D43:F43,D23)</f>
        <v>Retail</v>
      </c>
      <c r="F26" s="103"/>
      <c r="G26"/>
      <c r="H26"/>
      <c r="I26"/>
      <c r="J26"/>
      <c r="K26"/>
    </row>
    <row r="27" spans="2:11" x14ac:dyDescent="0.25">
      <c r="C27" s="37" t="s">
        <v>215</v>
      </c>
      <c r="D27" s="101">
        <f>INDEX($D$44:$F$50,MATCH(C27,$C$44:$C$50,0),$D$23)</f>
        <v>5018.1400000000003</v>
      </c>
      <c r="F27" s="103"/>
      <c r="G27"/>
      <c r="H27"/>
      <c r="I27"/>
      <c r="J27"/>
      <c r="K27"/>
    </row>
    <row r="28" spans="2:11" x14ac:dyDescent="0.25">
      <c r="C28" s="37" t="s">
        <v>216</v>
      </c>
      <c r="D28" s="101">
        <f t="shared" ref="D28:D33" si="0">INDEX($D$44:$F$50,MATCH(C28,$C$44:$C$50,0),$D$23)</f>
        <v>2498.75</v>
      </c>
      <c r="F28" s="103"/>
      <c r="G28"/>
      <c r="H28"/>
      <c r="I28"/>
      <c r="J28"/>
      <c r="K28"/>
    </row>
    <row r="29" spans="2:11" x14ac:dyDescent="0.25">
      <c r="C29" s="37" t="s">
        <v>217</v>
      </c>
      <c r="D29" s="101">
        <f t="shared" si="0"/>
        <v>624.95000000000005</v>
      </c>
      <c r="F29" s="103"/>
      <c r="G29"/>
      <c r="H29"/>
      <c r="I29"/>
      <c r="J29"/>
      <c r="K29"/>
    </row>
    <row r="30" spans="2:11" x14ac:dyDescent="0.25">
      <c r="C30" s="37" t="s">
        <v>218</v>
      </c>
      <c r="D30" s="101">
        <f t="shared" si="0"/>
        <v>11498.42</v>
      </c>
      <c r="F30" s="103"/>
      <c r="G30"/>
      <c r="H30"/>
      <c r="I30"/>
      <c r="J30"/>
      <c r="K30"/>
    </row>
    <row r="31" spans="2:11" x14ac:dyDescent="0.25">
      <c r="C31" s="37" t="s">
        <v>219</v>
      </c>
      <c r="D31" s="101">
        <f t="shared" si="0"/>
        <v>9011.119999999999</v>
      </c>
      <c r="F31" s="103"/>
      <c r="G31"/>
      <c r="H31"/>
      <c r="I31"/>
      <c r="J31"/>
      <c r="K31"/>
    </row>
    <row r="32" spans="2:11" x14ac:dyDescent="0.25">
      <c r="C32" s="37" t="s">
        <v>220</v>
      </c>
      <c r="D32" s="101">
        <f t="shared" si="0"/>
        <v>14039.09</v>
      </c>
      <c r="F32" s="103"/>
      <c r="G32"/>
      <c r="H32"/>
      <c r="I32"/>
      <c r="J32"/>
      <c r="K32"/>
    </row>
    <row r="33" spans="3:11" x14ac:dyDescent="0.25">
      <c r="C33" s="37" t="s">
        <v>221</v>
      </c>
      <c r="D33" s="101">
        <f t="shared" si="0"/>
        <v>139.86000000000001</v>
      </c>
      <c r="F33" s="103"/>
      <c r="G33"/>
      <c r="H33"/>
      <c r="I33"/>
      <c r="J33"/>
      <c r="K33"/>
    </row>
    <row r="34" spans="3:11" x14ac:dyDescent="0.25">
      <c r="C34" s="27"/>
      <c r="F34" s="103"/>
      <c r="G34"/>
      <c r="H34"/>
      <c r="I34"/>
      <c r="J34"/>
      <c r="K34"/>
    </row>
    <row r="35" spans="3:11" x14ac:dyDescent="0.25">
      <c r="C35" s="27"/>
      <c r="F35" s="103"/>
      <c r="G35"/>
      <c r="H35"/>
      <c r="I35"/>
      <c r="J35"/>
      <c r="K35"/>
    </row>
    <row r="36" spans="3:11" x14ac:dyDescent="0.25">
      <c r="C36" s="27"/>
      <c r="F36" s="103"/>
      <c r="G36"/>
      <c r="H36"/>
      <c r="I36"/>
      <c r="J36"/>
      <c r="K36"/>
    </row>
    <row r="37" spans="3:11" x14ac:dyDescent="0.25">
      <c r="C37" s="27"/>
    </row>
    <row r="38" spans="3:11" x14ac:dyDescent="0.25">
      <c r="C38" s="27"/>
    </row>
    <row r="39" spans="3:11" x14ac:dyDescent="0.25">
      <c r="C39" s="27"/>
    </row>
    <row r="40" spans="3:11" x14ac:dyDescent="0.25">
      <c r="C40" s="27"/>
    </row>
    <row r="41" spans="3:11" x14ac:dyDescent="0.25">
      <c r="C41" s="27"/>
    </row>
    <row r="42" spans="3:11" x14ac:dyDescent="0.25">
      <c r="C42" s="96" t="s">
        <v>455</v>
      </c>
      <c r="D42" s="96" t="s">
        <v>475</v>
      </c>
      <c r="E42"/>
      <c r="F42"/>
      <c r="G42"/>
    </row>
    <row r="43" spans="3:11" x14ac:dyDescent="0.25">
      <c r="C43" s="96" t="s">
        <v>453</v>
      </c>
      <c r="D43" t="s">
        <v>40</v>
      </c>
      <c r="E43" t="s">
        <v>21</v>
      </c>
      <c r="F43" t="s">
        <v>16</v>
      </c>
      <c r="G43" t="s">
        <v>454</v>
      </c>
    </row>
    <row r="44" spans="3:11" x14ac:dyDescent="0.25">
      <c r="C44" s="97" t="s">
        <v>215</v>
      </c>
      <c r="D44" s="98"/>
      <c r="E44" s="98">
        <v>6404.99</v>
      </c>
      <c r="F44" s="98">
        <v>5018.1400000000003</v>
      </c>
      <c r="G44" s="98">
        <v>11423.130000000001</v>
      </c>
    </row>
    <row r="45" spans="3:11" x14ac:dyDescent="0.25">
      <c r="C45" s="97" t="s">
        <v>216</v>
      </c>
      <c r="D45" s="98">
        <v>1795.5</v>
      </c>
      <c r="E45" s="98"/>
      <c r="F45" s="98">
        <v>2498.75</v>
      </c>
      <c r="G45" s="98">
        <v>4294.25</v>
      </c>
    </row>
    <row r="46" spans="3:11" x14ac:dyDescent="0.25">
      <c r="C46" s="97" t="s">
        <v>217</v>
      </c>
      <c r="D46" s="98"/>
      <c r="E46" s="98">
        <v>701.69999999999993</v>
      </c>
      <c r="F46" s="98">
        <v>624.95000000000005</v>
      </c>
      <c r="G46" s="98">
        <v>1326.6499999999999</v>
      </c>
    </row>
    <row r="47" spans="3:11" x14ac:dyDescent="0.25">
      <c r="C47" s="97" t="s">
        <v>218</v>
      </c>
      <c r="D47" s="98">
        <v>4594.59</v>
      </c>
      <c r="E47" s="98">
        <v>14802.859999999999</v>
      </c>
      <c r="F47" s="98">
        <v>11498.42</v>
      </c>
      <c r="G47" s="98">
        <v>30895.870000000003</v>
      </c>
    </row>
    <row r="48" spans="3:11" x14ac:dyDescent="0.25">
      <c r="C48" s="97" t="s">
        <v>219</v>
      </c>
      <c r="D48" s="98">
        <v>2391.4399999999996</v>
      </c>
      <c r="E48" s="98">
        <v>5428.74</v>
      </c>
      <c r="F48" s="98">
        <v>9011.119999999999</v>
      </c>
      <c r="G48" s="98">
        <v>16831.3</v>
      </c>
    </row>
    <row r="49" spans="3:7" x14ac:dyDescent="0.25">
      <c r="C49" s="97" t="s">
        <v>220</v>
      </c>
      <c r="D49" s="98">
        <v>2856.5</v>
      </c>
      <c r="E49" s="98">
        <v>21344.75</v>
      </c>
      <c r="F49" s="98">
        <v>14039.09</v>
      </c>
      <c r="G49" s="98">
        <v>38240.340000000004</v>
      </c>
    </row>
    <row r="50" spans="3:7" x14ac:dyDescent="0.25">
      <c r="C50" s="97" t="s">
        <v>221</v>
      </c>
      <c r="D50" s="98"/>
      <c r="E50" s="98">
        <v>2998.92</v>
      </c>
      <c r="F50" s="98">
        <v>139.86000000000001</v>
      </c>
      <c r="G50" s="98">
        <v>3138.7799999999997</v>
      </c>
    </row>
    <row r="51" spans="3:7" x14ac:dyDescent="0.25">
      <c r="C51" s="97" t="s">
        <v>454</v>
      </c>
      <c r="D51" s="98">
        <v>11638.03</v>
      </c>
      <c r="E51" s="98">
        <v>51681.960000000006</v>
      </c>
      <c r="F51" s="98">
        <v>42830.33</v>
      </c>
      <c r="G51" s="98">
        <v>106150.31999999999</v>
      </c>
    </row>
    <row r="52" spans="3:7" x14ac:dyDescent="0.25">
      <c r="C52" s="3"/>
    </row>
    <row r="53" spans="3:7" x14ac:dyDescent="0.25">
      <c r="C53" s="3"/>
    </row>
    <row r="54" spans="3:7" x14ac:dyDescent="0.25">
      <c r="C54" s="3"/>
    </row>
    <row r="55" spans="3:7" x14ac:dyDescent="0.25">
      <c r="C55" s="3"/>
    </row>
    <row r="56" spans="3:7" x14ac:dyDescent="0.25">
      <c r="C56" s="3"/>
    </row>
    <row r="57" spans="3:7" x14ac:dyDescent="0.25">
      <c r="C57" s="3"/>
    </row>
    <row r="58" spans="3:7" x14ac:dyDescent="0.25">
      <c r="C58" s="3"/>
    </row>
    <row r="59" spans="3:7" x14ac:dyDescent="0.25">
      <c r="C59" s="3"/>
    </row>
    <row r="60" spans="3:7" x14ac:dyDescent="0.25">
      <c r="C60" s="3"/>
    </row>
    <row r="61" spans="3:7" x14ac:dyDescent="0.25">
      <c r="C61" s="3"/>
    </row>
    <row r="62" spans="3:7" x14ac:dyDescent="0.25">
      <c r="C62" s="3"/>
    </row>
    <row r="63" spans="3:7" x14ac:dyDescent="0.25">
      <c r="C63" s="3"/>
    </row>
    <row r="64" spans="3:7" x14ac:dyDescent="0.25">
      <c r="C64" s="3"/>
    </row>
    <row r="65" spans="3:3" x14ac:dyDescent="0.25">
      <c r="C65" s="3"/>
    </row>
    <row r="66" spans="3:3" x14ac:dyDescent="0.25">
      <c r="C66" s="3"/>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9633" r:id="rId5" name="Group Box 1">
              <controlPr defaultSize="0" autoFill="0" autoPict="0">
                <anchor moveWithCells="1">
                  <from>
                    <xdr:col>1</xdr:col>
                    <xdr:colOff>76200</xdr:colOff>
                    <xdr:row>16</xdr:row>
                    <xdr:rowOff>0</xdr:rowOff>
                  </from>
                  <to>
                    <xdr:col>4</xdr:col>
                    <xdr:colOff>640080</xdr:colOff>
                    <xdr:row>21</xdr:row>
                    <xdr:rowOff>60960</xdr:rowOff>
                  </to>
                </anchor>
              </controlPr>
            </control>
          </mc:Choice>
        </mc:AlternateContent>
        <mc:AlternateContent xmlns:mc="http://schemas.openxmlformats.org/markup-compatibility/2006">
          <mc:Choice Requires="x14">
            <control shapeId="69634" r:id="rId6" name="Option Button 2">
              <controlPr defaultSize="0" autoFill="0" autoLine="0" autoPict="0">
                <anchor moveWithCells="1">
                  <from>
                    <xdr:col>1</xdr:col>
                    <xdr:colOff>190500</xdr:colOff>
                    <xdr:row>16</xdr:row>
                    <xdr:rowOff>114300</xdr:rowOff>
                  </from>
                  <to>
                    <xdr:col>3</xdr:col>
                    <xdr:colOff>739140</xdr:colOff>
                    <xdr:row>17</xdr:row>
                    <xdr:rowOff>160020</xdr:rowOff>
                  </to>
                </anchor>
              </controlPr>
            </control>
          </mc:Choice>
        </mc:AlternateContent>
        <mc:AlternateContent xmlns:mc="http://schemas.openxmlformats.org/markup-compatibility/2006">
          <mc:Choice Requires="x14">
            <control shapeId="69635" r:id="rId7" name="Option Button 3">
              <controlPr defaultSize="0" autoFill="0" autoLine="0" autoPict="0">
                <anchor moveWithCells="1">
                  <from>
                    <xdr:col>1</xdr:col>
                    <xdr:colOff>190500</xdr:colOff>
                    <xdr:row>18</xdr:row>
                    <xdr:rowOff>15240</xdr:rowOff>
                  </from>
                  <to>
                    <xdr:col>3</xdr:col>
                    <xdr:colOff>731520</xdr:colOff>
                    <xdr:row>19</xdr:row>
                    <xdr:rowOff>60960</xdr:rowOff>
                  </to>
                </anchor>
              </controlPr>
            </control>
          </mc:Choice>
        </mc:AlternateContent>
        <mc:AlternateContent xmlns:mc="http://schemas.openxmlformats.org/markup-compatibility/2006">
          <mc:Choice Requires="x14">
            <control shapeId="69636" r:id="rId8" name="Option Button 4">
              <controlPr defaultSize="0" autoFill="0" autoLine="0" autoPict="0">
                <anchor moveWithCells="1">
                  <from>
                    <xdr:col>1</xdr:col>
                    <xdr:colOff>190500</xdr:colOff>
                    <xdr:row>19</xdr:row>
                    <xdr:rowOff>91440</xdr:rowOff>
                  </from>
                  <to>
                    <xdr:col>3</xdr:col>
                    <xdr:colOff>723900</xdr:colOff>
                    <xdr:row>20</xdr:row>
                    <xdr:rowOff>137160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11.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8"?>
<?mso-contentType ?>
<FormTemplates xmlns="http://schemas.microsoft.com/sharepoint/v3/contenttype/forms">
  <Display>DocumentLibraryForm</Display>
  <Edit>DocumentLibraryForm</Edit>
  <New>DocumentLibraryForm</New>
</FormTemplates>
</file>

<file path=customXml/item16.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17.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C o u n t I n S a n d b o x " > < C u s t o m C o n t e n t > 4 < / 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24.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 2 0 1 7 - 0 1 - 1 7 T 1 7 : 2 8 : 3 9 . 0 9 7 1 3 9 8 - 0 5 : 0 0 < / L a s t P r o c e s s e d T i m e > < / D a t a M o d e l i n g S a n d b o x . S e r i a l i z e d S a n d b o x E r r o r C a c h e > ] ] > < / C u s t o m C o n t e n t > < / G e m i n i > 
</file>

<file path=customXml/item26.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P o w e r P i v o t V e r s i o n " > < C u s t o m C o n t e n t > < ! [ C D A T A [ 2 0 1 1 . 1 1 0 . 2 8 3 0 . 7 7 ] ] > < / C u s t o m C o n t e n t > < / G e m i n i > 
</file>

<file path=customXml/item28.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29.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3.xml>��< ? x m l   v e r s i o n = " 1 . 0 "   e n c o d i n g = " U T F - 1 6 " ? > < G e m i n i   x m l n s = " h t t p : / / g e m i n i / p i v o t c u s t o m i z a t i o n / I s S a n d b o x E m b e d d e d " > < C u s t o m C o n t e n t > < ! [ C D A T A [ y e s ] ] > < / C u s t o m C o n t e n t > < / G e m i n i > 
</file>

<file path=customXml/item30.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31.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32.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33.xml>��< ? x m l   v e r s i o n = " 1 . 0 "   e n c o d i n g = " U T F - 1 6 " ? > < G e m i n i   x m l n s = " h t t p : / / g e m i n i / p i v o t c u s t o m i z a t i o n / C l i e n t W i n d o w X M L " > < C u s t o m C o n t e n t > T r a n s a c t i o n s - 9 3 8 4 d 6 3 a - 7 c 4 7 - 4 a c 4 - b d 9 2 - c 1 2 4 9 7 8 7 6 5 d b < / C u s t o m C o n t e n t > < / G e m i n i > 
</file>

<file path=customXml/item34.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35.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36.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37.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D i a g r a m O b j e c t K e y & g t ; & l t ; K e y & g t ; C o l u m n s \ 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9 & 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7.xml><?xml version="1.0" encoding="utf-8"?>
<p:properties xmlns:p="http://schemas.microsoft.com/office/2006/metadata/properties" xmlns:xsi="http://www.w3.org/2001/XMLSchema-instance" xmlns:pc="http://schemas.microsoft.com/office/infopath/2007/PartnerControls">
  <documentManagement/>
</p:properties>
</file>

<file path=customXml/item8.xml>��< ? x m l   v e r s i o n = " 1 . 0 "   e n c o d i n g = " U T F - 1 6 " ? > < G e m i n i   x m l n s = " h t t p : / / g e m i n i / p i v o t c u s t o m i z a t i o n / L i n k e d T a b l e U p d a t e M o d e " > < C u s t o m C o n t e n t > < ! [ C D A T A [ T r u e ] ] > < / C u s t o m C o n t e n t > < / G e m i n i > 
</file>

<file path=customXml/item9.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Props1.xml><?xml version="1.0" encoding="utf-8"?>
<ds:datastoreItem xmlns:ds="http://schemas.openxmlformats.org/officeDocument/2006/customXml" ds:itemID="{C3A34112-8CE9-4254-B96E-29CB191A21DE}">
  <ds:schemaRefs/>
</ds:datastoreItem>
</file>

<file path=customXml/itemProps10.xml><?xml version="1.0" encoding="utf-8"?>
<ds:datastoreItem xmlns:ds="http://schemas.openxmlformats.org/officeDocument/2006/customXml" ds:itemID="{1B811951-8699-4C0C-91B7-74F7260C01A3}">
  <ds:schemaRefs/>
</ds:datastoreItem>
</file>

<file path=customXml/itemProps11.xml><?xml version="1.0" encoding="utf-8"?>
<ds:datastoreItem xmlns:ds="http://schemas.openxmlformats.org/officeDocument/2006/customXml" ds:itemID="{2D67BF66-E480-42B2-BC23-FB006D8EEE87}">
  <ds:schemaRefs/>
</ds:datastoreItem>
</file>

<file path=customXml/itemProps12.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3.xml><?xml version="1.0" encoding="utf-8"?>
<ds:datastoreItem xmlns:ds="http://schemas.openxmlformats.org/officeDocument/2006/customXml" ds:itemID="{F928975A-7CAB-40E2-963D-E8958B1A2575}">
  <ds:schemaRefs/>
</ds:datastoreItem>
</file>

<file path=customXml/itemProps14.xml><?xml version="1.0" encoding="utf-8"?>
<ds:datastoreItem xmlns:ds="http://schemas.openxmlformats.org/officeDocument/2006/customXml" ds:itemID="{6B09EA22-6736-41E8-8FBF-00864DCF4041}">
  <ds:schemaRefs/>
</ds:datastoreItem>
</file>

<file path=customXml/itemProps15.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16.xml><?xml version="1.0" encoding="utf-8"?>
<ds:datastoreItem xmlns:ds="http://schemas.openxmlformats.org/officeDocument/2006/customXml" ds:itemID="{90C5AF12-DE86-4243-8D0E-4E058742FF94}">
  <ds:schemaRefs/>
</ds:datastoreItem>
</file>

<file path=customXml/itemProps17.xml><?xml version="1.0" encoding="utf-8"?>
<ds:datastoreItem xmlns:ds="http://schemas.openxmlformats.org/officeDocument/2006/customXml" ds:itemID="{4DFB339D-A119-498A-96BA-87C132F46245}">
  <ds:schemaRefs/>
</ds:datastoreItem>
</file>

<file path=customXml/itemProps18.xml><?xml version="1.0" encoding="utf-8"?>
<ds:datastoreItem xmlns:ds="http://schemas.openxmlformats.org/officeDocument/2006/customXml" ds:itemID="{621DD6C6-AABD-441E-BD4F-B4FAF8739FAC}">
  <ds:schemaRefs/>
</ds:datastoreItem>
</file>

<file path=customXml/itemProps19.xml><?xml version="1.0" encoding="utf-8"?>
<ds:datastoreItem xmlns:ds="http://schemas.openxmlformats.org/officeDocument/2006/customXml" ds:itemID="{4E0C1E8A-9FC7-4A15-A592-160E1C26FA54}">
  <ds:schemaRefs/>
</ds:datastoreItem>
</file>

<file path=customXml/itemProps2.xml><?xml version="1.0" encoding="utf-8"?>
<ds:datastoreItem xmlns:ds="http://schemas.openxmlformats.org/officeDocument/2006/customXml" ds:itemID="{87CDC24F-AE33-4900-929C-F8D2236FA126}">
  <ds:schemaRefs/>
</ds:datastoreItem>
</file>

<file path=customXml/itemProps20.xml><?xml version="1.0" encoding="utf-8"?>
<ds:datastoreItem xmlns:ds="http://schemas.openxmlformats.org/officeDocument/2006/customXml" ds:itemID="{80AFDE69-4BCE-4EB6-BD6A-942C6DB55FCE}">
  <ds:schemaRefs/>
</ds:datastoreItem>
</file>

<file path=customXml/itemProps21.xml><?xml version="1.0" encoding="utf-8"?>
<ds:datastoreItem xmlns:ds="http://schemas.openxmlformats.org/officeDocument/2006/customXml" ds:itemID="{6787E7D9-3C86-46DE-9B58-308C1946FF2C}">
  <ds:schemaRefs/>
</ds:datastoreItem>
</file>

<file path=customXml/itemProps22.xml><?xml version="1.0" encoding="utf-8"?>
<ds:datastoreItem xmlns:ds="http://schemas.openxmlformats.org/officeDocument/2006/customXml" ds:itemID="{A7CFA65F-DFA3-479B-9D03-EE23939AE32D}">
  <ds:schemaRefs/>
</ds:datastoreItem>
</file>

<file path=customXml/itemProps23.xml><?xml version="1.0" encoding="utf-8"?>
<ds:datastoreItem xmlns:ds="http://schemas.openxmlformats.org/officeDocument/2006/customXml" ds:itemID="{2A2855CF-9064-4E7F-8060-CCCA87808E76}">
  <ds:schemaRefs/>
</ds:datastoreItem>
</file>

<file path=customXml/itemProps24.xml><?xml version="1.0" encoding="utf-8"?>
<ds:datastoreItem xmlns:ds="http://schemas.openxmlformats.org/officeDocument/2006/customXml" ds:itemID="{54716981-90CA-453F-9514-ED6EE86F67AA}">
  <ds:schemaRefs/>
</ds:datastoreItem>
</file>

<file path=customXml/itemProps25.xml><?xml version="1.0" encoding="utf-8"?>
<ds:datastoreItem xmlns:ds="http://schemas.openxmlformats.org/officeDocument/2006/customXml" ds:itemID="{B15EB638-FC97-4FA8-A795-82E2AA8D28B4}">
  <ds:schemaRefs/>
</ds:datastoreItem>
</file>

<file path=customXml/itemProps26.xml><?xml version="1.0" encoding="utf-8"?>
<ds:datastoreItem xmlns:ds="http://schemas.openxmlformats.org/officeDocument/2006/customXml" ds:itemID="{50F3FF1D-B6CB-49F4-BBCD-1910F1644FEF}">
  <ds:schemaRefs/>
</ds:datastoreItem>
</file>

<file path=customXml/itemProps27.xml><?xml version="1.0" encoding="utf-8"?>
<ds:datastoreItem xmlns:ds="http://schemas.openxmlformats.org/officeDocument/2006/customXml" ds:itemID="{CFBDABF4-029C-4B6A-9457-AD08E3CF7527}">
  <ds:schemaRefs/>
</ds:datastoreItem>
</file>

<file path=customXml/itemProps28.xml><?xml version="1.0" encoding="utf-8"?>
<ds:datastoreItem xmlns:ds="http://schemas.openxmlformats.org/officeDocument/2006/customXml" ds:itemID="{D5FF325B-E7DE-4F8F-9BBB-192CF8721BBC}">
  <ds:schemaRefs/>
</ds:datastoreItem>
</file>

<file path=customXml/itemProps29.xml><?xml version="1.0" encoding="utf-8"?>
<ds:datastoreItem xmlns:ds="http://schemas.openxmlformats.org/officeDocument/2006/customXml" ds:itemID="{424FDD76-5593-4B69-8A1D-777E46999442}">
  <ds:schemaRefs/>
</ds:datastoreItem>
</file>

<file path=customXml/itemProps3.xml><?xml version="1.0" encoding="utf-8"?>
<ds:datastoreItem xmlns:ds="http://schemas.openxmlformats.org/officeDocument/2006/customXml" ds:itemID="{A68D5BBF-A906-479F-9508-12BE80D1DFE0}">
  <ds:schemaRefs/>
</ds:datastoreItem>
</file>

<file path=customXml/itemProps30.xml><?xml version="1.0" encoding="utf-8"?>
<ds:datastoreItem xmlns:ds="http://schemas.openxmlformats.org/officeDocument/2006/customXml" ds:itemID="{83C372ED-F4BC-482B-8D0A-4D193AD7804B}">
  <ds:schemaRefs/>
</ds:datastoreItem>
</file>

<file path=customXml/itemProps31.xml><?xml version="1.0" encoding="utf-8"?>
<ds:datastoreItem xmlns:ds="http://schemas.openxmlformats.org/officeDocument/2006/customXml" ds:itemID="{AF88446C-E4ED-4AF5-B3B4-0C804D691B4A}">
  <ds:schemaRefs/>
</ds:datastoreItem>
</file>

<file path=customXml/itemProps32.xml><?xml version="1.0" encoding="utf-8"?>
<ds:datastoreItem xmlns:ds="http://schemas.openxmlformats.org/officeDocument/2006/customXml" ds:itemID="{1C020FFC-EB45-42ED-9C5B-94A6A14C1AC3}">
  <ds:schemaRefs/>
</ds:datastoreItem>
</file>

<file path=customXml/itemProps33.xml><?xml version="1.0" encoding="utf-8"?>
<ds:datastoreItem xmlns:ds="http://schemas.openxmlformats.org/officeDocument/2006/customXml" ds:itemID="{45C32D1D-A551-4E71-95F0-B890A7BF277F}">
  <ds:schemaRefs/>
</ds:datastoreItem>
</file>

<file path=customXml/itemProps34.xml><?xml version="1.0" encoding="utf-8"?>
<ds:datastoreItem xmlns:ds="http://schemas.openxmlformats.org/officeDocument/2006/customXml" ds:itemID="{5881DAC1-D5EE-4B6E-B9E7-970204F157AD}">
  <ds:schemaRefs/>
</ds:datastoreItem>
</file>

<file path=customXml/itemProps35.xml><?xml version="1.0" encoding="utf-8"?>
<ds:datastoreItem xmlns:ds="http://schemas.openxmlformats.org/officeDocument/2006/customXml" ds:itemID="{116501CA-8409-46EB-A38C-CED93B623A9D}">
  <ds:schemaRefs/>
</ds:datastoreItem>
</file>

<file path=customXml/itemProps36.xml><?xml version="1.0" encoding="utf-8"?>
<ds:datastoreItem xmlns:ds="http://schemas.openxmlformats.org/officeDocument/2006/customXml" ds:itemID="{AECAD626-7D0F-427C-BEE3-7084F90E03C8}">
  <ds:schemaRefs/>
</ds:datastoreItem>
</file>

<file path=customXml/itemProps37.xml><?xml version="1.0" encoding="utf-8"?>
<ds:datastoreItem xmlns:ds="http://schemas.openxmlformats.org/officeDocument/2006/customXml" ds:itemID="{94D891B9-3F78-4B51-A694-4EA8E71FB136}">
  <ds:schemaRefs/>
</ds:datastoreItem>
</file>

<file path=customXml/itemProps4.xml><?xml version="1.0" encoding="utf-8"?>
<ds:datastoreItem xmlns:ds="http://schemas.openxmlformats.org/officeDocument/2006/customXml" ds:itemID="{91AFF0DD-3B67-4700-BD8A-8E054F4CD66F}">
  <ds:schemaRefs/>
</ds:datastoreItem>
</file>

<file path=customXml/itemProps5.xml><?xml version="1.0" encoding="utf-8"?>
<ds:datastoreItem xmlns:ds="http://schemas.openxmlformats.org/officeDocument/2006/customXml" ds:itemID="{D56C75E3-B5E0-40DC-A7F1-248B3C55D262}">
  <ds:schemaRefs/>
</ds:datastoreItem>
</file>

<file path=customXml/itemProps6.xml><?xml version="1.0" encoding="utf-8"?>
<ds:datastoreItem xmlns:ds="http://schemas.openxmlformats.org/officeDocument/2006/customXml" ds:itemID="{D3DB83EA-B97A-498A-A7B9-1DEFE5985E81}">
  <ds:schemaRefs/>
</ds:datastoreItem>
</file>

<file path=customXml/itemProps7.xml><?xml version="1.0" encoding="utf-8"?>
<ds:datastoreItem xmlns:ds="http://schemas.openxmlformats.org/officeDocument/2006/customXml" ds:itemID="{70C92527-A514-451E-9A80-A25E41251409}">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8.xml><?xml version="1.0" encoding="utf-8"?>
<ds:datastoreItem xmlns:ds="http://schemas.openxmlformats.org/officeDocument/2006/customXml" ds:itemID="{72BD225E-0A13-4A35-901A-E7503EDAC25B}">
  <ds:schemaRefs/>
</ds:datastoreItem>
</file>

<file path=customXml/itemProps9.xml><?xml version="1.0" encoding="utf-8"?>
<ds:datastoreItem xmlns:ds="http://schemas.openxmlformats.org/officeDocument/2006/customXml" ds:itemID="{65434A64-C2E7-4386-8013-6367D0FF76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Cover Page</vt:lpstr>
      <vt:lpstr>Data&gt;&gt;&gt;</vt:lpstr>
      <vt:lpstr>Transactions</vt:lpstr>
      <vt:lpstr>Products</vt:lpstr>
      <vt:lpstr>Categories</vt:lpstr>
      <vt:lpstr>States</vt:lpstr>
      <vt:lpstr>Exercises&gt;&gt;&gt;</vt:lpstr>
      <vt:lpstr>Exercise 1</vt:lpstr>
      <vt:lpstr>Exercise 1 (ANS)</vt:lpstr>
      <vt:lpstr>Excercise 2</vt:lpstr>
      <vt:lpstr>Database functions</vt:lpstr>
      <vt:lpstr>List data</vt:lpstr>
      <vt:lpstr>Updating the Workbook</vt:lpstr>
      <vt:lpstr>Excercise 2 (ANS)</vt:lpstr>
      <vt:lpstr>Excercise 3</vt:lpstr>
      <vt:lpstr>Excercise 3 (ANS)</vt:lpstr>
      <vt:lpstr>Form Control Output</vt:lpstr>
      <vt:lpstr>Excercise 4</vt:lpstr>
      <vt:lpstr>Excercise 4 (ANS)</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Hùng Vũ</cp:lastModifiedBy>
  <dcterms:created xsi:type="dcterms:W3CDTF">2009-01-23T10:19:39Z</dcterms:created>
  <dcterms:modified xsi:type="dcterms:W3CDTF">2024-05-11T12:29:43Z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