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/>
  <xr:revisionPtr revIDLastSave="0" documentId="13_ncr:1_{B053C64D-473A-447D-B591-9FCCCFD68F9B}" xr6:coauthVersionLast="47" xr6:coauthVersionMax="47" xr10:uidLastSave="{00000000-0000-0000-0000-000000000000}"/>
  <bookViews>
    <workbookView xWindow="-38520" yWindow="-6240" windowWidth="38640" windowHeight="21120" activeTab="2" xr2:uid="{00000000-000D-0000-FFFF-FFFF00000000}"/>
  </bookViews>
  <sheets>
    <sheet name="CriticallityClasses" sheetId="3" r:id="rId1"/>
    <sheet name="EvidenceCritivality" sheetId="2" r:id="rId2"/>
    <sheet name="Calculate" sheetId="4" r:id="rId3"/>
  </sheets>
  <definedNames>
    <definedName name="_xlnm._FilterDatabase" localSheetId="2" hidden="1">Calculate!$A$1:$C$1</definedName>
    <definedName name="_xlnm._FilterDatabase" localSheetId="0" hidden="1">CriticallityClasses!$A$1:$E$1</definedName>
    <definedName name="_xlnm._FilterDatabase" localSheetId="1" hidden="1">EvidenceCritivality!$A$1:$J$177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4" l="1"/>
  <c r="E14" i="4"/>
  <c r="E13" i="4"/>
  <c r="E12" i="4"/>
  <c r="E11" i="4"/>
  <c r="E10" i="4"/>
  <c r="E9" i="4"/>
  <c r="E8" i="4"/>
  <c r="E7" i="4"/>
  <c r="E6" i="4"/>
  <c r="E5" i="4"/>
  <c r="E4" i="4"/>
  <c r="E3" i="4"/>
  <c r="K32" i="2" l="1" a="1"/>
  <c r="K32" i="2" s="1"/>
  <c r="L32" i="2" a="1"/>
  <c r="L32" i="2" s="1"/>
  <c r="K33" i="2" a="1"/>
  <c r="K33" i="2" s="1"/>
  <c r="L33" i="2" a="1"/>
  <c r="L33" i="2" s="1"/>
  <c r="K34" i="2" a="1"/>
  <c r="K34" i="2" s="1"/>
  <c r="L34" i="2" a="1"/>
  <c r="L34" i="2" s="1"/>
  <c r="K35" i="2" a="1"/>
  <c r="K35" i="2" s="1"/>
  <c r="L35" i="2" a="1"/>
  <c r="L35" i="2" s="1"/>
  <c r="K36" i="2" a="1"/>
  <c r="K36" i="2" s="1"/>
  <c r="L36" i="2" a="1"/>
  <c r="L36" i="2" s="1"/>
  <c r="K37" i="2" a="1"/>
  <c r="K37" i="2" s="1"/>
  <c r="L37" i="2" a="1"/>
  <c r="L37" i="2" s="1"/>
  <c r="K38" i="2" a="1"/>
  <c r="K38" i="2" s="1"/>
  <c r="L38" i="2" a="1"/>
  <c r="L38" i="2" s="1"/>
  <c r="K39" i="2" a="1"/>
  <c r="K39" i="2" s="1"/>
  <c r="L39" i="2" a="1"/>
  <c r="L39" i="2" s="1"/>
  <c r="K40" i="2" a="1"/>
  <c r="K40" i="2" s="1"/>
  <c r="L40" i="2" a="1"/>
  <c r="L40" i="2" s="1"/>
  <c r="K41" i="2" a="1"/>
  <c r="K41" i="2" s="1"/>
  <c r="L41" i="2" a="1"/>
  <c r="L41" i="2" s="1"/>
  <c r="K42" i="2" a="1"/>
  <c r="K42" i="2" s="1"/>
  <c r="L42" i="2" a="1"/>
  <c r="L42" i="2" s="1"/>
  <c r="K43" i="2" a="1"/>
  <c r="K43" i="2" s="1"/>
  <c r="L43" i="2" a="1"/>
  <c r="L43" i="2" s="1"/>
  <c r="K44" i="2" a="1"/>
  <c r="K44" i="2" s="1"/>
  <c r="L44" i="2" a="1"/>
  <c r="L44" i="2" s="1"/>
  <c r="K45" i="2" a="1"/>
  <c r="K45" i="2" s="1"/>
  <c r="L45" i="2" a="1"/>
  <c r="L45" i="2" s="1"/>
  <c r="K46" i="2" a="1"/>
  <c r="K46" i="2" s="1"/>
  <c r="L46" i="2" a="1"/>
  <c r="L46" i="2" s="1"/>
  <c r="K47" i="2" a="1"/>
  <c r="K47" i="2" s="1"/>
  <c r="L47" i="2" a="1"/>
  <c r="L47" i="2" s="1"/>
  <c r="K48" i="2" a="1"/>
  <c r="K48" i="2" s="1"/>
  <c r="L48" i="2" a="1"/>
  <c r="L48" i="2" s="1"/>
  <c r="K49" i="2" a="1"/>
  <c r="K49" i="2" s="1"/>
  <c r="L49" i="2" a="1"/>
  <c r="L49" i="2" s="1"/>
  <c r="K50" i="2" a="1"/>
  <c r="K50" i="2" s="1"/>
  <c r="L50" i="2" a="1"/>
  <c r="L50" i="2" s="1"/>
  <c r="K51" i="2" a="1"/>
  <c r="K51" i="2" s="1"/>
  <c r="L51" i="2" a="1"/>
  <c r="L51" i="2" s="1"/>
  <c r="K52" i="2" a="1"/>
  <c r="K52" i="2" s="1"/>
  <c r="L52" i="2" a="1"/>
  <c r="L52" i="2" s="1"/>
  <c r="K53" i="2" a="1"/>
  <c r="K53" i="2" s="1"/>
  <c r="L53" i="2" a="1"/>
  <c r="L53" i="2" s="1"/>
  <c r="K54" i="2" a="1"/>
  <c r="K54" i="2" s="1"/>
  <c r="L54" i="2" a="1"/>
  <c r="L54" i="2" s="1"/>
  <c r="K55" i="2" a="1"/>
  <c r="K55" i="2" s="1"/>
  <c r="L55" i="2" a="1"/>
  <c r="L55" i="2" s="1"/>
  <c r="K56" i="2" a="1"/>
  <c r="K56" i="2" s="1"/>
  <c r="L56" i="2" a="1"/>
  <c r="L56" i="2" s="1"/>
  <c r="K57" i="2" a="1"/>
  <c r="K57" i="2" s="1"/>
  <c r="L57" i="2" a="1"/>
  <c r="L57" i="2" s="1"/>
  <c r="K58" i="2" a="1"/>
  <c r="K58" i="2" s="1"/>
  <c r="L58" i="2" a="1"/>
  <c r="L58" i="2" s="1"/>
  <c r="K59" i="2" a="1"/>
  <c r="K59" i="2" s="1"/>
  <c r="L59" i="2" a="1"/>
  <c r="L59" i="2" s="1"/>
  <c r="K60" i="2" a="1"/>
  <c r="K60" i="2" s="1"/>
  <c r="L60" i="2" a="1"/>
  <c r="L60" i="2" s="1"/>
  <c r="K61" i="2" a="1"/>
  <c r="K61" i="2" s="1"/>
  <c r="L61" i="2" a="1"/>
  <c r="L61" i="2" s="1"/>
  <c r="K62" i="2" a="1"/>
  <c r="K62" i="2" s="1"/>
  <c r="L62" i="2" a="1"/>
  <c r="L62" i="2" s="1"/>
  <c r="K63" i="2" a="1"/>
  <c r="K63" i="2" s="1"/>
  <c r="L63" i="2" a="1"/>
  <c r="L63" i="2" s="1"/>
  <c r="K64" i="2" a="1"/>
  <c r="K64" i="2" s="1"/>
  <c r="L64" i="2" a="1"/>
  <c r="L64" i="2" s="1"/>
  <c r="K65" i="2" a="1"/>
  <c r="K65" i="2" s="1"/>
  <c r="L65" i="2" a="1"/>
  <c r="L65" i="2" s="1"/>
  <c r="K66" i="2" a="1"/>
  <c r="K66" i="2" s="1"/>
  <c r="L66" i="2" a="1"/>
  <c r="L66" i="2" s="1"/>
  <c r="K67" i="2" a="1"/>
  <c r="K67" i="2" s="1"/>
  <c r="L67" i="2" a="1"/>
  <c r="L67" i="2" s="1"/>
  <c r="K68" i="2" a="1"/>
  <c r="K68" i="2" s="1"/>
  <c r="L68" i="2" a="1"/>
  <c r="L68" i="2" s="1"/>
  <c r="K69" i="2" a="1"/>
  <c r="K69" i="2" s="1"/>
  <c r="L69" i="2" a="1"/>
  <c r="L69" i="2" s="1"/>
  <c r="K70" i="2" a="1"/>
  <c r="K70" i="2" s="1"/>
  <c r="L70" i="2" a="1"/>
  <c r="L70" i="2" s="1"/>
  <c r="K71" i="2" a="1"/>
  <c r="K71" i="2" s="1"/>
  <c r="L71" i="2" a="1"/>
  <c r="L71" i="2" s="1"/>
  <c r="K72" i="2" a="1"/>
  <c r="K72" i="2" s="1"/>
  <c r="L72" i="2" a="1"/>
  <c r="L72" i="2" s="1"/>
  <c r="K73" i="2" a="1"/>
  <c r="K73" i="2" s="1"/>
  <c r="L73" i="2" a="1"/>
  <c r="L73" i="2" s="1"/>
  <c r="K74" i="2" a="1"/>
  <c r="K74" i="2" s="1"/>
  <c r="L74" i="2" a="1"/>
  <c r="L74" i="2" s="1"/>
  <c r="K75" i="2" a="1"/>
  <c r="K75" i="2" s="1"/>
  <c r="L75" i="2" a="1"/>
  <c r="L75" i="2" s="1"/>
  <c r="K76" i="2" a="1"/>
  <c r="K76" i="2" s="1"/>
  <c r="L76" i="2" a="1"/>
  <c r="L76" i="2" s="1"/>
  <c r="K77" i="2" a="1"/>
  <c r="K77" i="2" s="1"/>
  <c r="L77" i="2" a="1"/>
  <c r="L77" i="2" s="1"/>
  <c r="K78" i="2" a="1"/>
  <c r="K78" i="2" s="1"/>
  <c r="L78" i="2" a="1"/>
  <c r="L78" i="2" s="1"/>
  <c r="K79" i="2" a="1"/>
  <c r="K79" i="2" s="1"/>
  <c r="L79" i="2" a="1"/>
  <c r="L79" i="2" s="1"/>
  <c r="K80" i="2" a="1"/>
  <c r="K80" i="2" s="1"/>
  <c r="L80" i="2" a="1"/>
  <c r="L80" i="2" s="1"/>
  <c r="K81" i="2" a="1"/>
  <c r="K81" i="2" s="1"/>
  <c r="L81" i="2" a="1"/>
  <c r="L81" i="2" s="1"/>
  <c r="K82" i="2" a="1"/>
  <c r="K82" i="2" s="1"/>
  <c r="L82" i="2" a="1"/>
  <c r="L82" i="2" s="1"/>
  <c r="K83" i="2" a="1"/>
  <c r="K83" i="2" s="1"/>
  <c r="L83" i="2" a="1"/>
  <c r="L83" i="2" s="1"/>
  <c r="K84" i="2" a="1"/>
  <c r="K84" i="2" s="1"/>
  <c r="L84" i="2" a="1"/>
  <c r="L84" i="2" s="1"/>
  <c r="K85" i="2" a="1"/>
  <c r="K85" i="2" s="1"/>
  <c r="L85" i="2" a="1"/>
  <c r="L85" i="2" s="1"/>
  <c r="K86" i="2" a="1"/>
  <c r="K86" i="2" s="1"/>
  <c r="L86" i="2" a="1"/>
  <c r="L86" i="2" s="1"/>
  <c r="K87" i="2" a="1"/>
  <c r="K87" i="2" s="1"/>
  <c r="L87" i="2" a="1"/>
  <c r="L87" i="2" s="1"/>
  <c r="K88" i="2" a="1"/>
  <c r="K88" i="2" s="1"/>
  <c r="L88" i="2" a="1"/>
  <c r="L88" i="2" s="1"/>
  <c r="K89" i="2" a="1"/>
  <c r="K89" i="2" s="1"/>
  <c r="L89" i="2" a="1"/>
  <c r="L89" i="2" s="1"/>
  <c r="K90" i="2" a="1"/>
  <c r="K90" i="2" s="1"/>
  <c r="L90" i="2" a="1"/>
  <c r="L90" i="2" s="1"/>
  <c r="K91" i="2" a="1"/>
  <c r="K91" i="2" s="1"/>
  <c r="L91" i="2" a="1"/>
  <c r="L91" i="2"/>
  <c r="K92" i="2" a="1"/>
  <c r="K92" i="2" s="1"/>
  <c r="L92" i="2" a="1"/>
  <c r="L92" i="2" s="1"/>
  <c r="K93" i="2" a="1"/>
  <c r="K93" i="2" s="1"/>
  <c r="L93" i="2" a="1"/>
  <c r="L93" i="2" s="1"/>
  <c r="K94" i="2" a="1"/>
  <c r="K94" i="2" s="1"/>
  <c r="L94" i="2" a="1"/>
  <c r="L94" i="2" s="1"/>
  <c r="K95" i="2" a="1"/>
  <c r="K95" i="2" s="1"/>
  <c r="L95" i="2" a="1"/>
  <c r="L95" i="2" s="1"/>
  <c r="K96" i="2" a="1"/>
  <c r="K96" i="2" s="1"/>
  <c r="L96" i="2" a="1"/>
  <c r="L96" i="2" s="1"/>
  <c r="K97" i="2" a="1"/>
  <c r="K97" i="2" s="1"/>
  <c r="L97" i="2" a="1"/>
  <c r="L97" i="2" s="1"/>
  <c r="K98" i="2" a="1"/>
  <c r="K98" i="2" s="1"/>
  <c r="L98" i="2" a="1"/>
  <c r="L98" i="2" s="1"/>
  <c r="K99" i="2" a="1"/>
  <c r="K99" i="2" s="1"/>
  <c r="L99" i="2" a="1"/>
  <c r="L99" i="2" s="1"/>
  <c r="K100" i="2" a="1"/>
  <c r="K100" i="2" s="1"/>
  <c r="L100" i="2" a="1"/>
  <c r="L100" i="2" s="1"/>
  <c r="K101" i="2" a="1"/>
  <c r="K101" i="2" s="1"/>
  <c r="L101" i="2" a="1"/>
  <c r="L101" i="2" s="1"/>
  <c r="K102" i="2" a="1"/>
  <c r="K102" i="2" s="1"/>
  <c r="L102" i="2" a="1"/>
  <c r="L102" i="2" s="1"/>
  <c r="K103" i="2" a="1"/>
  <c r="K103" i="2" s="1"/>
  <c r="L103" i="2" a="1"/>
  <c r="L103" i="2"/>
  <c r="K104" i="2" a="1"/>
  <c r="K104" i="2" s="1"/>
  <c r="L104" i="2" a="1"/>
  <c r="L104" i="2" s="1"/>
  <c r="K105" i="2" a="1"/>
  <c r="K105" i="2" s="1"/>
  <c r="L105" i="2" a="1"/>
  <c r="L105" i="2" s="1"/>
  <c r="K106" i="2" a="1"/>
  <c r="K106" i="2" s="1"/>
  <c r="L106" i="2" a="1"/>
  <c r="L106" i="2" s="1"/>
  <c r="K107" i="2" a="1"/>
  <c r="K107" i="2" s="1"/>
  <c r="L107" i="2" a="1"/>
  <c r="L107" i="2" s="1"/>
  <c r="K108" i="2" a="1"/>
  <c r="K108" i="2" s="1"/>
  <c r="L108" i="2" a="1"/>
  <c r="L108" i="2" s="1"/>
  <c r="K109" i="2" a="1"/>
  <c r="K109" i="2" s="1"/>
  <c r="L109" i="2" a="1"/>
  <c r="L109" i="2" s="1"/>
  <c r="K110" i="2" a="1"/>
  <c r="K110" i="2" s="1"/>
  <c r="L110" i="2" a="1"/>
  <c r="L110" i="2" s="1"/>
  <c r="K111" i="2" a="1"/>
  <c r="K111" i="2" s="1"/>
  <c r="L111" i="2" a="1"/>
  <c r="L111" i="2" s="1"/>
  <c r="K112" i="2" a="1"/>
  <c r="K112" i="2" s="1"/>
  <c r="L112" i="2" a="1"/>
  <c r="L112" i="2" s="1"/>
  <c r="K113" i="2" a="1"/>
  <c r="K113" i="2" s="1"/>
  <c r="L113" i="2" a="1"/>
  <c r="L113" i="2" s="1"/>
  <c r="K114" i="2" a="1"/>
  <c r="K114" i="2" s="1"/>
  <c r="L114" i="2" a="1"/>
  <c r="L114" i="2" s="1"/>
  <c r="K115" i="2" a="1"/>
  <c r="K115" i="2" s="1"/>
  <c r="L115" i="2" a="1"/>
  <c r="L115" i="2" s="1"/>
  <c r="K116" i="2" a="1"/>
  <c r="K116" i="2" s="1"/>
  <c r="L116" i="2" a="1"/>
  <c r="L116" i="2" s="1"/>
  <c r="K117" i="2" a="1"/>
  <c r="K117" i="2" s="1"/>
  <c r="L117" i="2" a="1"/>
  <c r="L117" i="2" s="1"/>
  <c r="K118" i="2" a="1"/>
  <c r="K118" i="2" s="1"/>
  <c r="L118" i="2" a="1"/>
  <c r="L118" i="2" s="1"/>
  <c r="K119" i="2" a="1"/>
  <c r="K119" i="2" s="1"/>
  <c r="L119" i="2" a="1"/>
  <c r="L119" i="2" s="1"/>
  <c r="K120" i="2" a="1"/>
  <c r="K120" i="2" s="1"/>
  <c r="L120" i="2" a="1"/>
  <c r="L120" i="2" s="1"/>
  <c r="K121" i="2" a="1"/>
  <c r="K121" i="2" s="1"/>
  <c r="L121" i="2" a="1"/>
  <c r="L121" i="2" s="1"/>
  <c r="K122" i="2" a="1"/>
  <c r="K122" i="2" s="1"/>
  <c r="L122" i="2" a="1"/>
  <c r="L122" i="2" s="1"/>
  <c r="K123" i="2" a="1"/>
  <c r="K123" i="2" s="1"/>
  <c r="L123" i="2" a="1"/>
  <c r="L123" i="2" s="1"/>
  <c r="K124" i="2" a="1"/>
  <c r="K124" i="2" s="1"/>
  <c r="L124" i="2" a="1"/>
  <c r="L124" i="2" s="1"/>
  <c r="K125" i="2" a="1"/>
  <c r="K125" i="2" s="1"/>
  <c r="L125" i="2" a="1"/>
  <c r="L125" i="2" s="1"/>
  <c r="K126" i="2" a="1"/>
  <c r="K126" i="2" s="1"/>
  <c r="L126" i="2" a="1"/>
  <c r="L126" i="2" s="1"/>
  <c r="K127" i="2" a="1"/>
  <c r="K127" i="2" s="1"/>
  <c r="L127" i="2" a="1"/>
  <c r="L127" i="2" s="1"/>
  <c r="K128" i="2" a="1"/>
  <c r="K128" i="2" s="1"/>
  <c r="L128" i="2" a="1"/>
  <c r="L128" i="2" s="1"/>
  <c r="K129" i="2" a="1"/>
  <c r="K129" i="2" s="1"/>
  <c r="L129" i="2" a="1"/>
  <c r="L129" i="2" s="1"/>
  <c r="K130" i="2" a="1"/>
  <c r="K130" i="2" s="1"/>
  <c r="L130" i="2" a="1"/>
  <c r="L130" i="2" s="1"/>
  <c r="K131" i="2" a="1"/>
  <c r="K131" i="2" s="1"/>
  <c r="L131" i="2" a="1"/>
  <c r="L131" i="2" s="1"/>
  <c r="K132" i="2" a="1"/>
  <c r="K132" i="2" s="1"/>
  <c r="L132" i="2" a="1"/>
  <c r="L132" i="2" s="1"/>
  <c r="K133" i="2" a="1"/>
  <c r="K133" i="2" s="1"/>
  <c r="L133" i="2" a="1"/>
  <c r="L133" i="2" s="1"/>
  <c r="K134" i="2" a="1"/>
  <c r="K134" i="2" s="1"/>
  <c r="L134" i="2" a="1"/>
  <c r="L134" i="2" s="1"/>
  <c r="K135" i="2" a="1"/>
  <c r="K135" i="2" s="1"/>
  <c r="L135" i="2" a="1"/>
  <c r="L135" i="2" s="1"/>
  <c r="K136" i="2" a="1"/>
  <c r="K136" i="2" s="1"/>
  <c r="L136" i="2" a="1"/>
  <c r="L136" i="2" s="1"/>
  <c r="K137" i="2" a="1"/>
  <c r="K137" i="2" s="1"/>
  <c r="L137" i="2" a="1"/>
  <c r="L137" i="2" s="1"/>
  <c r="K138" i="2" a="1"/>
  <c r="K138" i="2" s="1"/>
  <c r="L138" i="2" a="1"/>
  <c r="L138" i="2" s="1"/>
  <c r="K139" i="2" a="1"/>
  <c r="K139" i="2" s="1"/>
  <c r="L139" i="2" a="1"/>
  <c r="L139" i="2" s="1"/>
  <c r="K140" i="2" a="1"/>
  <c r="K140" i="2" s="1"/>
  <c r="L140" i="2" a="1"/>
  <c r="L140" i="2" s="1"/>
  <c r="K141" i="2" a="1"/>
  <c r="K141" i="2" s="1"/>
  <c r="L141" i="2" a="1"/>
  <c r="L141" i="2" s="1"/>
  <c r="K142" i="2" a="1"/>
  <c r="K142" i="2" s="1"/>
  <c r="L142" i="2" a="1"/>
  <c r="L142" i="2" s="1"/>
  <c r="K143" i="2" a="1"/>
  <c r="K143" i="2" s="1"/>
  <c r="L143" i="2" a="1"/>
  <c r="L143" i="2" s="1"/>
  <c r="K144" i="2" a="1"/>
  <c r="K144" i="2" s="1"/>
  <c r="L144" i="2" a="1"/>
  <c r="L144" i="2" s="1"/>
  <c r="K145" i="2" a="1"/>
  <c r="K145" i="2" s="1"/>
  <c r="L145" i="2" a="1"/>
  <c r="L145" i="2" s="1"/>
  <c r="K146" i="2" a="1"/>
  <c r="K146" i="2" s="1"/>
  <c r="L146" i="2" a="1"/>
  <c r="L146" i="2" s="1"/>
  <c r="K147" i="2" a="1"/>
  <c r="K147" i="2" s="1"/>
  <c r="L147" i="2" a="1"/>
  <c r="L147" i="2" s="1"/>
  <c r="K148" i="2" a="1"/>
  <c r="K148" i="2" s="1"/>
  <c r="L148" i="2" a="1"/>
  <c r="L148" i="2" s="1"/>
  <c r="K149" i="2" a="1"/>
  <c r="K149" i="2" s="1"/>
  <c r="L149" i="2" a="1"/>
  <c r="L149" i="2" s="1"/>
  <c r="K150" i="2" a="1"/>
  <c r="K150" i="2" s="1"/>
  <c r="L150" i="2" a="1"/>
  <c r="L150" i="2" s="1"/>
  <c r="K151" i="2" a="1"/>
  <c r="K151" i="2" s="1"/>
  <c r="L151" i="2" a="1"/>
  <c r="L151" i="2" s="1"/>
  <c r="K152" i="2" a="1"/>
  <c r="K152" i="2" s="1"/>
  <c r="L152" i="2" a="1"/>
  <c r="L152" i="2" s="1"/>
  <c r="K153" i="2" a="1"/>
  <c r="K153" i="2" s="1"/>
  <c r="L153" i="2" a="1"/>
  <c r="L153" i="2" s="1"/>
  <c r="K154" i="2" a="1"/>
  <c r="K154" i="2" s="1"/>
  <c r="L154" i="2" a="1"/>
  <c r="L154" i="2" s="1"/>
  <c r="K155" i="2" a="1"/>
  <c r="K155" i="2" s="1"/>
  <c r="L155" i="2" a="1"/>
  <c r="L155" i="2" s="1"/>
  <c r="K156" i="2" a="1"/>
  <c r="K156" i="2" s="1"/>
  <c r="L156" i="2" a="1"/>
  <c r="L156" i="2" s="1"/>
  <c r="K157" i="2" a="1"/>
  <c r="K157" i="2" s="1"/>
  <c r="L157" i="2" a="1"/>
  <c r="L157" i="2" s="1"/>
  <c r="K158" i="2" a="1"/>
  <c r="K158" i="2" s="1"/>
  <c r="L158" i="2" a="1"/>
  <c r="L158" i="2" s="1"/>
  <c r="K159" i="2" a="1"/>
  <c r="K159" i="2" s="1"/>
  <c r="L159" i="2" a="1"/>
  <c r="L159" i="2" s="1"/>
  <c r="K160" i="2" a="1"/>
  <c r="K160" i="2" s="1"/>
  <c r="L160" i="2" a="1"/>
  <c r="L160" i="2" s="1"/>
  <c r="K161" i="2" a="1"/>
  <c r="K161" i="2" s="1"/>
  <c r="L161" i="2" a="1"/>
  <c r="L161" i="2" s="1"/>
  <c r="K162" i="2" a="1"/>
  <c r="K162" i="2" s="1"/>
  <c r="L162" i="2" a="1"/>
  <c r="L162" i="2" s="1"/>
  <c r="K163" i="2" a="1"/>
  <c r="K163" i="2" s="1"/>
  <c r="L163" i="2" a="1"/>
  <c r="L163" i="2" s="1"/>
  <c r="K164" i="2" a="1"/>
  <c r="K164" i="2" s="1"/>
  <c r="L164" i="2" a="1"/>
  <c r="L164" i="2" s="1"/>
  <c r="K165" i="2" a="1"/>
  <c r="K165" i="2" s="1"/>
  <c r="L165" i="2" a="1"/>
  <c r="L165" i="2" s="1"/>
  <c r="K166" i="2" a="1"/>
  <c r="K166" i="2" s="1"/>
  <c r="L166" i="2" a="1"/>
  <c r="L166" i="2" s="1"/>
  <c r="K167" i="2" a="1"/>
  <c r="K167" i="2" s="1"/>
  <c r="L167" i="2" a="1"/>
  <c r="L167" i="2" s="1"/>
  <c r="K168" i="2" a="1"/>
  <c r="K168" i="2" s="1"/>
  <c r="L168" i="2" a="1"/>
  <c r="L168" i="2" s="1"/>
  <c r="K169" i="2" a="1"/>
  <c r="K169" i="2" s="1"/>
  <c r="L169" i="2" a="1"/>
  <c r="L169" i="2" s="1"/>
  <c r="K170" i="2" a="1"/>
  <c r="K170" i="2" s="1"/>
  <c r="L170" i="2" a="1"/>
  <c r="L170" i="2" s="1"/>
  <c r="K171" i="2" a="1"/>
  <c r="K171" i="2" s="1"/>
  <c r="L171" i="2" a="1"/>
  <c r="L171" i="2" s="1"/>
  <c r="K172" i="2" a="1"/>
  <c r="K172" i="2" s="1"/>
  <c r="L172" i="2" a="1"/>
  <c r="L172" i="2" s="1"/>
  <c r="K173" i="2" a="1"/>
  <c r="K173" i="2" s="1"/>
  <c r="L173" i="2" a="1"/>
  <c r="L173" i="2" s="1"/>
  <c r="K174" i="2" a="1"/>
  <c r="K174" i="2" s="1"/>
  <c r="L174" i="2" a="1"/>
  <c r="L174" i="2" s="1"/>
  <c r="K175" i="2" a="1"/>
  <c r="K175" i="2" s="1"/>
  <c r="L175" i="2" a="1"/>
  <c r="L175" i="2" s="1"/>
  <c r="K176" i="2" a="1"/>
  <c r="K176" i="2" s="1"/>
  <c r="L176" i="2" a="1"/>
  <c r="L176" i="2" s="1"/>
  <c r="K177" i="2" a="1"/>
  <c r="K177" i="2" s="1"/>
  <c r="L177" i="2" a="1"/>
  <c r="L177" i="2" s="1"/>
  <c r="K3" i="2" a="1"/>
  <c r="K3" i="2" s="1"/>
  <c r="L3" i="2" a="1"/>
  <c r="L3" i="2" s="1"/>
  <c r="K4" i="2" a="1"/>
  <c r="K4" i="2" s="1"/>
  <c r="L4" i="2" a="1"/>
  <c r="L4" i="2" s="1"/>
  <c r="K5" i="2" a="1"/>
  <c r="K5" i="2" s="1"/>
  <c r="L5" i="2" a="1"/>
  <c r="L5" i="2" s="1"/>
  <c r="K6" i="2" a="1"/>
  <c r="K6" i="2" s="1"/>
  <c r="L6" i="2" a="1"/>
  <c r="L6" i="2" s="1"/>
  <c r="K7" i="2" a="1"/>
  <c r="K7" i="2" s="1"/>
  <c r="L7" i="2" a="1"/>
  <c r="L7" i="2" s="1"/>
  <c r="K8" i="2" a="1"/>
  <c r="K8" i="2" s="1"/>
  <c r="L8" i="2" a="1"/>
  <c r="L8" i="2" s="1"/>
  <c r="K9" i="2" a="1"/>
  <c r="K9" i="2" s="1"/>
  <c r="L9" i="2" a="1"/>
  <c r="L9" i="2" s="1"/>
  <c r="K10" i="2" a="1"/>
  <c r="K10" i="2" s="1"/>
  <c r="L10" i="2" a="1"/>
  <c r="L10" i="2" s="1"/>
  <c r="K11" i="2" a="1"/>
  <c r="K11" i="2" s="1"/>
  <c r="L11" i="2" a="1"/>
  <c r="L11" i="2" s="1"/>
  <c r="K12" i="2" a="1"/>
  <c r="K12" i="2" s="1"/>
  <c r="L12" i="2" a="1"/>
  <c r="L12" i="2" s="1"/>
  <c r="K13" i="2" a="1"/>
  <c r="K13" i="2" s="1"/>
  <c r="L13" i="2" a="1"/>
  <c r="L13" i="2" s="1"/>
  <c r="K14" i="2" a="1"/>
  <c r="K14" i="2" s="1"/>
  <c r="L14" i="2" a="1"/>
  <c r="L14" i="2" s="1"/>
  <c r="K15" i="2" a="1"/>
  <c r="K15" i="2" s="1"/>
  <c r="L15" i="2" a="1"/>
  <c r="L15" i="2" s="1"/>
  <c r="K16" i="2" a="1"/>
  <c r="K16" i="2" s="1"/>
  <c r="L16" i="2" a="1"/>
  <c r="L16" i="2" s="1"/>
  <c r="K17" i="2" a="1"/>
  <c r="K17" i="2" s="1"/>
  <c r="L17" i="2" a="1"/>
  <c r="L17" i="2" s="1"/>
  <c r="K18" i="2" a="1"/>
  <c r="K18" i="2" s="1"/>
  <c r="L18" i="2" a="1"/>
  <c r="L18" i="2" s="1"/>
  <c r="K19" i="2" a="1"/>
  <c r="K19" i="2" s="1"/>
  <c r="L19" i="2" a="1"/>
  <c r="L19" i="2" s="1"/>
  <c r="K20" i="2" a="1"/>
  <c r="K20" i="2" s="1"/>
  <c r="L20" i="2" a="1"/>
  <c r="L20" i="2" s="1"/>
  <c r="K21" i="2" a="1"/>
  <c r="K21" i="2" s="1"/>
  <c r="L21" i="2" a="1"/>
  <c r="L21" i="2" s="1"/>
  <c r="K22" i="2" a="1"/>
  <c r="K22" i="2" s="1"/>
  <c r="L22" i="2" a="1"/>
  <c r="L22" i="2" s="1"/>
  <c r="K23" i="2" a="1"/>
  <c r="K23" i="2" s="1"/>
  <c r="L23" i="2" a="1"/>
  <c r="L23" i="2" s="1"/>
  <c r="K24" i="2" a="1"/>
  <c r="K24" i="2" s="1"/>
  <c r="L24" i="2" a="1"/>
  <c r="L24" i="2" s="1"/>
  <c r="K25" i="2" a="1"/>
  <c r="K25" i="2" s="1"/>
  <c r="L25" i="2" a="1"/>
  <c r="L25" i="2" s="1"/>
  <c r="K26" i="2" a="1"/>
  <c r="K26" i="2" s="1"/>
  <c r="L26" i="2" a="1"/>
  <c r="L26" i="2"/>
  <c r="K27" i="2" a="1"/>
  <c r="K27" i="2" s="1"/>
  <c r="L27" i="2" a="1"/>
  <c r="L27" i="2" s="1"/>
  <c r="K28" i="2" a="1"/>
  <c r="K28" i="2" s="1"/>
  <c r="L28" i="2" a="1"/>
  <c r="L28" i="2" s="1"/>
  <c r="K29" i="2" a="1"/>
  <c r="K29" i="2" s="1"/>
  <c r="L29" i="2" a="1"/>
  <c r="L29" i="2" s="1"/>
  <c r="K30" i="2" a="1"/>
  <c r="K30" i="2" s="1"/>
  <c r="L30" i="2" a="1"/>
  <c r="L30" i="2"/>
  <c r="K31" i="2" a="1"/>
  <c r="K31" i="2" s="1"/>
  <c r="L31" i="2" a="1"/>
  <c r="L31" i="2" s="1"/>
  <c r="K2" i="2" a="1"/>
  <c r="K2" i="2" s="1"/>
  <c r="L2" i="2" a="1"/>
  <c r="L2" i="2" s="1"/>
  <c r="B4" i="4"/>
  <c r="F4" i="4" s="1"/>
  <c r="B2" i="4"/>
  <c r="F2" i="4" s="1"/>
  <c r="J65" i="2"/>
  <c r="E65" i="2"/>
  <c r="D65" i="2"/>
  <c r="J64" i="2"/>
  <c r="E64" i="2"/>
  <c r="D64" i="2"/>
  <c r="J67" i="2"/>
  <c r="E67" i="2"/>
  <c r="D67" i="2"/>
  <c r="J66" i="2"/>
  <c r="E66" i="2"/>
  <c r="D66" i="2"/>
  <c r="J69" i="2"/>
  <c r="E69" i="2"/>
  <c r="D69" i="2"/>
  <c r="J68" i="2"/>
  <c r="E68" i="2"/>
  <c r="D68" i="2"/>
  <c r="J71" i="2"/>
  <c r="E71" i="2"/>
  <c r="D71" i="2"/>
  <c r="J70" i="2"/>
  <c r="E70" i="2"/>
  <c r="D70" i="2"/>
  <c r="J73" i="2"/>
  <c r="E73" i="2"/>
  <c r="D73" i="2"/>
  <c r="J72" i="2"/>
  <c r="E72" i="2"/>
  <c r="D72" i="2"/>
  <c r="B5" i="4"/>
  <c r="F5" i="4" s="1"/>
  <c r="B3" i="4"/>
  <c r="F3" i="4" s="1"/>
  <c r="D5" i="2"/>
  <c r="E5" i="2"/>
  <c r="J5" i="2"/>
  <c r="D13" i="2"/>
  <c r="E13" i="2"/>
  <c r="J13" i="2"/>
  <c r="D21" i="2"/>
  <c r="E21" i="2"/>
  <c r="J21" i="2"/>
  <c r="D29" i="2"/>
  <c r="E29" i="2"/>
  <c r="J29" i="2"/>
  <c r="D37" i="2"/>
  <c r="E37" i="2"/>
  <c r="J37" i="2"/>
  <c r="D45" i="2"/>
  <c r="E45" i="2"/>
  <c r="J45" i="2"/>
  <c r="D53" i="2"/>
  <c r="E53" i="2"/>
  <c r="J53" i="2"/>
  <c r="D77" i="2"/>
  <c r="E77" i="2"/>
  <c r="J77" i="2"/>
  <c r="D85" i="2"/>
  <c r="E85" i="2"/>
  <c r="J85" i="2"/>
  <c r="D93" i="2"/>
  <c r="E93" i="2"/>
  <c r="J93" i="2"/>
  <c r="D101" i="2"/>
  <c r="E101" i="2"/>
  <c r="J101" i="2"/>
  <c r="D109" i="2"/>
  <c r="E109" i="2"/>
  <c r="J109" i="2"/>
  <c r="D117" i="2"/>
  <c r="E117" i="2"/>
  <c r="J117" i="2"/>
  <c r="D125" i="2"/>
  <c r="E125" i="2"/>
  <c r="J125" i="2"/>
  <c r="D133" i="2"/>
  <c r="E133" i="2"/>
  <c r="J133" i="2"/>
  <c r="D141" i="2"/>
  <c r="E141" i="2"/>
  <c r="J141" i="2"/>
  <c r="D149" i="2"/>
  <c r="E149" i="2"/>
  <c r="J149" i="2"/>
  <c r="D157" i="2"/>
  <c r="E157" i="2"/>
  <c r="J157" i="2"/>
  <c r="D165" i="2"/>
  <c r="E165" i="2"/>
  <c r="J165" i="2"/>
  <c r="D173" i="2"/>
  <c r="E173" i="2"/>
  <c r="J173" i="2"/>
  <c r="J62" i="2"/>
  <c r="J63" i="2"/>
  <c r="E63" i="2"/>
  <c r="D63" i="2"/>
  <c r="E62" i="2"/>
  <c r="D62" i="2"/>
  <c r="E3" i="2"/>
  <c r="E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2" i="2"/>
  <c r="E23" i="2"/>
  <c r="E24" i="2"/>
  <c r="E25" i="2"/>
  <c r="E26" i="2"/>
  <c r="E27" i="2"/>
  <c r="E28" i="2"/>
  <c r="E30" i="2"/>
  <c r="E31" i="2"/>
  <c r="E32" i="2"/>
  <c r="E33" i="2"/>
  <c r="E34" i="2"/>
  <c r="E35" i="2"/>
  <c r="E36" i="2"/>
  <c r="E38" i="2"/>
  <c r="E39" i="2"/>
  <c r="E40" i="2"/>
  <c r="E41" i="2"/>
  <c r="E42" i="2"/>
  <c r="E43" i="2"/>
  <c r="E44" i="2"/>
  <c r="E46" i="2"/>
  <c r="E47" i="2"/>
  <c r="E48" i="2"/>
  <c r="E49" i="2"/>
  <c r="E50" i="2"/>
  <c r="E51" i="2"/>
  <c r="E52" i="2"/>
  <c r="E54" i="2"/>
  <c r="E55" i="2"/>
  <c r="E56" i="2"/>
  <c r="E57" i="2"/>
  <c r="E60" i="2"/>
  <c r="E58" i="2"/>
  <c r="E61" i="2"/>
  <c r="E59" i="2"/>
  <c r="E74" i="2"/>
  <c r="E75" i="2"/>
  <c r="E76" i="2"/>
  <c r="E78" i="2"/>
  <c r="E79" i="2"/>
  <c r="E80" i="2"/>
  <c r="E81" i="2"/>
  <c r="E82" i="2"/>
  <c r="E83" i="2"/>
  <c r="E84" i="2"/>
  <c r="E86" i="2"/>
  <c r="E87" i="2"/>
  <c r="E88" i="2"/>
  <c r="E89" i="2"/>
  <c r="E90" i="2"/>
  <c r="E91" i="2"/>
  <c r="E92" i="2"/>
  <c r="E94" i="2"/>
  <c r="E95" i="2"/>
  <c r="E96" i="2"/>
  <c r="E97" i="2"/>
  <c r="E98" i="2"/>
  <c r="E99" i="2"/>
  <c r="E100" i="2"/>
  <c r="E102" i="2"/>
  <c r="E103" i="2"/>
  <c r="E104" i="2"/>
  <c r="E105" i="2"/>
  <c r="E106" i="2"/>
  <c r="E107" i="2"/>
  <c r="E108" i="2"/>
  <c r="E110" i="2"/>
  <c r="E111" i="2"/>
  <c r="E112" i="2"/>
  <c r="E113" i="2"/>
  <c r="E114" i="2"/>
  <c r="E115" i="2"/>
  <c r="E116" i="2"/>
  <c r="E118" i="2"/>
  <c r="E119" i="2"/>
  <c r="E120" i="2"/>
  <c r="E121" i="2"/>
  <c r="E122" i="2"/>
  <c r="E123" i="2"/>
  <c r="E124" i="2"/>
  <c r="E126" i="2"/>
  <c r="E127" i="2"/>
  <c r="E128" i="2"/>
  <c r="E129" i="2"/>
  <c r="E130" i="2"/>
  <c r="E131" i="2"/>
  <c r="E132" i="2"/>
  <c r="E134" i="2"/>
  <c r="E135" i="2"/>
  <c r="E136" i="2"/>
  <c r="E137" i="2"/>
  <c r="E138" i="2"/>
  <c r="E139" i="2"/>
  <c r="E140" i="2"/>
  <c r="E142" i="2"/>
  <c r="E143" i="2"/>
  <c r="E144" i="2"/>
  <c r="E145" i="2"/>
  <c r="E146" i="2"/>
  <c r="E147" i="2"/>
  <c r="E148" i="2"/>
  <c r="E150" i="2"/>
  <c r="E151" i="2"/>
  <c r="E152" i="2"/>
  <c r="E153" i="2"/>
  <c r="E154" i="2"/>
  <c r="E155" i="2"/>
  <c r="E156" i="2"/>
  <c r="E158" i="2"/>
  <c r="E159" i="2"/>
  <c r="E160" i="2"/>
  <c r="E161" i="2"/>
  <c r="E162" i="2"/>
  <c r="E163" i="2"/>
  <c r="E164" i="2"/>
  <c r="E166" i="2"/>
  <c r="E167" i="2"/>
  <c r="E168" i="2"/>
  <c r="E169" i="2"/>
  <c r="E170" i="2"/>
  <c r="E171" i="2"/>
  <c r="E172" i="2"/>
  <c r="E174" i="2"/>
  <c r="E175" i="2"/>
  <c r="E176" i="2"/>
  <c r="E177" i="2"/>
  <c r="E2" i="2"/>
  <c r="D26" i="2"/>
  <c r="D18" i="2"/>
  <c r="D177" i="2"/>
  <c r="D169" i="2"/>
  <c r="D161" i="2"/>
  <c r="D153" i="2"/>
  <c r="D145" i="2"/>
  <c r="D137" i="2"/>
  <c r="D129" i="2"/>
  <c r="D121" i="2"/>
  <c r="D113" i="2"/>
  <c r="D105" i="2"/>
  <c r="D97" i="2"/>
  <c r="D89" i="2"/>
  <c r="D81" i="2"/>
  <c r="D59" i="2"/>
  <c r="D58" i="2"/>
  <c r="D57" i="2"/>
  <c r="D49" i="2"/>
  <c r="D41" i="2"/>
  <c r="D33" i="2"/>
  <c r="D25" i="2"/>
  <c r="D17" i="2"/>
  <c r="D9" i="2"/>
  <c r="D176" i="2"/>
  <c r="D168" i="2"/>
  <c r="D160" i="2"/>
  <c r="D152" i="2"/>
  <c r="D144" i="2"/>
  <c r="D136" i="2"/>
  <c r="D128" i="2"/>
  <c r="D120" i="2"/>
  <c r="D112" i="2"/>
  <c r="D104" i="2"/>
  <c r="D96" i="2"/>
  <c r="D88" i="2"/>
  <c r="D80" i="2"/>
  <c r="D61" i="2"/>
  <c r="D60" i="2"/>
  <c r="D56" i="2"/>
  <c r="D48" i="2"/>
  <c r="D40" i="2"/>
  <c r="D32" i="2"/>
  <c r="D24" i="2"/>
  <c r="D16" i="2"/>
  <c r="D8" i="2"/>
  <c r="D175" i="2"/>
  <c r="D167" i="2"/>
  <c r="D159" i="2"/>
  <c r="D151" i="2"/>
  <c r="D143" i="2"/>
  <c r="D135" i="2"/>
  <c r="D127" i="2"/>
  <c r="D119" i="2"/>
  <c r="D111" i="2"/>
  <c r="D103" i="2"/>
  <c r="D95" i="2"/>
  <c r="D87" i="2"/>
  <c r="D79" i="2"/>
  <c r="D55" i="2"/>
  <c r="D47" i="2"/>
  <c r="D39" i="2"/>
  <c r="D31" i="2"/>
  <c r="D23" i="2"/>
  <c r="D15" i="2"/>
  <c r="D7" i="2"/>
  <c r="D174" i="2"/>
  <c r="D166" i="2"/>
  <c r="D158" i="2"/>
  <c r="D150" i="2"/>
  <c r="D142" i="2"/>
  <c r="D134" i="2"/>
  <c r="D126" i="2"/>
  <c r="D118" i="2"/>
  <c r="D110" i="2"/>
  <c r="D102" i="2"/>
  <c r="D94" i="2"/>
  <c r="D86" i="2"/>
  <c r="D78" i="2"/>
  <c r="D54" i="2"/>
  <c r="D46" i="2"/>
  <c r="D38" i="2"/>
  <c r="D30" i="2"/>
  <c r="D22" i="2"/>
  <c r="D14" i="2"/>
  <c r="D6" i="2"/>
  <c r="D172" i="2"/>
  <c r="D164" i="2"/>
  <c r="D156" i="2"/>
  <c r="D148" i="2"/>
  <c r="D140" i="2"/>
  <c r="D132" i="2"/>
  <c r="D124" i="2"/>
  <c r="D116" i="2"/>
  <c r="D108" i="2"/>
  <c r="D100" i="2"/>
  <c r="D92" i="2"/>
  <c r="D84" i="2"/>
  <c r="D76" i="2"/>
  <c r="D52" i="2"/>
  <c r="D44" i="2"/>
  <c r="D36" i="2"/>
  <c r="D28" i="2"/>
  <c r="D20" i="2"/>
  <c r="D12" i="2"/>
  <c r="D4" i="2"/>
  <c r="D171" i="2"/>
  <c r="D163" i="2"/>
  <c r="D155" i="2"/>
  <c r="D147" i="2"/>
  <c r="D139" i="2"/>
  <c r="D131" i="2"/>
  <c r="D123" i="2"/>
  <c r="D115" i="2"/>
  <c r="D107" i="2"/>
  <c r="D99" i="2"/>
  <c r="D91" i="2"/>
  <c r="D83" i="2"/>
  <c r="D75" i="2"/>
  <c r="D51" i="2"/>
  <c r="D43" i="2"/>
  <c r="D35" i="2"/>
  <c r="D27" i="2"/>
  <c r="D19" i="2"/>
  <c r="D11" i="2"/>
  <c r="D3" i="2"/>
  <c r="D170" i="2"/>
  <c r="D162" i="2"/>
  <c r="D154" i="2"/>
  <c r="D146" i="2"/>
  <c r="D138" i="2"/>
  <c r="D130" i="2"/>
  <c r="D122" i="2"/>
  <c r="D114" i="2"/>
  <c r="D106" i="2"/>
  <c r="D98" i="2"/>
  <c r="D90" i="2"/>
  <c r="D82" i="2"/>
  <c r="D74" i="2"/>
  <c r="D50" i="2"/>
  <c r="D42" i="2"/>
  <c r="D34" i="2"/>
  <c r="D10" i="2"/>
  <c r="D2" i="2"/>
  <c r="E3" i="3"/>
  <c r="E4" i="3"/>
  <c r="E5" i="3"/>
  <c r="E6" i="3"/>
  <c r="E7" i="3"/>
  <c r="E8" i="3"/>
  <c r="E9" i="3"/>
  <c r="E10" i="3"/>
  <c r="E20" i="3"/>
  <c r="E21" i="3"/>
  <c r="E22" i="3"/>
  <c r="E23" i="3"/>
  <c r="E24" i="3"/>
  <c r="E25" i="3"/>
  <c r="E26" i="3"/>
  <c r="E27" i="3"/>
  <c r="E28" i="3"/>
  <c r="E11" i="3"/>
  <c r="E12" i="3"/>
  <c r="E13" i="3"/>
  <c r="E14" i="3"/>
  <c r="E15" i="3"/>
  <c r="E16" i="3"/>
  <c r="E17" i="3"/>
  <c r="E18" i="3"/>
  <c r="E19" i="3"/>
  <c r="E2" i="3"/>
  <c r="J11" i="2"/>
  <c r="J19" i="2"/>
  <c r="J27" i="2"/>
  <c r="J35" i="2"/>
  <c r="J43" i="2"/>
  <c r="J51" i="2"/>
  <c r="J75" i="2"/>
  <c r="J83" i="2"/>
  <c r="J91" i="2"/>
  <c r="J99" i="2"/>
  <c r="J107" i="2"/>
  <c r="J115" i="2"/>
  <c r="J123" i="2"/>
  <c r="J131" i="2"/>
  <c r="J139" i="2"/>
  <c r="J147" i="2"/>
  <c r="J155" i="2"/>
  <c r="J163" i="2"/>
  <c r="J171" i="2"/>
  <c r="J2" i="2"/>
  <c r="J10" i="2"/>
  <c r="J18" i="2"/>
  <c r="J26" i="2"/>
  <c r="J34" i="2"/>
  <c r="J42" i="2"/>
  <c r="J50" i="2"/>
  <c r="J74" i="2"/>
  <c r="J82" i="2"/>
  <c r="J90" i="2"/>
  <c r="J98" i="2"/>
  <c r="J106" i="2"/>
  <c r="J114" i="2"/>
  <c r="J122" i="2"/>
  <c r="J130" i="2"/>
  <c r="J138" i="2"/>
  <c r="J146" i="2"/>
  <c r="J154" i="2"/>
  <c r="J162" i="2"/>
  <c r="J170" i="2"/>
  <c r="J6" i="2"/>
  <c r="J14" i="2"/>
  <c r="J22" i="2"/>
  <c r="J30" i="2"/>
  <c r="J38" i="2"/>
  <c r="J46" i="2"/>
  <c r="J54" i="2"/>
  <c r="J78" i="2"/>
  <c r="J86" i="2"/>
  <c r="J94" i="2"/>
  <c r="J102" i="2"/>
  <c r="J110" i="2"/>
  <c r="J118" i="2"/>
  <c r="J126" i="2"/>
  <c r="J134" i="2"/>
  <c r="J142" i="2"/>
  <c r="J150" i="2"/>
  <c r="J158" i="2"/>
  <c r="J166" i="2"/>
  <c r="J174" i="2"/>
  <c r="J4" i="2"/>
  <c r="J12" i="2"/>
  <c r="J20" i="2"/>
  <c r="J28" i="2"/>
  <c r="J36" i="2"/>
  <c r="J44" i="2"/>
  <c r="J52" i="2"/>
  <c r="J76" i="2"/>
  <c r="J84" i="2"/>
  <c r="J92" i="2"/>
  <c r="J100" i="2"/>
  <c r="J108" i="2"/>
  <c r="J116" i="2"/>
  <c r="J124" i="2"/>
  <c r="J132" i="2"/>
  <c r="J140" i="2"/>
  <c r="J148" i="2"/>
  <c r="J156" i="2"/>
  <c r="J164" i="2"/>
  <c r="J172" i="2"/>
  <c r="J7" i="2"/>
  <c r="J15" i="2"/>
  <c r="J23" i="2"/>
  <c r="J31" i="2"/>
  <c r="J39" i="2"/>
  <c r="J47" i="2"/>
  <c r="J55" i="2"/>
  <c r="J79" i="2"/>
  <c r="J87" i="2"/>
  <c r="J95" i="2"/>
  <c r="J103" i="2"/>
  <c r="J111" i="2"/>
  <c r="J119" i="2"/>
  <c r="J127" i="2"/>
  <c r="J135" i="2"/>
  <c r="J143" i="2"/>
  <c r="J151" i="2"/>
  <c r="J159" i="2"/>
  <c r="J167" i="2"/>
  <c r="J175" i="2"/>
  <c r="J8" i="2"/>
  <c r="J16" i="2"/>
  <c r="J24" i="2"/>
  <c r="J32" i="2"/>
  <c r="J40" i="2"/>
  <c r="J48" i="2"/>
  <c r="J56" i="2"/>
  <c r="J60" i="2"/>
  <c r="J61" i="2"/>
  <c r="J80" i="2"/>
  <c r="J88" i="2"/>
  <c r="J96" i="2"/>
  <c r="J104" i="2"/>
  <c r="J112" i="2"/>
  <c r="J120" i="2"/>
  <c r="J128" i="2"/>
  <c r="J136" i="2"/>
  <c r="J144" i="2"/>
  <c r="J152" i="2"/>
  <c r="J160" i="2"/>
  <c r="J168" i="2"/>
  <c r="J176" i="2"/>
  <c r="J9" i="2"/>
  <c r="J17" i="2"/>
  <c r="J25" i="2"/>
  <c r="J33" i="2"/>
  <c r="J41" i="2"/>
  <c r="J49" i="2"/>
  <c r="J57" i="2"/>
  <c r="J58" i="2"/>
  <c r="J59" i="2"/>
  <c r="J81" i="2"/>
  <c r="J89" i="2"/>
  <c r="J97" i="2"/>
  <c r="J105" i="2"/>
  <c r="J113" i="2"/>
  <c r="J121" i="2"/>
  <c r="J129" i="2"/>
  <c r="J137" i="2"/>
  <c r="J145" i="2"/>
  <c r="J153" i="2"/>
  <c r="J161" i="2"/>
  <c r="J169" i="2"/>
  <c r="J177" i="2"/>
  <c r="J3" i="2"/>
  <c r="I99" i="2" l="1"/>
  <c r="I3" i="2"/>
  <c r="I2" i="2"/>
  <c r="I162" i="2"/>
  <c r="I146" i="2"/>
  <c r="I130" i="2"/>
  <c r="I114" i="2"/>
  <c r="I98" i="2"/>
  <c r="I82" i="2"/>
  <c r="I66" i="2"/>
  <c r="I50" i="2"/>
  <c r="I34" i="2"/>
  <c r="I18" i="2"/>
  <c r="I163" i="2"/>
  <c r="I115" i="2"/>
  <c r="I67" i="2"/>
  <c r="I51" i="2"/>
  <c r="I19" i="2"/>
  <c r="I177" i="2"/>
  <c r="I161" i="2"/>
  <c r="I145" i="2"/>
  <c r="I129" i="2"/>
  <c r="I113" i="2"/>
  <c r="I97" i="2"/>
  <c r="I81" i="2"/>
  <c r="I65" i="2"/>
  <c r="I49" i="2"/>
  <c r="I33" i="2"/>
  <c r="I17" i="2"/>
  <c r="I147" i="2"/>
  <c r="I131" i="2"/>
  <c r="I83" i="2"/>
  <c r="I35" i="2"/>
  <c r="I176" i="2"/>
  <c r="I160" i="2"/>
  <c r="I144" i="2"/>
  <c r="I128" i="2"/>
  <c r="I112" i="2"/>
  <c r="I96" i="2"/>
  <c r="I80" i="2"/>
  <c r="I64" i="2"/>
  <c r="I48" i="2"/>
  <c r="I32" i="2"/>
  <c r="I16" i="2"/>
  <c r="I175" i="2"/>
  <c r="I159" i="2"/>
  <c r="I143" i="2"/>
  <c r="I127" i="2"/>
  <c r="I111" i="2"/>
  <c r="I95" i="2"/>
  <c r="I79" i="2"/>
  <c r="I63" i="2"/>
  <c r="I47" i="2"/>
  <c r="I31" i="2"/>
  <c r="I15" i="2"/>
  <c r="I174" i="2"/>
  <c r="I158" i="2"/>
  <c r="I142" i="2"/>
  <c r="I126" i="2"/>
  <c r="I110" i="2"/>
  <c r="I94" i="2"/>
  <c r="I78" i="2"/>
  <c r="I62" i="2"/>
  <c r="I46" i="2"/>
  <c r="I30" i="2"/>
  <c r="I14" i="2"/>
  <c r="I164" i="2"/>
  <c r="I148" i="2"/>
  <c r="I132" i="2"/>
  <c r="I116" i="2"/>
  <c r="I100" i="2"/>
  <c r="I84" i="2"/>
  <c r="I52" i="2"/>
  <c r="I173" i="2"/>
  <c r="I157" i="2"/>
  <c r="I141" i="2"/>
  <c r="I125" i="2"/>
  <c r="I109" i="2"/>
  <c r="I93" i="2"/>
  <c r="I77" i="2"/>
  <c r="I61" i="2"/>
  <c r="I45" i="2"/>
  <c r="I29" i="2"/>
  <c r="I13" i="2"/>
  <c r="I172" i="2"/>
  <c r="I140" i="2"/>
  <c r="I124" i="2"/>
  <c r="I108" i="2"/>
  <c r="I60" i="2"/>
  <c r="I44" i="2"/>
  <c r="I28" i="2"/>
  <c r="I12" i="2"/>
  <c r="I156" i="2"/>
  <c r="I171" i="2"/>
  <c r="I155" i="2"/>
  <c r="I139" i="2"/>
  <c r="I123" i="2"/>
  <c r="I107" i="2"/>
  <c r="I91" i="2"/>
  <c r="I75" i="2"/>
  <c r="I59" i="2"/>
  <c r="I43" i="2"/>
  <c r="I27" i="2"/>
  <c r="I11" i="2"/>
  <c r="I92" i="2"/>
  <c r="I170" i="2"/>
  <c r="I154" i="2"/>
  <c r="I138" i="2"/>
  <c r="I122" i="2"/>
  <c r="I106" i="2"/>
  <c r="I90" i="2"/>
  <c r="I74" i="2"/>
  <c r="I58" i="2"/>
  <c r="I42" i="2"/>
  <c r="I26" i="2"/>
  <c r="I10" i="2"/>
  <c r="I36" i="2"/>
  <c r="I76" i="2"/>
  <c r="I169" i="2"/>
  <c r="I153" i="2"/>
  <c r="I137" i="2"/>
  <c r="I121" i="2"/>
  <c r="I105" i="2"/>
  <c r="I89" i="2"/>
  <c r="I73" i="2"/>
  <c r="I57" i="2"/>
  <c r="I41" i="2"/>
  <c r="I25" i="2"/>
  <c r="I9" i="2"/>
  <c r="I20" i="2"/>
  <c r="I168" i="2"/>
  <c r="I152" i="2"/>
  <c r="I136" i="2"/>
  <c r="I120" i="2"/>
  <c r="I104" i="2"/>
  <c r="I88" i="2"/>
  <c r="I72" i="2"/>
  <c r="I56" i="2"/>
  <c r="I40" i="2"/>
  <c r="I24" i="2"/>
  <c r="I8" i="2"/>
  <c r="I167" i="2"/>
  <c r="I151" i="2"/>
  <c r="I135" i="2"/>
  <c r="I119" i="2"/>
  <c r="I103" i="2"/>
  <c r="I87" i="2"/>
  <c r="I71" i="2"/>
  <c r="I55" i="2"/>
  <c r="I39" i="2"/>
  <c r="I23" i="2"/>
  <c r="I7" i="2"/>
  <c r="I166" i="2"/>
  <c r="I150" i="2"/>
  <c r="I134" i="2"/>
  <c r="I118" i="2"/>
  <c r="I102" i="2"/>
  <c r="I86" i="2"/>
  <c r="I70" i="2"/>
  <c r="I54" i="2"/>
  <c r="I38" i="2"/>
  <c r="I22" i="2"/>
  <c r="I6" i="2"/>
  <c r="I165" i="2"/>
  <c r="I149" i="2"/>
  <c r="I133" i="2"/>
  <c r="I117" i="2"/>
  <c r="I101" i="2"/>
  <c r="I85" i="2"/>
  <c r="I69" i="2"/>
  <c r="I53" i="2"/>
  <c r="I37" i="2"/>
  <c r="I21" i="2"/>
  <c r="I5" i="2"/>
  <c r="I4" i="2"/>
  <c r="I68" i="2"/>
  <c r="B8" i="4"/>
  <c r="C3" i="4"/>
  <c r="C5" i="4"/>
  <c r="C4" i="4"/>
  <c r="B6" i="4" l="1"/>
  <c r="C6" i="4" s="1"/>
  <c r="B13" i="4"/>
  <c r="F13" i="4" s="1"/>
  <c r="B7" i="4"/>
  <c r="C7" i="4" s="1"/>
  <c r="C8" i="4"/>
  <c r="F8" i="4"/>
  <c r="B10" i="4"/>
  <c r="B14" i="4"/>
  <c r="B11" i="4"/>
  <c r="B15" i="4"/>
  <c r="B12" i="4"/>
  <c r="B9" i="4"/>
  <c r="F7" i="4" l="1"/>
  <c r="C13" i="4"/>
  <c r="F6" i="4"/>
  <c r="C9" i="4"/>
  <c r="F9" i="4"/>
  <c r="C15" i="4"/>
  <c r="F15" i="4"/>
  <c r="C11" i="4"/>
  <c r="F11" i="4"/>
  <c r="F10" i="4"/>
  <c r="C10" i="4"/>
  <c r="C12" i="4"/>
  <c r="F12" i="4"/>
  <c r="C14" i="4"/>
  <c r="F1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<sst xmlns="http://schemas.openxmlformats.org/spreadsheetml/2006/main" count="1525" uniqueCount="88">
  <si>
    <t>MUA</t>
  </si>
  <si>
    <t>Infos</t>
  </si>
  <si>
    <t>Type of assistance</t>
  </si>
  <si>
    <t>Interaction required to get complete and correct info</t>
  </si>
  <si>
    <t>iOS_Canary</t>
  </si>
  <si>
    <t>A02-Sender-Sender-Name-Spoofing</t>
  </si>
  <si>
    <t>none</t>
  </si>
  <si>
    <t>yes</t>
  </si>
  <si>
    <t>A03.1-Link-Fake-Tooltip-title</t>
  </si>
  <si>
    <t>no</t>
  </si>
  <si>
    <t>A03.2-Link-Fake-Tooltip-custom</t>
  </si>
  <si>
    <t>misleading</t>
  </si>
  <si>
    <t>A04-Link-Hexadecimal-Encoding</t>
  </si>
  <si>
    <t>A05-Link-HTML Base-Tag</t>
  </si>
  <si>
    <t>A06-Link-HTML Form-Tag</t>
  </si>
  <si>
    <t>A07-Link-Link-Missmatch</t>
  </si>
  <si>
    <t>A08.1-Link-Mailto-Scheme-attach</t>
  </si>
  <si>
    <t>blocked</t>
  </si>
  <si>
    <t>A08.2-Link-Mailto-Scheme-attachment</t>
  </si>
  <si>
    <t>A10-Link-Ropemaker</t>
  </si>
  <si>
    <t>A13-Link-URL-Userinfo-Field</t>
  </si>
  <si>
    <t>A14-Attm-Double-File-Extension</t>
  </si>
  <si>
    <t>both</t>
  </si>
  <si>
    <t>A20.1-Sender-Non-Ascii-Characters-utf</t>
  </si>
  <si>
    <t>correct</t>
  </si>
  <si>
    <t>A20.2-Sender-Non-Ascii-Characters-punycode</t>
  </si>
  <si>
    <t>A21.1-Link-Non-Ascii-Characters-utf</t>
  </si>
  <si>
    <t>A21.2-Link-Non-Ascii-Characters-punycode</t>
  </si>
  <si>
    <t>A28-Sender-Exceedingly-Long</t>
  </si>
  <si>
    <t>A29-Link-Exceedingly-Long</t>
  </si>
  <si>
    <t>A30-Attm-Exceedingly-Long</t>
  </si>
  <si>
    <t>A31.1-Sender-Right-to-Left-Override-utf</t>
  </si>
  <si>
    <t>A31.2-Sender-Right-to-Left-Override-punycode</t>
  </si>
  <si>
    <t>A33-Attm-Right-to-Left-Override</t>
  </si>
  <si>
    <t>iOS_AppleMail</t>
  </si>
  <si>
    <t>iOS_Gmail</t>
  </si>
  <si>
    <t>Windows11_Firefox-Gmail</t>
  </si>
  <si>
    <t>Windows11_Outlook</t>
  </si>
  <si>
    <t>warning</t>
  </si>
  <si>
    <t>Windows11_Thunderbird</t>
  </si>
  <si>
    <t>Crititcallity</t>
  </si>
  <si>
    <t>Interaktion</t>
  </si>
  <si>
    <t>Support</t>
  </si>
  <si>
    <t>Crit-Class</t>
  </si>
  <si>
    <t>CritCode</t>
  </si>
  <si>
    <t>Ubuntu2210_Mutt</t>
  </si>
  <si>
    <t>Source EML File</t>
  </si>
  <si>
    <t>Evaluation Screenshots Path</t>
  </si>
  <si>
    <t>Instantiation name</t>
  </si>
  <si>
    <t>Phishing trick name</t>
  </si>
  <si>
    <t>2. Sender-Name Spoofing</t>
  </si>
  <si>
    <t>3. Fake Tooltip</t>
  </si>
  <si>
    <t>4. Hexadecimal Encoding</t>
  </si>
  <si>
    <t>5. HTML Base-Tag</t>
  </si>
  <si>
    <t>6. HTML Form-Tag</t>
  </si>
  <si>
    <t>7. Link Mismatch</t>
  </si>
  <si>
    <t>8. Mailto-Scheme</t>
  </si>
  <si>
    <t>10. Ropemaker</t>
  </si>
  <si>
    <t>13. URL Userinfo Field</t>
  </si>
  <si>
    <t>14. Double File-Extension</t>
  </si>
  <si>
    <t>17. Non-ASCII Characters</t>
  </si>
  <si>
    <t>18. Right-to-Left-Override</t>
  </si>
  <si>
    <t>23. Exceedingly Long</t>
  </si>
  <si>
    <t>macOS_AppleMail</t>
  </si>
  <si>
    <t>Total</t>
  </si>
  <si>
    <t>Total Attachment</t>
  </si>
  <si>
    <t>Total Sender</t>
  </si>
  <si>
    <t>Total Link</t>
  </si>
  <si>
    <t>High Attm</t>
  </si>
  <si>
    <t>High Link</t>
  </si>
  <si>
    <t>High Sender</t>
  </si>
  <si>
    <t>None Sender</t>
  </si>
  <si>
    <t>None Link</t>
  </si>
  <si>
    <t>None Attm</t>
  </si>
  <si>
    <t>Low Sender</t>
  </si>
  <si>
    <t>Low Link</t>
  </si>
  <si>
    <t>Low Attm</t>
  </si>
  <si>
    <t>High Total</t>
  </si>
  <si>
    <t>Rel</t>
  </si>
  <si>
    <t>Abs</t>
  </si>
  <si>
    <t>Stat</t>
  </si>
  <si>
    <t>yes_misleading-first</t>
  </si>
  <si>
    <t>yes_same</t>
  </si>
  <si>
    <t>yes_correct-first</t>
  </si>
  <si>
    <t>Before C&amp;S Rev2</t>
  </si>
  <si>
    <t>abs bcsrev2</t>
  </si>
  <si>
    <t>rel bcsrev2</t>
  </si>
  <si>
    <t>changes bcsrev2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</si>
</sst>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scheme val="minor"/>
    </font>
    <font>
      <b/>
      <sz val="12"/>
      <color indexed="64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ajor"/>
    </font>
    <font>
      <sz val="11"/>
      <color indexed="64"/>
      <name val="Calibri"/>
      <family val="2"/>
      <scheme val="maj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  <fill>
      <patternFill patternType="none">
        <fgColor auto="1"/>
        <bgColor auto="1"/>
      </patternFill>
    </fill>
    <fill>
      <patternFill patternType="solid">
        <fgColor theme="0" tint="-0.499984740745262"/>
        <bgColor theme="0" tint="-0.499984740745262"/>
      </patternFill>
    </fill>
    <fill>
      <patternFill patternType="solid">
        <fgColor theme="0" tint="-0.249977111117893"/>
        <bgColor auto="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1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4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164" fontId="0" fillId="0" borderId="0" xfId="0" applyNumberFormat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>
      <selection activeCell="D57" sqref="D57"/>
    </sheetView>
  </sheetViews>
  <sheetFormatPr defaultRowHeight="14.4" x14ac:dyDescent="0.3"/>
  <cols>
    <col min="1" max="1" width="25" customWidth="1"/>
    <col min="2" max="2" width="15.44140625" customWidth="1"/>
    <col min="3" max="3" width="12.109375" customWidth="1"/>
    <col min="4" max="4" width="8.6640625" customWidth="1"/>
    <col min="5" max="5" width="26.88671875" customWidth="1"/>
    <col min="6" max="6" width="17.88671875" customWidth="1"/>
  </cols>
  <sheetData>
    <row r="1" spans="1:6" ht="15.6" x14ac:dyDescent="0.3">
      <c r="A1" s="2" t="s">
        <v>41</v>
      </c>
      <c r="B1" s="2" t="s">
        <v>1</v>
      </c>
      <c r="C1" s="2" t="s">
        <v>42</v>
      </c>
      <c r="D1" s="2" t="s">
        <v>43</v>
      </c>
      <c r="E1" s="2" t="s">
        <v>44</v>
      </c>
      <c r="F1" s="2" t="s">
        <v>84</v>
      </c>
    </row>
    <row r="2" spans="1:6" ht="15.6" x14ac:dyDescent="0.3">
      <c r="A2" s="3" t="s">
        <v>7</v>
      </c>
      <c r="B2" s="3" t="s">
        <v>11</v>
      </c>
      <c r="C2" s="3" t="s">
        <v>6</v>
      </c>
      <c r="D2" s="4">
        <v>4</v>
      </c>
      <c r="E2" t="str">
        <f>$B2&amp;"."&amp;$C2&amp;"."&amp;$A2</f>
        <v>misleading.none.yes</v>
      </c>
    </row>
    <row r="3" spans="1:6" ht="15.6" x14ac:dyDescent="0.3">
      <c r="A3" s="3" t="s">
        <v>9</v>
      </c>
      <c r="B3" s="3" t="s">
        <v>11</v>
      </c>
      <c r="C3" s="3" t="s">
        <v>6</v>
      </c>
      <c r="D3" s="4">
        <v>4</v>
      </c>
      <c r="E3" t="str">
        <f>$B3&amp;"."&amp;$C3&amp;"."&amp;$A3</f>
        <v>misleading.none.no</v>
      </c>
    </row>
    <row r="4" spans="1:6" ht="15.6" x14ac:dyDescent="0.3">
      <c r="A4" s="3" t="s">
        <v>7</v>
      </c>
      <c r="B4" s="3" t="s">
        <v>24</v>
      </c>
      <c r="C4" s="3" t="s">
        <v>6</v>
      </c>
      <c r="D4" s="4">
        <v>1</v>
      </c>
      <c r="E4" t="str">
        <f>$B4&amp;"."&amp;$C4&amp;"."&amp;$A4</f>
        <v>correct.none.yes</v>
      </c>
    </row>
    <row r="5" spans="1:6" ht="15.6" x14ac:dyDescent="0.3">
      <c r="A5" s="3" t="s">
        <v>9</v>
      </c>
      <c r="B5" s="3" t="s">
        <v>24</v>
      </c>
      <c r="C5" s="3" t="s">
        <v>6</v>
      </c>
      <c r="D5" s="4">
        <v>1</v>
      </c>
      <c r="E5" t="str">
        <f>$B5&amp;"."&amp;$C5&amp;"."&amp;$A5</f>
        <v>correct.none.no</v>
      </c>
    </row>
    <row r="6" spans="1:6" ht="15.6" x14ac:dyDescent="0.3">
      <c r="A6" s="3" t="s">
        <v>83</v>
      </c>
      <c r="B6" s="3" t="s">
        <v>22</v>
      </c>
      <c r="C6" s="3" t="s">
        <v>6</v>
      </c>
      <c r="D6" s="4">
        <v>1</v>
      </c>
      <c r="E6" t="str">
        <f>$B6&amp;"."&amp;$C6&amp;"."&amp;$A6</f>
        <v>both.none.yes_correct-first</v>
      </c>
    </row>
    <row r="7" spans="1:6" ht="15.6" x14ac:dyDescent="0.3">
      <c r="A7" s="3" t="s">
        <v>81</v>
      </c>
      <c r="B7" s="3" t="s">
        <v>22</v>
      </c>
      <c r="C7" s="3" t="s">
        <v>6</v>
      </c>
      <c r="D7" s="4">
        <v>4</v>
      </c>
      <c r="E7" t="str">
        <f>$B7&amp;"."&amp;$C7&amp;"."&amp;$A7</f>
        <v>both.none.yes_misleading-first</v>
      </c>
      <c r="F7">
        <v>3</v>
      </c>
    </row>
    <row r="8" spans="1:6" ht="15.6" x14ac:dyDescent="0.3">
      <c r="A8" s="3" t="s">
        <v>82</v>
      </c>
      <c r="B8" s="3" t="s">
        <v>22</v>
      </c>
      <c r="C8" s="3" t="s">
        <v>6</v>
      </c>
      <c r="D8" s="4">
        <v>2</v>
      </c>
      <c r="E8" t="str">
        <f>$B8&amp;"."&amp;$C8&amp;"."&amp;$A8</f>
        <v>both.none.yes_same</v>
      </c>
    </row>
    <row r="9" spans="1:6" ht="15.6" x14ac:dyDescent="0.3">
      <c r="A9" s="3" t="s">
        <v>9</v>
      </c>
      <c r="B9" s="3" t="s">
        <v>22</v>
      </c>
      <c r="C9" s="3" t="s">
        <v>6</v>
      </c>
      <c r="D9" s="4">
        <v>2</v>
      </c>
      <c r="E9" t="str">
        <f>$B9&amp;"."&amp;$C9&amp;"."&amp;$A9</f>
        <v>both.none.no</v>
      </c>
    </row>
    <row r="10" spans="1:6" ht="15.6" x14ac:dyDescent="0.3">
      <c r="A10" s="3" t="s">
        <v>9</v>
      </c>
      <c r="B10" s="3" t="s">
        <v>9</v>
      </c>
      <c r="C10" s="3" t="s">
        <v>6</v>
      </c>
      <c r="D10" s="4">
        <v>4</v>
      </c>
      <c r="E10" t="str">
        <f>$B10&amp;"."&amp;$C10&amp;"."&amp;$A10</f>
        <v>no.none.no</v>
      </c>
      <c r="F10">
        <v>4</v>
      </c>
    </row>
    <row r="11" spans="1:6" ht="15.6" x14ac:dyDescent="0.3">
      <c r="A11" s="3" t="s">
        <v>7</v>
      </c>
      <c r="B11" s="3" t="s">
        <v>11</v>
      </c>
      <c r="C11" s="3" t="s">
        <v>38</v>
      </c>
      <c r="D11" s="4">
        <v>2</v>
      </c>
      <c r="E11" t="str">
        <f>$B11&amp;"."&amp;$C11&amp;"."&amp;$A11</f>
        <v>misleading.warning.yes</v>
      </c>
    </row>
    <row r="12" spans="1:6" ht="15.6" x14ac:dyDescent="0.3">
      <c r="A12" s="3" t="s">
        <v>9</v>
      </c>
      <c r="B12" s="3" t="s">
        <v>11</v>
      </c>
      <c r="C12" s="3" t="s">
        <v>38</v>
      </c>
      <c r="D12" s="4">
        <v>2</v>
      </c>
      <c r="E12" t="str">
        <f>$B12&amp;"."&amp;$C12&amp;"."&amp;$A12</f>
        <v>misleading.warning.no</v>
      </c>
    </row>
    <row r="13" spans="1:6" ht="15.6" x14ac:dyDescent="0.3">
      <c r="A13" s="3" t="s">
        <v>7</v>
      </c>
      <c r="B13" s="3" t="s">
        <v>24</v>
      </c>
      <c r="C13" s="3" t="s">
        <v>38</v>
      </c>
      <c r="D13" s="4">
        <v>1</v>
      </c>
      <c r="E13" t="str">
        <f>$B13&amp;"."&amp;$C13&amp;"."&amp;$A13</f>
        <v>correct.warning.yes</v>
      </c>
    </row>
    <row r="14" spans="1:6" ht="15.6" x14ac:dyDescent="0.3">
      <c r="A14" s="3" t="s">
        <v>9</v>
      </c>
      <c r="B14" s="3" t="s">
        <v>24</v>
      </c>
      <c r="C14" s="3" t="s">
        <v>38</v>
      </c>
      <c r="D14" s="4">
        <v>1</v>
      </c>
      <c r="E14" t="str">
        <f>$B14&amp;"."&amp;$C14&amp;"."&amp;$A14</f>
        <v>correct.warning.no</v>
      </c>
    </row>
    <row r="15" spans="1:6" ht="15.6" x14ac:dyDescent="0.3">
      <c r="A15" s="3" t="s">
        <v>83</v>
      </c>
      <c r="B15" s="3" t="s">
        <v>22</v>
      </c>
      <c r="C15" s="3" t="s">
        <v>38</v>
      </c>
      <c r="D15" s="4">
        <v>1</v>
      </c>
      <c r="E15" t="str">
        <f>$B15&amp;"."&amp;$C15&amp;"."&amp;$A15</f>
        <v>both.warning.yes_correct-first</v>
      </c>
    </row>
    <row r="16" spans="1:6" ht="15.6" x14ac:dyDescent="0.3">
      <c r="A16" s="3" t="s">
        <v>81</v>
      </c>
      <c r="B16" s="3" t="s">
        <v>22</v>
      </c>
      <c r="C16" s="3" t="s">
        <v>38</v>
      </c>
      <c r="D16" s="4">
        <v>3</v>
      </c>
      <c r="E16" t="str">
        <f>$B16&amp;"."&amp;$C16&amp;"."&amp;$A16</f>
        <v>both.warning.yes_misleading-first</v>
      </c>
    </row>
    <row r="17" spans="1:5" ht="15.6" x14ac:dyDescent="0.3">
      <c r="A17" s="3" t="s">
        <v>82</v>
      </c>
      <c r="B17" s="3" t="s">
        <v>22</v>
      </c>
      <c r="C17" s="3" t="s">
        <v>38</v>
      </c>
      <c r="D17" s="4">
        <v>2</v>
      </c>
      <c r="E17" t="str">
        <f>$B17&amp;"."&amp;$C17&amp;"."&amp;$A17</f>
        <v>both.warning.yes_same</v>
      </c>
    </row>
    <row r="18" spans="1:5" ht="15.6" x14ac:dyDescent="0.3">
      <c r="A18" s="3" t="s">
        <v>9</v>
      </c>
      <c r="B18" s="3" t="s">
        <v>22</v>
      </c>
      <c r="C18" s="3" t="s">
        <v>38</v>
      </c>
      <c r="D18" s="4">
        <v>2</v>
      </c>
      <c r="E18" t="str">
        <f>$B18&amp;"."&amp;$C18&amp;"."&amp;$A18</f>
        <v>both.warning.no</v>
      </c>
    </row>
    <row r="19" spans="1:5" ht="15.6" x14ac:dyDescent="0.3">
      <c r="A19" s="3" t="s">
        <v>9</v>
      </c>
      <c r="B19" s="3" t="s">
        <v>9</v>
      </c>
      <c r="C19" s="3" t="s">
        <v>38</v>
      </c>
      <c r="D19" s="4">
        <v>1</v>
      </c>
      <c r="E19" t="str">
        <f>$B19&amp;"."&amp;$C19&amp;"."&amp;$A19</f>
        <v>no.warning.no</v>
      </c>
    </row>
    <row r="20" spans="1:5" ht="15.6" x14ac:dyDescent="0.3">
      <c r="A20" s="3" t="s">
        <v>7</v>
      </c>
      <c r="B20" s="3" t="s">
        <v>11</v>
      </c>
      <c r="C20" s="3" t="s">
        <v>17</v>
      </c>
      <c r="D20" s="4">
        <v>0</v>
      </c>
      <c r="E20" t="str">
        <f>$B20&amp;"."&amp;$C20&amp;"."&amp;$A20</f>
        <v>misleading.blocked.yes</v>
      </c>
    </row>
    <row r="21" spans="1:5" ht="15.6" x14ac:dyDescent="0.3">
      <c r="A21" s="3" t="s">
        <v>9</v>
      </c>
      <c r="B21" s="3" t="s">
        <v>11</v>
      </c>
      <c r="C21" s="3" t="s">
        <v>17</v>
      </c>
      <c r="D21" s="4">
        <v>0</v>
      </c>
      <c r="E21" t="str">
        <f>$B21&amp;"."&amp;$C21&amp;"."&amp;$A21</f>
        <v>misleading.blocked.no</v>
      </c>
    </row>
    <row r="22" spans="1:5" ht="15.6" x14ac:dyDescent="0.3">
      <c r="A22" s="3" t="s">
        <v>7</v>
      </c>
      <c r="B22" s="3" t="s">
        <v>24</v>
      </c>
      <c r="C22" s="3" t="s">
        <v>17</v>
      </c>
      <c r="D22" s="4">
        <v>0</v>
      </c>
      <c r="E22" t="str">
        <f>$B22&amp;"."&amp;$C22&amp;"."&amp;$A22</f>
        <v>correct.blocked.yes</v>
      </c>
    </row>
    <row r="23" spans="1:5" ht="15.6" x14ac:dyDescent="0.3">
      <c r="A23" s="3" t="s">
        <v>9</v>
      </c>
      <c r="B23" s="3" t="s">
        <v>24</v>
      </c>
      <c r="C23" s="3" t="s">
        <v>17</v>
      </c>
      <c r="D23" s="4">
        <v>0</v>
      </c>
      <c r="E23" t="str">
        <f>$B23&amp;"."&amp;$C23&amp;"."&amp;$A23</f>
        <v>correct.blocked.no</v>
      </c>
    </row>
    <row r="24" spans="1:5" ht="15.6" x14ac:dyDescent="0.3">
      <c r="A24" s="3" t="s">
        <v>83</v>
      </c>
      <c r="B24" s="3" t="s">
        <v>22</v>
      </c>
      <c r="C24" s="3" t="s">
        <v>17</v>
      </c>
      <c r="D24" s="4">
        <v>0</v>
      </c>
      <c r="E24" t="str">
        <f>$B24&amp;"."&amp;$C24&amp;"."&amp;$A24</f>
        <v>both.blocked.yes_correct-first</v>
      </c>
    </row>
    <row r="25" spans="1:5" ht="15.6" x14ac:dyDescent="0.3">
      <c r="A25" s="3" t="s">
        <v>81</v>
      </c>
      <c r="B25" s="3" t="s">
        <v>22</v>
      </c>
      <c r="C25" s="3" t="s">
        <v>17</v>
      </c>
      <c r="D25" s="4">
        <v>0</v>
      </c>
      <c r="E25" t="str">
        <f>$B25&amp;"."&amp;$C25&amp;"."&amp;$A25</f>
        <v>both.blocked.yes_misleading-first</v>
      </c>
    </row>
    <row r="26" spans="1:5" ht="15.6" x14ac:dyDescent="0.3">
      <c r="A26" s="3" t="s">
        <v>82</v>
      </c>
      <c r="B26" s="3" t="s">
        <v>22</v>
      </c>
      <c r="C26" s="3" t="s">
        <v>17</v>
      </c>
      <c r="D26" s="4">
        <v>0</v>
      </c>
      <c r="E26" t="str">
        <f>$B26&amp;"."&amp;$C26&amp;"."&amp;$A26</f>
        <v>both.blocked.yes_same</v>
      </c>
    </row>
    <row r="27" spans="1:5" ht="15.6" x14ac:dyDescent="0.3">
      <c r="A27" s="3" t="s">
        <v>9</v>
      </c>
      <c r="B27" s="3" t="s">
        <v>22</v>
      </c>
      <c r="C27" s="3" t="s">
        <v>17</v>
      </c>
      <c r="D27" s="4">
        <v>0</v>
      </c>
      <c r="E27" t="str">
        <f>$B27&amp;"."&amp;$C27&amp;"."&amp;$A27</f>
        <v>both.blocked.no</v>
      </c>
    </row>
    <row r="28" spans="1:5" ht="15.6" x14ac:dyDescent="0.3">
      <c r="A28" s="3" t="s">
        <v>9</v>
      </c>
      <c r="B28" s="3" t="s">
        <v>9</v>
      </c>
      <c r="C28" s="3" t="s">
        <v>17</v>
      </c>
      <c r="D28" s="4">
        <v>0</v>
      </c>
      <c r="E28" t="str">
        <f>$B28&amp;"."&amp;$C28&amp;"."&amp;$A28</f>
        <v>no.blocked.no</v>
      </c>
    </row>
  </sheetData>
  <autoFilter ref="A1:E1" xr:uid="{00000000-0001-0000-0200-000000000000}">
    <sortState xmlns:xlrd2="http://schemas.microsoft.com/office/spreadsheetml/2017/richdata2" ref="A2:E28">
      <sortCondition ref="C2:C28" customList="none,warning,blocked"/>
    </sortState>
  </autoFilter>
  <conditionalFormatting sqref="A2:D28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gridLines="1" gridLinesSet="0"/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7"/>
  <sheetViews>
    <sheetView zoomScale="85" zoomScaleNormal="85" workbookViewId="0">
      <selection activeCell="A147" sqref="A147"/>
    </sheetView>
  </sheetViews>
  <sheetFormatPr defaultRowHeight="14.4" x14ac:dyDescent="0.3"/>
  <cols>
    <col min="1" max="1" width="24.109375" customWidth="1"/>
    <col min="2" max="2" width="38.5546875" customWidth="1"/>
    <col min="3" max="3" width="26.77734375" customWidth="1"/>
    <col min="4" max="4" width="60.21875" customWidth="1"/>
    <col min="5" max="5" width="114.33203125" customWidth="1"/>
    <col min="6" max="6" width="26.5546875" customWidth="1"/>
    <col min="7" max="7" width="26.33203125" customWidth="1"/>
    <col min="8" max="8" width="17.33203125" customWidth="1"/>
    <col min="9" max="9" width="45" customWidth="1"/>
    <col min="10" max="10" width="14.77734375" customWidth="1"/>
  </cols>
  <sheetData>
    <row r="1" spans="1:14" s="1" customFormat="1" ht="14.25" customHeight="1" x14ac:dyDescent="0.3">
      <c r="A1" s="6" t="s">
        <v>0</v>
      </c>
      <c r="B1" s="6" t="s">
        <v>48</v>
      </c>
      <c r="C1" s="6" t="s">
        <v>49</v>
      </c>
      <c r="D1" s="6" t="s">
        <v>46</v>
      </c>
      <c r="E1" s="6" t="s">
        <v>47</v>
      </c>
      <c r="F1" s="6" t="s">
        <v>1</v>
      </c>
      <c r="G1" s="6" t="s">
        <v>2</v>
      </c>
      <c r="H1" s="6" t="s">
        <v>3</v>
      </c>
      <c r="I1" s="7" t="s">
        <v>40</v>
      </c>
      <c r="J1" s="8" t="s">
        <v>44</v>
      </c>
    </row>
    <row r="2" spans="1:14" ht="14.25" customHeight="1" x14ac:dyDescent="0.3">
      <c r="A2" s="9" t="s">
        <v>34</v>
      </c>
      <c r="B2" s="5" t="s">
        <v>5</v>
      </c>
      <c r="C2" s="5" t="s">
        <v>50</v>
      </c>
      <c r="D2" s="5" t="str">
        <f t="shared" ref="D2:D33" si="0">"1.Source-EML-Files/" &amp; B2 &amp; ".json.eml"</f>
        <v>1.Source-EML-Files/A02-Sender-Sender-Name-Spoofing.json.eml</v>
      </c>
      <c r="E2" s="5" t="str">
        <f t="shared" ref="E2:E33" si="1">"2.Evaluation-Screenshots/" &amp; C2 &amp; "/" &amp; A2 &amp; "/" &amp; B2 &amp; ".*"</f>
        <v>2.Evaluation-Screenshots/2. Sender-Name Spoofing/iOS_AppleMail/A02-Sender-Sender-Name-Spoofing.*</v>
      </c>
      <c r="F2" t="s">
        <v>22</v>
      </c>
      <c r="G2" s="9" t="s">
        <v>6</v>
      </c>
      <c r="H2" t="s">
        <v>81</v>
      </c>
      <c r="I2" s="10">
        <f>INT(IF($J2=CriticallityClasses!$E$2,CriticallityClasses!$D$2,"")&amp;IF($J2=CriticallityClasses!$E$3,CriticallityClasses!$D$3,"")&amp;IF($J2=CriticallityClasses!$E$4,CriticallityClasses!$D$4,"")&amp;IF($J2=CriticallityClasses!$E$5,CriticallityClasses!$D$5,"")&amp;IF($J2=CriticallityClasses!$E$6,CriticallityClasses!$D$6,"")&amp;IF($J2=CriticallityClasses!$E$7,CriticallityClasses!$D$7,"")&amp;IF($J2=CriticallityClasses!$E$8,CriticallityClasses!$D$8,"")&amp;IF($J2=CriticallityClasses!$E$9,CriticallityClasses!$D$9,"")&amp;IF($J2=CriticallityClasses!$E$10,CriticallityClasses!$D$10,"")&amp;IF($J2=CriticallityClasses!$E$11,CriticallityClasses!$D$11,"")&amp;IF($J2=CriticallityClasses!$E$12,CriticallityClasses!$D$12,"")&amp;IF($J2=CriticallityClasses!$E$13,CriticallityClasses!$D$13,"")&amp;IF($J2=CriticallityClasses!$E$14,CriticallityClasses!$D$14,"")&amp;IF($J2=CriticallityClasses!$E$15,CriticallityClasses!$D$15,"")&amp;IF($J2=CriticallityClasses!$E$16,CriticallityClasses!$D$16,"")&amp;IF($J2=CriticallityClasses!$E$17,CriticallityClasses!$D$17,"")&amp;IF($J2=CriticallityClasses!$E$18,CriticallityClasses!$D$18,"")&amp;IF($J2=CriticallityClasses!$E$19,CriticallityClasses!$D$19,"")&amp;IF($J2=CriticallityClasses!$E$20,CriticallityClasses!$D$20,"")&amp;IF($J2=CriticallityClasses!$E$21,CriticallityClasses!$D$21,"")&amp;IF($J2=CriticallityClasses!$E$22,CriticallityClasses!$D$22,"")&amp;IF($J2=CriticallityClasses!$E$23,CriticallityClasses!$D$23,"")&amp;IF($J2=CriticallityClasses!$E$24,CriticallityClasses!$D$24,"")&amp;IF($J2=CriticallityClasses!$E$25,CriticallityClasses!$D$25,"")&amp;IF($J2=CriticallityClasses!$E$26,CriticallityClasses!$D$26,"")&amp;IF($J2=CriticallityClasses!$E$27,CriticallityClasses!$D$27,"")&amp;IF($J2=CriticallityClasses!$E$28,CriticallityClasses!$D$28,""))</f>
        <v>4</v>
      </c>
      <c r="J2" s="9" t="str">
        <f t="shared" ref="J2:J33" si="2">$F2&amp;"."&amp;$G2&amp;"."&amp;$H2</f>
        <v>both.none.yes_misleading-first</v>
      </c>
      <c r="K2" t="str" cm="1">
        <f t="array" ref="K2">_xlfn.SWITCH($F2,"both_misleading-first","both","both_correct-first","both",$F2)</f>
        <v>both</v>
      </c>
      <c r="L2" t="str" cm="1">
        <f t="array" ref="L2">_xlfn.SWITCH($F2,"both_misleading-first","yes_misleading-first","both_correct-first","yes_same","both",IF($H2="yes","yes_same","no"),$H2)</f>
        <v>no</v>
      </c>
      <c r="M2" t="s">
        <v>22</v>
      </c>
      <c r="N2" t="s">
        <v>81</v>
      </c>
    </row>
    <row r="3" spans="1:14" ht="14.25" customHeight="1" x14ac:dyDescent="0.3">
      <c r="A3" s="9" t="s">
        <v>4</v>
      </c>
      <c r="B3" s="5" t="s">
        <v>5</v>
      </c>
      <c r="C3" s="5" t="s">
        <v>50</v>
      </c>
      <c r="D3" s="5" t="str">
        <f t="shared" si="0"/>
        <v>1.Source-EML-Files/A02-Sender-Sender-Name-Spoofing.json.eml</v>
      </c>
      <c r="E3" s="5" t="str">
        <f t="shared" si="1"/>
        <v>2.Evaluation-Screenshots/2. Sender-Name Spoofing/iOS_Canary/A02-Sender-Sender-Name-Spoofing.*</v>
      </c>
      <c r="F3" t="s">
        <v>22</v>
      </c>
      <c r="G3" s="9" t="s">
        <v>6</v>
      </c>
      <c r="H3" t="s">
        <v>81</v>
      </c>
      <c r="I3" s="10">
        <f>INT(IF($J3=CriticallityClasses!$E$2,CriticallityClasses!$D$2,"")&amp;IF($J3=CriticallityClasses!$E$3,CriticallityClasses!$D$3,"")&amp;IF($J3=CriticallityClasses!$E$4,CriticallityClasses!$D$4,"")&amp;IF($J3=CriticallityClasses!$E$5,CriticallityClasses!$D$5,"")&amp;IF($J3=CriticallityClasses!$E$6,CriticallityClasses!$D$6,"")&amp;IF($J3=CriticallityClasses!$E$7,CriticallityClasses!$D$7,"")&amp;IF($J3=CriticallityClasses!$E$8,CriticallityClasses!$D$8,"")&amp;IF($J3=CriticallityClasses!$E$9,CriticallityClasses!$D$9,"")&amp;IF($J3=CriticallityClasses!$E$10,CriticallityClasses!$D$10,"")&amp;IF($J3=CriticallityClasses!$E$11,CriticallityClasses!$D$11,"")&amp;IF($J3=CriticallityClasses!$E$12,CriticallityClasses!$D$12,"")&amp;IF($J3=CriticallityClasses!$E$13,CriticallityClasses!$D$13,"")&amp;IF($J3=CriticallityClasses!$E$14,CriticallityClasses!$D$14,"")&amp;IF($J3=CriticallityClasses!$E$15,CriticallityClasses!$D$15,"")&amp;IF($J3=CriticallityClasses!$E$16,CriticallityClasses!$D$16,"")&amp;IF($J3=CriticallityClasses!$E$17,CriticallityClasses!$D$17,"")&amp;IF($J3=CriticallityClasses!$E$18,CriticallityClasses!$D$18,"")&amp;IF($J3=CriticallityClasses!$E$19,CriticallityClasses!$D$19,"")&amp;IF($J3=CriticallityClasses!$E$20,CriticallityClasses!$D$20,"")&amp;IF($J3=CriticallityClasses!$E$21,CriticallityClasses!$D$21,"")&amp;IF($J3=CriticallityClasses!$E$22,CriticallityClasses!$D$22,"")&amp;IF($J3=CriticallityClasses!$E$23,CriticallityClasses!$D$23,"")&amp;IF($J3=CriticallityClasses!$E$24,CriticallityClasses!$D$24,"")&amp;IF($J3=CriticallityClasses!$E$25,CriticallityClasses!$D$25,"")&amp;IF($J3=CriticallityClasses!$E$26,CriticallityClasses!$D$26,"")&amp;IF($J3=CriticallityClasses!$E$27,CriticallityClasses!$D$27,"")&amp;IF($J3=CriticallityClasses!$E$28,CriticallityClasses!$D$28,""))</f>
        <v>4</v>
      </c>
      <c r="J3" s="9" t="str">
        <f t="shared" si="2"/>
        <v>both.none.yes_misleading-first</v>
      </c>
      <c r="K3" t="str" cm="1">
        <f t="array" ref="K3">_xlfn.SWITCH($F3,"both_misleading-first","both","both_correct-first","both",$F3)</f>
        <v>both</v>
      </c>
      <c r="L3" t="str" cm="1">
        <f t="array" ref="L3">_xlfn.SWITCH($F3,"both_misleading-first","yes_misleading-first","both_correct-first","yes_same","both",IF($H3="yes","yes_same","no"),$H3)</f>
        <v>no</v>
      </c>
      <c r="M3" t="s">
        <v>22</v>
      </c>
      <c r="N3" t="s">
        <v>81</v>
      </c>
    </row>
    <row r="4" spans="1:14" ht="14.25" customHeight="1" x14ac:dyDescent="0.3">
      <c r="A4" s="9" t="s">
        <v>35</v>
      </c>
      <c r="B4" s="5" t="s">
        <v>5</v>
      </c>
      <c r="C4" s="5" t="s">
        <v>50</v>
      </c>
      <c r="D4" s="5" t="str">
        <f t="shared" si="0"/>
        <v>1.Source-EML-Files/A02-Sender-Sender-Name-Spoofing.json.eml</v>
      </c>
      <c r="E4" s="5" t="str">
        <f t="shared" si="1"/>
        <v>2.Evaluation-Screenshots/2. Sender-Name Spoofing/iOS_Gmail/A02-Sender-Sender-Name-Spoofing.*</v>
      </c>
      <c r="F4" t="s">
        <v>22</v>
      </c>
      <c r="G4" s="9" t="s">
        <v>6</v>
      </c>
      <c r="H4" t="s">
        <v>82</v>
      </c>
      <c r="I4" s="10">
        <f>INT(IF($J4=CriticallityClasses!$E$2,CriticallityClasses!$D$2,"")&amp;IF($J4=CriticallityClasses!$E$3,CriticallityClasses!$D$3,"")&amp;IF($J4=CriticallityClasses!$E$4,CriticallityClasses!$D$4,"")&amp;IF($J4=CriticallityClasses!$E$5,CriticallityClasses!$D$5,"")&amp;IF($J4=CriticallityClasses!$E$6,CriticallityClasses!$D$6,"")&amp;IF($J4=CriticallityClasses!$E$7,CriticallityClasses!$D$7,"")&amp;IF($J4=CriticallityClasses!$E$8,CriticallityClasses!$D$8,"")&amp;IF($J4=CriticallityClasses!$E$9,CriticallityClasses!$D$9,"")&amp;IF($J4=CriticallityClasses!$E$10,CriticallityClasses!$D$10,"")&amp;IF($J4=CriticallityClasses!$E$11,CriticallityClasses!$D$11,"")&amp;IF($J4=CriticallityClasses!$E$12,CriticallityClasses!$D$12,"")&amp;IF($J4=CriticallityClasses!$E$13,CriticallityClasses!$D$13,"")&amp;IF($J4=CriticallityClasses!$E$14,CriticallityClasses!$D$14,"")&amp;IF($J4=CriticallityClasses!$E$15,CriticallityClasses!$D$15,"")&amp;IF($J4=CriticallityClasses!$E$16,CriticallityClasses!$D$16,"")&amp;IF($J4=CriticallityClasses!$E$17,CriticallityClasses!$D$17,"")&amp;IF($J4=CriticallityClasses!$E$18,CriticallityClasses!$D$18,"")&amp;IF($J4=CriticallityClasses!$E$19,CriticallityClasses!$D$19,"")&amp;IF($J4=CriticallityClasses!$E$20,CriticallityClasses!$D$20,"")&amp;IF($J4=CriticallityClasses!$E$21,CriticallityClasses!$D$21,"")&amp;IF($J4=CriticallityClasses!$E$22,CriticallityClasses!$D$22,"")&amp;IF($J4=CriticallityClasses!$E$23,CriticallityClasses!$D$23,"")&amp;IF($J4=CriticallityClasses!$E$24,CriticallityClasses!$D$24,"")&amp;IF($J4=CriticallityClasses!$E$25,CriticallityClasses!$D$25,"")&amp;IF($J4=CriticallityClasses!$E$26,CriticallityClasses!$D$26,"")&amp;IF($J4=CriticallityClasses!$E$27,CriticallityClasses!$D$27,"")&amp;IF($J4=CriticallityClasses!$E$28,CriticallityClasses!$D$28,""))</f>
        <v>2</v>
      </c>
      <c r="J4" s="9" t="str">
        <f t="shared" si="2"/>
        <v>both.none.yes_same</v>
      </c>
      <c r="K4" t="str" cm="1">
        <f t="array" ref="K4">_xlfn.SWITCH($F4,"both_misleading-first","both","both_correct-first","both",$F4)</f>
        <v>both</v>
      </c>
      <c r="L4" t="str" cm="1">
        <f t="array" ref="L4">_xlfn.SWITCH($F4,"both_misleading-first","yes_misleading-first","both_correct-first","yes_same","both",IF($H4="yes","yes_same","no"),$H4)</f>
        <v>no</v>
      </c>
      <c r="M4" t="s">
        <v>22</v>
      </c>
      <c r="N4" t="s">
        <v>82</v>
      </c>
    </row>
    <row r="5" spans="1:14" ht="14.25" customHeight="1" x14ac:dyDescent="0.3">
      <c r="A5" s="9" t="s">
        <v>63</v>
      </c>
      <c r="B5" s="5" t="s">
        <v>5</v>
      </c>
      <c r="C5" s="5" t="s">
        <v>50</v>
      </c>
      <c r="D5" s="5" t="str">
        <f t="shared" si="0"/>
        <v>1.Source-EML-Files/A02-Sender-Sender-Name-Spoofing.json.eml</v>
      </c>
      <c r="E5" s="5" t="str">
        <f t="shared" si="1"/>
        <v>2.Evaluation-Screenshots/2. Sender-Name Spoofing/macOS_AppleMail/A02-Sender-Sender-Name-Spoofing.*</v>
      </c>
      <c r="F5" t="s">
        <v>22</v>
      </c>
      <c r="G5" s="9" t="s">
        <v>6</v>
      </c>
      <c r="H5" t="s">
        <v>81</v>
      </c>
      <c r="I5" s="10">
        <f>INT(IF($J5=CriticallityClasses!$E$2,CriticallityClasses!$D$2,"")&amp;IF($J5=CriticallityClasses!$E$3,CriticallityClasses!$D$3,"")&amp;IF($J5=CriticallityClasses!$E$4,CriticallityClasses!$D$4,"")&amp;IF($J5=CriticallityClasses!$E$5,CriticallityClasses!$D$5,"")&amp;IF($J5=CriticallityClasses!$E$6,CriticallityClasses!$D$6,"")&amp;IF($J5=CriticallityClasses!$E$7,CriticallityClasses!$D$7,"")&amp;IF($J5=CriticallityClasses!$E$8,CriticallityClasses!$D$8,"")&amp;IF($J5=CriticallityClasses!$E$9,CriticallityClasses!$D$9,"")&amp;IF($J5=CriticallityClasses!$E$10,CriticallityClasses!$D$10,"")&amp;IF($J5=CriticallityClasses!$E$11,CriticallityClasses!$D$11,"")&amp;IF($J5=CriticallityClasses!$E$12,CriticallityClasses!$D$12,"")&amp;IF($J5=CriticallityClasses!$E$13,CriticallityClasses!$D$13,"")&amp;IF($J5=CriticallityClasses!$E$14,CriticallityClasses!$D$14,"")&amp;IF($J5=CriticallityClasses!$E$15,CriticallityClasses!$D$15,"")&amp;IF($J5=CriticallityClasses!$E$16,CriticallityClasses!$D$16,"")&amp;IF($J5=CriticallityClasses!$E$17,CriticallityClasses!$D$17,"")&amp;IF($J5=CriticallityClasses!$E$18,CriticallityClasses!$D$18,"")&amp;IF($J5=CriticallityClasses!$E$19,CriticallityClasses!$D$19,"")&amp;IF($J5=CriticallityClasses!$E$20,CriticallityClasses!$D$20,"")&amp;IF($J5=CriticallityClasses!$E$21,CriticallityClasses!$D$21,"")&amp;IF($J5=CriticallityClasses!$E$22,CriticallityClasses!$D$22,"")&amp;IF($J5=CriticallityClasses!$E$23,CriticallityClasses!$D$23,"")&amp;IF($J5=CriticallityClasses!$E$24,CriticallityClasses!$D$24,"")&amp;IF($J5=CriticallityClasses!$E$25,CriticallityClasses!$D$25,"")&amp;IF($J5=CriticallityClasses!$E$26,CriticallityClasses!$D$26,"")&amp;IF($J5=CriticallityClasses!$E$27,CriticallityClasses!$D$27,"")&amp;IF($J5=CriticallityClasses!$E$28,CriticallityClasses!$D$28,""))</f>
        <v>4</v>
      </c>
      <c r="J5" s="9" t="str">
        <f t="shared" si="2"/>
        <v>both.none.yes_misleading-first</v>
      </c>
      <c r="K5" t="str" cm="1">
        <f t="array" ref="K5">_xlfn.SWITCH($F5,"both_misleading-first","both","both_correct-first","both",$F5)</f>
        <v>both</v>
      </c>
      <c r="L5" t="str" cm="1">
        <f t="array" ref="L5">_xlfn.SWITCH($F5,"both_misleading-first","yes_misleading-first","both_correct-first","yes_same","both",IF($H5="yes","yes_same","no"),$H5)</f>
        <v>no</v>
      </c>
      <c r="M5" t="s">
        <v>22</v>
      </c>
      <c r="N5" t="s">
        <v>81</v>
      </c>
    </row>
    <row r="6" spans="1:14" ht="14.25" customHeight="1" x14ac:dyDescent="0.3">
      <c r="A6" s="9" t="s">
        <v>45</v>
      </c>
      <c r="B6" s="5" t="s">
        <v>5</v>
      </c>
      <c r="C6" s="5" t="s">
        <v>50</v>
      </c>
      <c r="D6" s="5" t="str">
        <f t="shared" si="0"/>
        <v>1.Source-EML-Files/A02-Sender-Sender-Name-Spoofing.json.eml</v>
      </c>
      <c r="E6" s="5" t="str">
        <f t="shared" si="1"/>
        <v>2.Evaluation-Screenshots/2. Sender-Name Spoofing/Ubuntu2210_Mutt/A02-Sender-Sender-Name-Spoofing.*</v>
      </c>
      <c r="F6" t="s">
        <v>22</v>
      </c>
      <c r="G6" s="9" t="s">
        <v>6</v>
      </c>
      <c r="H6" t="s">
        <v>9</v>
      </c>
      <c r="I6" s="10">
        <f>INT(IF($J6=CriticallityClasses!$E$2,CriticallityClasses!$D$2,"")&amp;IF($J6=CriticallityClasses!$E$3,CriticallityClasses!$D$3,"")&amp;IF($J6=CriticallityClasses!$E$4,CriticallityClasses!$D$4,"")&amp;IF($J6=CriticallityClasses!$E$5,CriticallityClasses!$D$5,"")&amp;IF($J6=CriticallityClasses!$E$6,CriticallityClasses!$D$6,"")&amp;IF($J6=CriticallityClasses!$E$7,CriticallityClasses!$D$7,"")&amp;IF($J6=CriticallityClasses!$E$8,CriticallityClasses!$D$8,"")&amp;IF($J6=CriticallityClasses!$E$9,CriticallityClasses!$D$9,"")&amp;IF($J6=CriticallityClasses!$E$10,CriticallityClasses!$D$10,"")&amp;IF($J6=CriticallityClasses!$E$11,CriticallityClasses!$D$11,"")&amp;IF($J6=CriticallityClasses!$E$12,CriticallityClasses!$D$12,"")&amp;IF($J6=CriticallityClasses!$E$13,CriticallityClasses!$D$13,"")&amp;IF($J6=CriticallityClasses!$E$14,CriticallityClasses!$D$14,"")&amp;IF($J6=CriticallityClasses!$E$15,CriticallityClasses!$D$15,"")&amp;IF($J6=CriticallityClasses!$E$16,CriticallityClasses!$D$16,"")&amp;IF($J6=CriticallityClasses!$E$17,CriticallityClasses!$D$17,"")&amp;IF($J6=CriticallityClasses!$E$18,CriticallityClasses!$D$18,"")&amp;IF($J6=CriticallityClasses!$E$19,CriticallityClasses!$D$19,"")&amp;IF($J6=CriticallityClasses!$E$20,CriticallityClasses!$D$20,"")&amp;IF($J6=CriticallityClasses!$E$21,CriticallityClasses!$D$21,"")&amp;IF($J6=CriticallityClasses!$E$22,CriticallityClasses!$D$22,"")&amp;IF($J6=CriticallityClasses!$E$23,CriticallityClasses!$D$23,"")&amp;IF($J6=CriticallityClasses!$E$24,CriticallityClasses!$D$24,"")&amp;IF($J6=CriticallityClasses!$E$25,CriticallityClasses!$D$25,"")&amp;IF($J6=CriticallityClasses!$E$26,CriticallityClasses!$D$26,"")&amp;IF($J6=CriticallityClasses!$E$27,CriticallityClasses!$D$27,"")&amp;IF($J6=CriticallityClasses!$E$28,CriticallityClasses!$D$28,""))</f>
        <v>2</v>
      </c>
      <c r="J6" s="9" t="str">
        <f t="shared" si="2"/>
        <v>both.none.no</v>
      </c>
      <c r="K6" t="str" cm="1">
        <f t="array" ref="K6">_xlfn.SWITCH($F6,"both_misleading-first","both","both_correct-first","both",$F6)</f>
        <v>both</v>
      </c>
      <c r="L6" t="str" cm="1">
        <f t="array" ref="L6">_xlfn.SWITCH($F6,"both_misleading-first","yes_misleading-first","both_correct-first","yes_same","both",IF($H6="yes","yes_same","no"),$H6)</f>
        <v>no</v>
      </c>
      <c r="M6" t="s">
        <v>22</v>
      </c>
      <c r="N6" t="s">
        <v>9</v>
      </c>
    </row>
    <row r="7" spans="1:14" ht="14.25" customHeight="1" x14ac:dyDescent="0.3">
      <c r="A7" s="9" t="s">
        <v>36</v>
      </c>
      <c r="B7" s="5" t="s">
        <v>5</v>
      </c>
      <c r="C7" s="5" t="s">
        <v>50</v>
      </c>
      <c r="D7" s="5" t="str">
        <f t="shared" si="0"/>
        <v>1.Source-EML-Files/A02-Sender-Sender-Name-Spoofing.json.eml</v>
      </c>
      <c r="E7" s="5" t="str">
        <f t="shared" si="1"/>
        <v>2.Evaluation-Screenshots/2. Sender-Name Spoofing/Windows11_Firefox-Gmail/A02-Sender-Sender-Name-Spoofing.*</v>
      </c>
      <c r="F7" t="s">
        <v>22</v>
      </c>
      <c r="G7" s="9" t="s">
        <v>6</v>
      </c>
      <c r="H7" t="s">
        <v>9</v>
      </c>
      <c r="I7" s="10">
        <f>INT(IF($J7=CriticallityClasses!$E$2,CriticallityClasses!$D$2,"")&amp;IF($J7=CriticallityClasses!$E$3,CriticallityClasses!$D$3,"")&amp;IF($J7=CriticallityClasses!$E$4,CriticallityClasses!$D$4,"")&amp;IF($J7=CriticallityClasses!$E$5,CriticallityClasses!$D$5,"")&amp;IF($J7=CriticallityClasses!$E$6,CriticallityClasses!$D$6,"")&amp;IF($J7=CriticallityClasses!$E$7,CriticallityClasses!$D$7,"")&amp;IF($J7=CriticallityClasses!$E$8,CriticallityClasses!$D$8,"")&amp;IF($J7=CriticallityClasses!$E$9,CriticallityClasses!$D$9,"")&amp;IF($J7=CriticallityClasses!$E$10,CriticallityClasses!$D$10,"")&amp;IF($J7=CriticallityClasses!$E$11,CriticallityClasses!$D$11,"")&amp;IF($J7=CriticallityClasses!$E$12,CriticallityClasses!$D$12,"")&amp;IF($J7=CriticallityClasses!$E$13,CriticallityClasses!$D$13,"")&amp;IF($J7=CriticallityClasses!$E$14,CriticallityClasses!$D$14,"")&amp;IF($J7=CriticallityClasses!$E$15,CriticallityClasses!$D$15,"")&amp;IF($J7=CriticallityClasses!$E$16,CriticallityClasses!$D$16,"")&amp;IF($J7=CriticallityClasses!$E$17,CriticallityClasses!$D$17,"")&amp;IF($J7=CriticallityClasses!$E$18,CriticallityClasses!$D$18,"")&amp;IF($J7=CriticallityClasses!$E$19,CriticallityClasses!$D$19,"")&amp;IF($J7=CriticallityClasses!$E$20,CriticallityClasses!$D$20,"")&amp;IF($J7=CriticallityClasses!$E$21,CriticallityClasses!$D$21,"")&amp;IF($J7=CriticallityClasses!$E$22,CriticallityClasses!$D$22,"")&amp;IF($J7=CriticallityClasses!$E$23,CriticallityClasses!$D$23,"")&amp;IF($J7=CriticallityClasses!$E$24,CriticallityClasses!$D$24,"")&amp;IF($J7=CriticallityClasses!$E$25,CriticallityClasses!$D$25,"")&amp;IF($J7=CriticallityClasses!$E$26,CriticallityClasses!$D$26,"")&amp;IF($J7=CriticallityClasses!$E$27,CriticallityClasses!$D$27,"")&amp;IF($J7=CriticallityClasses!$E$28,CriticallityClasses!$D$28,""))</f>
        <v>2</v>
      </c>
      <c r="J7" s="9" t="str">
        <f t="shared" si="2"/>
        <v>both.none.no</v>
      </c>
      <c r="K7" t="str" cm="1">
        <f t="array" ref="K7">_xlfn.SWITCH($F7,"both_misleading-first","both","both_correct-first","both",$F7)</f>
        <v>both</v>
      </c>
      <c r="L7" t="str" cm="1">
        <f t="array" ref="L7">_xlfn.SWITCH($F7,"both_misleading-first","yes_misleading-first","both_correct-first","yes_same","both",IF($H7="yes","yes_same","no"),$H7)</f>
        <v>no</v>
      </c>
      <c r="M7" t="s">
        <v>22</v>
      </c>
      <c r="N7" t="s">
        <v>9</v>
      </c>
    </row>
    <row r="8" spans="1:14" ht="14.25" customHeight="1" x14ac:dyDescent="0.3">
      <c r="A8" s="9" t="s">
        <v>37</v>
      </c>
      <c r="B8" s="5" t="s">
        <v>5</v>
      </c>
      <c r="C8" s="5" t="s">
        <v>50</v>
      </c>
      <c r="D8" s="5" t="str">
        <f t="shared" si="0"/>
        <v>1.Source-EML-Files/A02-Sender-Sender-Name-Spoofing.json.eml</v>
      </c>
      <c r="E8" s="5" t="str">
        <f t="shared" si="1"/>
        <v>2.Evaluation-Screenshots/2. Sender-Name Spoofing/Windows11_Outlook/A02-Sender-Sender-Name-Spoofing.*</v>
      </c>
      <c r="F8" t="s">
        <v>22</v>
      </c>
      <c r="G8" s="9" t="s">
        <v>6</v>
      </c>
      <c r="H8" t="s">
        <v>9</v>
      </c>
      <c r="I8" s="10">
        <f>INT(IF($J8=CriticallityClasses!$E$2,CriticallityClasses!$D$2,"")&amp;IF($J8=CriticallityClasses!$E$3,CriticallityClasses!$D$3,"")&amp;IF($J8=CriticallityClasses!$E$4,CriticallityClasses!$D$4,"")&amp;IF($J8=CriticallityClasses!$E$5,CriticallityClasses!$D$5,"")&amp;IF($J8=CriticallityClasses!$E$6,CriticallityClasses!$D$6,"")&amp;IF($J8=CriticallityClasses!$E$7,CriticallityClasses!$D$7,"")&amp;IF($J8=CriticallityClasses!$E$8,CriticallityClasses!$D$8,"")&amp;IF($J8=CriticallityClasses!$E$9,CriticallityClasses!$D$9,"")&amp;IF($J8=CriticallityClasses!$E$10,CriticallityClasses!$D$10,"")&amp;IF($J8=CriticallityClasses!$E$11,CriticallityClasses!$D$11,"")&amp;IF($J8=CriticallityClasses!$E$12,CriticallityClasses!$D$12,"")&amp;IF($J8=CriticallityClasses!$E$13,CriticallityClasses!$D$13,"")&amp;IF($J8=CriticallityClasses!$E$14,CriticallityClasses!$D$14,"")&amp;IF($J8=CriticallityClasses!$E$15,CriticallityClasses!$D$15,"")&amp;IF($J8=CriticallityClasses!$E$16,CriticallityClasses!$D$16,"")&amp;IF($J8=CriticallityClasses!$E$17,CriticallityClasses!$D$17,"")&amp;IF($J8=CriticallityClasses!$E$18,CriticallityClasses!$D$18,"")&amp;IF($J8=CriticallityClasses!$E$19,CriticallityClasses!$D$19,"")&amp;IF($J8=CriticallityClasses!$E$20,CriticallityClasses!$D$20,"")&amp;IF($J8=CriticallityClasses!$E$21,CriticallityClasses!$D$21,"")&amp;IF($J8=CriticallityClasses!$E$22,CriticallityClasses!$D$22,"")&amp;IF($J8=CriticallityClasses!$E$23,CriticallityClasses!$D$23,"")&amp;IF($J8=CriticallityClasses!$E$24,CriticallityClasses!$D$24,"")&amp;IF($J8=CriticallityClasses!$E$25,CriticallityClasses!$D$25,"")&amp;IF($J8=CriticallityClasses!$E$26,CriticallityClasses!$D$26,"")&amp;IF($J8=CriticallityClasses!$E$27,CriticallityClasses!$D$27,"")&amp;IF($J8=CriticallityClasses!$E$28,CriticallityClasses!$D$28,""))</f>
        <v>2</v>
      </c>
      <c r="J8" s="9" t="str">
        <f t="shared" si="2"/>
        <v>both.none.no</v>
      </c>
      <c r="K8" t="str" cm="1">
        <f t="array" ref="K8">_xlfn.SWITCH($F8,"both_misleading-first","both","both_correct-first","both",$F8)</f>
        <v>both</v>
      </c>
      <c r="L8" t="str" cm="1">
        <f t="array" ref="L8">_xlfn.SWITCH($F8,"both_misleading-first","yes_misleading-first","both_correct-first","yes_same","both",IF($H8="yes","yes_same","no"),$H8)</f>
        <v>no</v>
      </c>
      <c r="M8" t="s">
        <v>22</v>
      </c>
      <c r="N8" t="s">
        <v>9</v>
      </c>
    </row>
    <row r="9" spans="1:14" ht="14.25" customHeight="1" x14ac:dyDescent="0.3">
      <c r="A9" s="9" t="s">
        <v>39</v>
      </c>
      <c r="B9" s="5" t="s">
        <v>5</v>
      </c>
      <c r="C9" s="5" t="s">
        <v>50</v>
      </c>
      <c r="D9" s="5" t="str">
        <f t="shared" si="0"/>
        <v>1.Source-EML-Files/A02-Sender-Sender-Name-Spoofing.json.eml</v>
      </c>
      <c r="E9" s="5" t="str">
        <f t="shared" si="1"/>
        <v>2.Evaluation-Screenshots/2. Sender-Name Spoofing/Windows11_Thunderbird/A02-Sender-Sender-Name-Spoofing.*</v>
      </c>
      <c r="F9" t="s">
        <v>22</v>
      </c>
      <c r="G9" s="9" t="s">
        <v>6</v>
      </c>
      <c r="H9" t="s">
        <v>9</v>
      </c>
      <c r="I9" s="10">
        <f>INT(IF($J9=CriticallityClasses!$E$2,CriticallityClasses!$D$2,"")&amp;IF($J9=CriticallityClasses!$E$3,CriticallityClasses!$D$3,"")&amp;IF($J9=CriticallityClasses!$E$4,CriticallityClasses!$D$4,"")&amp;IF($J9=CriticallityClasses!$E$5,CriticallityClasses!$D$5,"")&amp;IF($J9=CriticallityClasses!$E$6,CriticallityClasses!$D$6,"")&amp;IF($J9=CriticallityClasses!$E$7,CriticallityClasses!$D$7,"")&amp;IF($J9=CriticallityClasses!$E$8,CriticallityClasses!$D$8,"")&amp;IF($J9=CriticallityClasses!$E$9,CriticallityClasses!$D$9,"")&amp;IF($J9=CriticallityClasses!$E$10,CriticallityClasses!$D$10,"")&amp;IF($J9=CriticallityClasses!$E$11,CriticallityClasses!$D$11,"")&amp;IF($J9=CriticallityClasses!$E$12,CriticallityClasses!$D$12,"")&amp;IF($J9=CriticallityClasses!$E$13,CriticallityClasses!$D$13,"")&amp;IF($J9=CriticallityClasses!$E$14,CriticallityClasses!$D$14,"")&amp;IF($J9=CriticallityClasses!$E$15,CriticallityClasses!$D$15,"")&amp;IF($J9=CriticallityClasses!$E$16,CriticallityClasses!$D$16,"")&amp;IF($J9=CriticallityClasses!$E$17,CriticallityClasses!$D$17,"")&amp;IF($J9=CriticallityClasses!$E$18,CriticallityClasses!$D$18,"")&amp;IF($J9=CriticallityClasses!$E$19,CriticallityClasses!$D$19,"")&amp;IF($J9=CriticallityClasses!$E$20,CriticallityClasses!$D$20,"")&amp;IF($J9=CriticallityClasses!$E$21,CriticallityClasses!$D$21,"")&amp;IF($J9=CriticallityClasses!$E$22,CriticallityClasses!$D$22,"")&amp;IF($J9=CriticallityClasses!$E$23,CriticallityClasses!$D$23,"")&amp;IF($J9=CriticallityClasses!$E$24,CriticallityClasses!$D$24,"")&amp;IF($J9=CriticallityClasses!$E$25,CriticallityClasses!$D$25,"")&amp;IF($J9=CriticallityClasses!$E$26,CriticallityClasses!$D$26,"")&amp;IF($J9=CriticallityClasses!$E$27,CriticallityClasses!$D$27,"")&amp;IF($J9=CriticallityClasses!$E$28,CriticallityClasses!$D$28,""))</f>
        <v>2</v>
      </c>
      <c r="J9" s="9" t="str">
        <f t="shared" si="2"/>
        <v>both.none.no</v>
      </c>
      <c r="K9" t="str" cm="1">
        <f t="array" ref="K9">_xlfn.SWITCH($F9,"both_misleading-first","both","both_correct-first","both",$F9)</f>
        <v>both</v>
      </c>
      <c r="L9" t="str" cm="1">
        <f t="array" ref="L9">_xlfn.SWITCH($F9,"both_misleading-first","yes_misleading-first","both_correct-first","yes_same","both",IF($H9="yes","yes_same","no"),$H9)</f>
        <v>no</v>
      </c>
      <c r="M9" t="s">
        <v>22</v>
      </c>
      <c r="N9" t="s">
        <v>9</v>
      </c>
    </row>
    <row r="10" spans="1:14" ht="14.25" customHeight="1" x14ac:dyDescent="0.3">
      <c r="A10" s="9" t="s">
        <v>34</v>
      </c>
      <c r="B10" s="5" t="s">
        <v>8</v>
      </c>
      <c r="C10" s="5" t="s">
        <v>51</v>
      </c>
      <c r="D10" s="5" t="str">
        <f t="shared" si="0"/>
        <v>1.Source-EML-Files/A03.1-Link-Fake-Tooltip-title.json.eml</v>
      </c>
      <c r="E10" s="5" t="str">
        <f t="shared" si="1"/>
        <v>2.Evaluation-Screenshots/3. Fake Tooltip/iOS_AppleMail/A03.1-Link-Fake-Tooltip-title.*</v>
      </c>
      <c r="F10" t="s">
        <v>9</v>
      </c>
      <c r="G10" s="9" t="s">
        <v>6</v>
      </c>
      <c r="H10" t="s">
        <v>9</v>
      </c>
      <c r="I10" s="10">
        <f>INT(IF($J10=CriticallityClasses!$E$2,CriticallityClasses!$D$2,"")&amp;IF($J10=CriticallityClasses!$E$3,CriticallityClasses!$D$3,"")&amp;IF($J10=CriticallityClasses!$E$4,CriticallityClasses!$D$4,"")&amp;IF($J10=CriticallityClasses!$E$5,CriticallityClasses!$D$5,"")&amp;IF($J10=CriticallityClasses!$E$6,CriticallityClasses!$D$6,"")&amp;IF($J10=CriticallityClasses!$E$7,CriticallityClasses!$D$7,"")&amp;IF($J10=CriticallityClasses!$E$8,CriticallityClasses!$D$8,"")&amp;IF($J10=CriticallityClasses!$E$9,CriticallityClasses!$D$9,"")&amp;IF($J10=CriticallityClasses!$E$10,CriticallityClasses!$D$10,"")&amp;IF($J10=CriticallityClasses!$E$11,CriticallityClasses!$D$11,"")&amp;IF($J10=CriticallityClasses!$E$12,CriticallityClasses!$D$12,"")&amp;IF($J10=CriticallityClasses!$E$13,CriticallityClasses!$D$13,"")&amp;IF($J10=CriticallityClasses!$E$14,CriticallityClasses!$D$14,"")&amp;IF($J10=CriticallityClasses!$E$15,CriticallityClasses!$D$15,"")&amp;IF($J10=CriticallityClasses!$E$16,CriticallityClasses!$D$16,"")&amp;IF($J10=CriticallityClasses!$E$17,CriticallityClasses!$D$17,"")&amp;IF($J10=CriticallityClasses!$E$18,CriticallityClasses!$D$18,"")&amp;IF($J10=CriticallityClasses!$E$19,CriticallityClasses!$D$19,"")&amp;IF($J10=CriticallityClasses!$E$20,CriticallityClasses!$D$20,"")&amp;IF($J10=CriticallityClasses!$E$21,CriticallityClasses!$D$21,"")&amp;IF($J10=CriticallityClasses!$E$22,CriticallityClasses!$D$22,"")&amp;IF($J10=CriticallityClasses!$E$23,CriticallityClasses!$D$23,"")&amp;IF($J10=CriticallityClasses!$E$24,CriticallityClasses!$D$24,"")&amp;IF($J10=CriticallityClasses!$E$25,CriticallityClasses!$D$25,"")&amp;IF($J10=CriticallityClasses!$E$26,CriticallityClasses!$D$26,"")&amp;IF($J10=CriticallityClasses!$E$27,CriticallityClasses!$D$27,"")&amp;IF($J10=CriticallityClasses!$E$28,CriticallityClasses!$D$28,""))</f>
        <v>4</v>
      </c>
      <c r="J10" s="9" t="str">
        <f t="shared" si="2"/>
        <v>no.none.no</v>
      </c>
      <c r="K10" t="str" cm="1">
        <f t="array" ref="K10">_xlfn.SWITCH($F10,"both_misleading-first","both","both_correct-first","both",$F10)</f>
        <v>no</v>
      </c>
      <c r="L10" t="str" cm="1">
        <f t="array" ref="L10">_xlfn.SWITCH($F10,"both_misleading-first","yes_misleading-first","both_correct-first","yes_same","both",IF($H10="yes","yes_same","no"),$H10)</f>
        <v>no</v>
      </c>
      <c r="M10" t="s">
        <v>9</v>
      </c>
      <c r="N10" t="s">
        <v>9</v>
      </c>
    </row>
    <row r="11" spans="1:14" ht="14.25" customHeight="1" x14ac:dyDescent="0.3">
      <c r="A11" s="9" t="s">
        <v>4</v>
      </c>
      <c r="B11" s="5" t="s">
        <v>8</v>
      </c>
      <c r="C11" s="5" t="s">
        <v>51</v>
      </c>
      <c r="D11" s="5" t="str">
        <f t="shared" si="0"/>
        <v>1.Source-EML-Files/A03.1-Link-Fake-Tooltip-title.json.eml</v>
      </c>
      <c r="E11" s="5" t="str">
        <f t="shared" si="1"/>
        <v>2.Evaluation-Screenshots/3. Fake Tooltip/iOS_Canary/A03.1-Link-Fake-Tooltip-title.*</v>
      </c>
      <c r="F11" t="s">
        <v>9</v>
      </c>
      <c r="G11" s="9" t="s">
        <v>6</v>
      </c>
      <c r="H11" t="s">
        <v>9</v>
      </c>
      <c r="I11" s="10">
        <f>INT(IF($J11=CriticallityClasses!$E$2,CriticallityClasses!$D$2,"")&amp;IF($J11=CriticallityClasses!$E$3,CriticallityClasses!$D$3,"")&amp;IF($J11=CriticallityClasses!$E$4,CriticallityClasses!$D$4,"")&amp;IF($J11=CriticallityClasses!$E$5,CriticallityClasses!$D$5,"")&amp;IF($J11=CriticallityClasses!$E$6,CriticallityClasses!$D$6,"")&amp;IF($J11=CriticallityClasses!$E$7,CriticallityClasses!$D$7,"")&amp;IF($J11=CriticallityClasses!$E$8,CriticallityClasses!$D$8,"")&amp;IF($J11=CriticallityClasses!$E$9,CriticallityClasses!$D$9,"")&amp;IF($J11=CriticallityClasses!$E$10,CriticallityClasses!$D$10,"")&amp;IF($J11=CriticallityClasses!$E$11,CriticallityClasses!$D$11,"")&amp;IF($J11=CriticallityClasses!$E$12,CriticallityClasses!$D$12,"")&amp;IF($J11=CriticallityClasses!$E$13,CriticallityClasses!$D$13,"")&amp;IF($J11=CriticallityClasses!$E$14,CriticallityClasses!$D$14,"")&amp;IF($J11=CriticallityClasses!$E$15,CriticallityClasses!$D$15,"")&amp;IF($J11=CriticallityClasses!$E$16,CriticallityClasses!$D$16,"")&amp;IF($J11=CriticallityClasses!$E$17,CriticallityClasses!$D$17,"")&amp;IF($J11=CriticallityClasses!$E$18,CriticallityClasses!$D$18,"")&amp;IF($J11=CriticallityClasses!$E$19,CriticallityClasses!$D$19,"")&amp;IF($J11=CriticallityClasses!$E$20,CriticallityClasses!$D$20,"")&amp;IF($J11=CriticallityClasses!$E$21,CriticallityClasses!$D$21,"")&amp;IF($J11=CriticallityClasses!$E$22,CriticallityClasses!$D$22,"")&amp;IF($J11=CriticallityClasses!$E$23,CriticallityClasses!$D$23,"")&amp;IF($J11=CriticallityClasses!$E$24,CriticallityClasses!$D$24,"")&amp;IF($J11=CriticallityClasses!$E$25,CriticallityClasses!$D$25,"")&amp;IF($J11=CriticallityClasses!$E$26,CriticallityClasses!$D$26,"")&amp;IF($J11=CriticallityClasses!$E$27,CriticallityClasses!$D$27,"")&amp;IF($J11=CriticallityClasses!$E$28,CriticallityClasses!$D$28,""))</f>
        <v>4</v>
      </c>
      <c r="J11" s="9" t="str">
        <f t="shared" si="2"/>
        <v>no.none.no</v>
      </c>
      <c r="K11" t="str" cm="1">
        <f t="array" ref="K11">_xlfn.SWITCH($F11,"both_misleading-first","both","both_correct-first","both",$F11)</f>
        <v>no</v>
      </c>
      <c r="L11" t="str" cm="1">
        <f t="array" ref="L11">_xlfn.SWITCH($F11,"both_misleading-first","yes_misleading-first","both_correct-first","yes_same","both",IF($H11="yes","yes_same","no"),$H11)</f>
        <v>no</v>
      </c>
      <c r="M11" t="s">
        <v>9</v>
      </c>
      <c r="N11" t="s">
        <v>9</v>
      </c>
    </row>
    <row r="12" spans="1:14" ht="14.25" customHeight="1" x14ac:dyDescent="0.3">
      <c r="A12" s="9" t="s">
        <v>35</v>
      </c>
      <c r="B12" s="5" t="s">
        <v>8</v>
      </c>
      <c r="C12" s="5" t="s">
        <v>51</v>
      </c>
      <c r="D12" s="5" t="str">
        <f t="shared" si="0"/>
        <v>1.Source-EML-Files/A03.1-Link-Fake-Tooltip-title.json.eml</v>
      </c>
      <c r="E12" s="5" t="str">
        <f t="shared" si="1"/>
        <v>2.Evaluation-Screenshots/3. Fake Tooltip/iOS_Gmail/A03.1-Link-Fake-Tooltip-title.*</v>
      </c>
      <c r="F12" t="s">
        <v>9</v>
      </c>
      <c r="G12" s="9" t="s">
        <v>6</v>
      </c>
      <c r="H12" t="s">
        <v>9</v>
      </c>
      <c r="I12" s="10">
        <f>INT(IF($J12=CriticallityClasses!$E$2,CriticallityClasses!$D$2,"")&amp;IF($J12=CriticallityClasses!$E$3,CriticallityClasses!$D$3,"")&amp;IF($J12=CriticallityClasses!$E$4,CriticallityClasses!$D$4,"")&amp;IF($J12=CriticallityClasses!$E$5,CriticallityClasses!$D$5,"")&amp;IF($J12=CriticallityClasses!$E$6,CriticallityClasses!$D$6,"")&amp;IF($J12=CriticallityClasses!$E$7,CriticallityClasses!$D$7,"")&amp;IF($J12=CriticallityClasses!$E$8,CriticallityClasses!$D$8,"")&amp;IF($J12=CriticallityClasses!$E$9,CriticallityClasses!$D$9,"")&amp;IF($J12=CriticallityClasses!$E$10,CriticallityClasses!$D$10,"")&amp;IF($J12=CriticallityClasses!$E$11,CriticallityClasses!$D$11,"")&amp;IF($J12=CriticallityClasses!$E$12,CriticallityClasses!$D$12,"")&amp;IF($J12=CriticallityClasses!$E$13,CriticallityClasses!$D$13,"")&amp;IF($J12=CriticallityClasses!$E$14,CriticallityClasses!$D$14,"")&amp;IF($J12=CriticallityClasses!$E$15,CriticallityClasses!$D$15,"")&amp;IF($J12=CriticallityClasses!$E$16,CriticallityClasses!$D$16,"")&amp;IF($J12=CriticallityClasses!$E$17,CriticallityClasses!$D$17,"")&amp;IF($J12=CriticallityClasses!$E$18,CriticallityClasses!$D$18,"")&amp;IF($J12=CriticallityClasses!$E$19,CriticallityClasses!$D$19,"")&amp;IF($J12=CriticallityClasses!$E$20,CriticallityClasses!$D$20,"")&amp;IF($J12=CriticallityClasses!$E$21,CriticallityClasses!$D$21,"")&amp;IF($J12=CriticallityClasses!$E$22,CriticallityClasses!$D$22,"")&amp;IF($J12=CriticallityClasses!$E$23,CriticallityClasses!$D$23,"")&amp;IF($J12=CriticallityClasses!$E$24,CriticallityClasses!$D$24,"")&amp;IF($J12=CriticallityClasses!$E$25,CriticallityClasses!$D$25,"")&amp;IF($J12=CriticallityClasses!$E$26,CriticallityClasses!$D$26,"")&amp;IF($J12=CriticallityClasses!$E$27,CriticallityClasses!$D$27,"")&amp;IF($J12=CriticallityClasses!$E$28,CriticallityClasses!$D$28,""))</f>
        <v>4</v>
      </c>
      <c r="J12" s="9" t="str">
        <f t="shared" si="2"/>
        <v>no.none.no</v>
      </c>
      <c r="K12" t="str" cm="1">
        <f t="array" ref="K12">_xlfn.SWITCH($F12,"both_misleading-first","both","both_correct-first","both",$F12)</f>
        <v>no</v>
      </c>
      <c r="L12" t="str" cm="1">
        <f t="array" ref="L12">_xlfn.SWITCH($F12,"both_misleading-first","yes_misleading-first","both_correct-first","yes_same","both",IF($H12="yes","yes_same","no"),$H12)</f>
        <v>no</v>
      </c>
      <c r="M12" t="s">
        <v>9</v>
      </c>
      <c r="N12" t="s">
        <v>9</v>
      </c>
    </row>
    <row r="13" spans="1:14" ht="14.25" customHeight="1" x14ac:dyDescent="0.3">
      <c r="A13" s="9" t="s">
        <v>63</v>
      </c>
      <c r="B13" s="5" t="s">
        <v>8</v>
      </c>
      <c r="C13" s="5" t="s">
        <v>51</v>
      </c>
      <c r="D13" s="5" t="str">
        <f t="shared" si="0"/>
        <v>1.Source-EML-Files/A03.1-Link-Fake-Tooltip-title.json.eml</v>
      </c>
      <c r="E13" s="5" t="str">
        <f t="shared" si="1"/>
        <v>2.Evaluation-Screenshots/3. Fake Tooltip/macOS_AppleMail/A03.1-Link-Fake-Tooltip-title.*</v>
      </c>
      <c r="F13" t="s">
        <v>24</v>
      </c>
      <c r="G13" s="9" t="s">
        <v>6</v>
      </c>
      <c r="H13" t="s">
        <v>7</v>
      </c>
      <c r="I13" s="10">
        <f>INT(IF($J13=CriticallityClasses!$E$2,CriticallityClasses!$D$2,"")&amp;IF($J13=CriticallityClasses!$E$3,CriticallityClasses!$D$3,"")&amp;IF($J13=CriticallityClasses!$E$4,CriticallityClasses!$D$4,"")&amp;IF($J13=CriticallityClasses!$E$5,CriticallityClasses!$D$5,"")&amp;IF($J13=CriticallityClasses!$E$6,CriticallityClasses!$D$6,"")&amp;IF($J13=CriticallityClasses!$E$7,CriticallityClasses!$D$7,"")&amp;IF($J13=CriticallityClasses!$E$8,CriticallityClasses!$D$8,"")&amp;IF($J13=CriticallityClasses!$E$9,CriticallityClasses!$D$9,"")&amp;IF($J13=CriticallityClasses!$E$10,CriticallityClasses!$D$10,"")&amp;IF($J13=CriticallityClasses!$E$11,CriticallityClasses!$D$11,"")&amp;IF($J13=CriticallityClasses!$E$12,CriticallityClasses!$D$12,"")&amp;IF($J13=CriticallityClasses!$E$13,CriticallityClasses!$D$13,"")&amp;IF($J13=CriticallityClasses!$E$14,CriticallityClasses!$D$14,"")&amp;IF($J13=CriticallityClasses!$E$15,CriticallityClasses!$D$15,"")&amp;IF($J13=CriticallityClasses!$E$16,CriticallityClasses!$D$16,"")&amp;IF($J13=CriticallityClasses!$E$17,CriticallityClasses!$D$17,"")&amp;IF($J13=CriticallityClasses!$E$18,CriticallityClasses!$D$18,"")&amp;IF($J13=CriticallityClasses!$E$19,CriticallityClasses!$D$19,"")&amp;IF($J13=CriticallityClasses!$E$20,CriticallityClasses!$D$20,"")&amp;IF($J13=CriticallityClasses!$E$21,CriticallityClasses!$D$21,"")&amp;IF($J13=CriticallityClasses!$E$22,CriticallityClasses!$D$22,"")&amp;IF($J13=CriticallityClasses!$E$23,CriticallityClasses!$D$23,"")&amp;IF($J13=CriticallityClasses!$E$24,CriticallityClasses!$D$24,"")&amp;IF($J13=CriticallityClasses!$E$25,CriticallityClasses!$D$25,"")&amp;IF($J13=CriticallityClasses!$E$26,CriticallityClasses!$D$26,"")&amp;IF($J13=CriticallityClasses!$E$27,CriticallityClasses!$D$27,"")&amp;IF($J13=CriticallityClasses!$E$28,CriticallityClasses!$D$28,""))</f>
        <v>1</v>
      </c>
      <c r="J13" s="9" t="str">
        <f t="shared" si="2"/>
        <v>correct.none.yes</v>
      </c>
      <c r="K13" t="str" cm="1">
        <f t="array" ref="K13">_xlfn.SWITCH($F13,"both_misleading-first","both","both_correct-first","both",$F13)</f>
        <v>correct</v>
      </c>
      <c r="L13" t="str" cm="1">
        <f t="array" ref="L13">_xlfn.SWITCH($F13,"both_misleading-first","yes_misleading-first","both_correct-first","yes_same","both",IF($H13="yes","yes_same","no"),$H13)</f>
        <v>yes</v>
      </c>
      <c r="M13" t="s">
        <v>24</v>
      </c>
      <c r="N13" t="s">
        <v>7</v>
      </c>
    </row>
    <row r="14" spans="1:14" ht="14.25" customHeight="1" x14ac:dyDescent="0.3">
      <c r="A14" s="9" t="s">
        <v>45</v>
      </c>
      <c r="B14" s="5" t="s">
        <v>8</v>
      </c>
      <c r="C14" s="5" t="s">
        <v>51</v>
      </c>
      <c r="D14" s="5" t="str">
        <f t="shared" si="0"/>
        <v>1.Source-EML-Files/A03.1-Link-Fake-Tooltip-title.json.eml</v>
      </c>
      <c r="E14" s="5" t="str">
        <f t="shared" si="1"/>
        <v>2.Evaluation-Screenshots/3. Fake Tooltip/Ubuntu2210_Mutt/A03.1-Link-Fake-Tooltip-title.*</v>
      </c>
      <c r="F14" t="s">
        <v>22</v>
      </c>
      <c r="G14" s="9" t="s">
        <v>6</v>
      </c>
      <c r="H14" t="s">
        <v>9</v>
      </c>
      <c r="I14" s="10">
        <f>INT(IF($J14=CriticallityClasses!$E$2,CriticallityClasses!$D$2,"")&amp;IF($J14=CriticallityClasses!$E$3,CriticallityClasses!$D$3,"")&amp;IF($J14=CriticallityClasses!$E$4,CriticallityClasses!$D$4,"")&amp;IF($J14=CriticallityClasses!$E$5,CriticallityClasses!$D$5,"")&amp;IF($J14=CriticallityClasses!$E$6,CriticallityClasses!$D$6,"")&amp;IF($J14=CriticallityClasses!$E$7,CriticallityClasses!$D$7,"")&amp;IF($J14=CriticallityClasses!$E$8,CriticallityClasses!$D$8,"")&amp;IF($J14=CriticallityClasses!$E$9,CriticallityClasses!$D$9,"")&amp;IF($J14=CriticallityClasses!$E$10,CriticallityClasses!$D$10,"")&amp;IF($J14=CriticallityClasses!$E$11,CriticallityClasses!$D$11,"")&amp;IF($J14=CriticallityClasses!$E$12,CriticallityClasses!$D$12,"")&amp;IF($J14=CriticallityClasses!$E$13,CriticallityClasses!$D$13,"")&amp;IF($J14=CriticallityClasses!$E$14,CriticallityClasses!$D$14,"")&amp;IF($J14=CriticallityClasses!$E$15,CriticallityClasses!$D$15,"")&amp;IF($J14=CriticallityClasses!$E$16,CriticallityClasses!$D$16,"")&amp;IF($J14=CriticallityClasses!$E$17,CriticallityClasses!$D$17,"")&amp;IF($J14=CriticallityClasses!$E$18,CriticallityClasses!$D$18,"")&amp;IF($J14=CriticallityClasses!$E$19,CriticallityClasses!$D$19,"")&amp;IF($J14=CriticallityClasses!$E$20,CriticallityClasses!$D$20,"")&amp;IF($J14=CriticallityClasses!$E$21,CriticallityClasses!$D$21,"")&amp;IF($J14=CriticallityClasses!$E$22,CriticallityClasses!$D$22,"")&amp;IF($J14=CriticallityClasses!$E$23,CriticallityClasses!$D$23,"")&amp;IF($J14=CriticallityClasses!$E$24,CriticallityClasses!$D$24,"")&amp;IF($J14=CriticallityClasses!$E$25,CriticallityClasses!$D$25,"")&amp;IF($J14=CriticallityClasses!$E$26,CriticallityClasses!$D$26,"")&amp;IF($J14=CriticallityClasses!$E$27,CriticallityClasses!$D$27,"")&amp;IF($J14=CriticallityClasses!$E$28,CriticallityClasses!$D$28,""))</f>
        <v>2</v>
      </c>
      <c r="J14" s="9" t="str">
        <f t="shared" si="2"/>
        <v>both.none.no</v>
      </c>
      <c r="K14" t="str" cm="1">
        <f t="array" ref="K14">_xlfn.SWITCH($F14,"both_misleading-first","both","both_correct-first","both",$F14)</f>
        <v>both</v>
      </c>
      <c r="L14" t="str" cm="1">
        <f t="array" ref="L14">_xlfn.SWITCH($F14,"both_misleading-first","yes_misleading-first","both_correct-first","yes_same","both",IF($H14="yes","yes_same","no"),$H14)</f>
        <v>no</v>
      </c>
      <c r="M14" t="s">
        <v>22</v>
      </c>
      <c r="N14" t="s">
        <v>9</v>
      </c>
    </row>
    <row r="15" spans="1:14" ht="14.25" customHeight="1" x14ac:dyDescent="0.3">
      <c r="A15" s="9" t="s">
        <v>36</v>
      </c>
      <c r="B15" s="5" t="s">
        <v>8</v>
      </c>
      <c r="C15" s="5" t="s">
        <v>51</v>
      </c>
      <c r="D15" s="5" t="str">
        <f t="shared" si="0"/>
        <v>1.Source-EML-Files/A03.1-Link-Fake-Tooltip-title.json.eml</v>
      </c>
      <c r="E15" s="5" t="str">
        <f t="shared" si="1"/>
        <v>2.Evaluation-Screenshots/3. Fake Tooltip/Windows11_Firefox-Gmail/A03.1-Link-Fake-Tooltip-title.*</v>
      </c>
      <c r="F15" t="s">
        <v>22</v>
      </c>
      <c r="G15" s="9" t="s">
        <v>6</v>
      </c>
      <c r="H15" t="s">
        <v>82</v>
      </c>
      <c r="I15" s="10">
        <f>INT(IF($J15=CriticallityClasses!$E$2,CriticallityClasses!$D$2,"")&amp;IF($J15=CriticallityClasses!$E$3,CriticallityClasses!$D$3,"")&amp;IF($J15=CriticallityClasses!$E$4,CriticallityClasses!$D$4,"")&amp;IF($J15=CriticallityClasses!$E$5,CriticallityClasses!$D$5,"")&amp;IF($J15=CriticallityClasses!$E$6,CriticallityClasses!$D$6,"")&amp;IF($J15=CriticallityClasses!$E$7,CriticallityClasses!$D$7,"")&amp;IF($J15=CriticallityClasses!$E$8,CriticallityClasses!$D$8,"")&amp;IF($J15=CriticallityClasses!$E$9,CriticallityClasses!$D$9,"")&amp;IF($J15=CriticallityClasses!$E$10,CriticallityClasses!$D$10,"")&amp;IF($J15=CriticallityClasses!$E$11,CriticallityClasses!$D$11,"")&amp;IF($J15=CriticallityClasses!$E$12,CriticallityClasses!$D$12,"")&amp;IF($J15=CriticallityClasses!$E$13,CriticallityClasses!$D$13,"")&amp;IF($J15=CriticallityClasses!$E$14,CriticallityClasses!$D$14,"")&amp;IF($J15=CriticallityClasses!$E$15,CriticallityClasses!$D$15,"")&amp;IF($J15=CriticallityClasses!$E$16,CriticallityClasses!$D$16,"")&amp;IF($J15=CriticallityClasses!$E$17,CriticallityClasses!$D$17,"")&amp;IF($J15=CriticallityClasses!$E$18,CriticallityClasses!$D$18,"")&amp;IF($J15=CriticallityClasses!$E$19,CriticallityClasses!$D$19,"")&amp;IF($J15=CriticallityClasses!$E$20,CriticallityClasses!$D$20,"")&amp;IF($J15=CriticallityClasses!$E$21,CriticallityClasses!$D$21,"")&amp;IF($J15=CriticallityClasses!$E$22,CriticallityClasses!$D$22,"")&amp;IF($J15=CriticallityClasses!$E$23,CriticallityClasses!$D$23,"")&amp;IF($J15=CriticallityClasses!$E$24,CriticallityClasses!$D$24,"")&amp;IF($J15=CriticallityClasses!$E$25,CriticallityClasses!$D$25,"")&amp;IF($J15=CriticallityClasses!$E$26,CriticallityClasses!$D$26,"")&amp;IF($J15=CriticallityClasses!$E$27,CriticallityClasses!$D$27,"")&amp;IF($J15=CriticallityClasses!$E$28,CriticallityClasses!$D$28,""))</f>
        <v>2</v>
      </c>
      <c r="J15" s="9" t="str">
        <f t="shared" si="2"/>
        <v>both.none.yes_same</v>
      </c>
      <c r="K15" t="str" cm="1">
        <f t="array" ref="K15">_xlfn.SWITCH($F15,"both_misleading-first","both","both_correct-first","both",$F15)</f>
        <v>both</v>
      </c>
      <c r="L15" t="str" cm="1">
        <f t="array" ref="L15">_xlfn.SWITCH($F15,"both_misleading-first","yes_misleading-first","both_correct-first","yes_same","both",IF($H15="yes","yes_same","no"),$H15)</f>
        <v>no</v>
      </c>
      <c r="M15" t="s">
        <v>22</v>
      </c>
      <c r="N15" t="s">
        <v>82</v>
      </c>
    </row>
    <row r="16" spans="1:14" ht="14.25" customHeight="1" x14ac:dyDescent="0.3">
      <c r="A16" s="9" t="s">
        <v>37</v>
      </c>
      <c r="B16" s="5" t="s">
        <v>8</v>
      </c>
      <c r="C16" s="5" t="s">
        <v>51</v>
      </c>
      <c r="D16" s="5" t="str">
        <f t="shared" si="0"/>
        <v>1.Source-EML-Files/A03.1-Link-Fake-Tooltip-title.json.eml</v>
      </c>
      <c r="E16" s="5" t="str">
        <f t="shared" si="1"/>
        <v>2.Evaluation-Screenshots/3. Fake Tooltip/Windows11_Outlook/A03.1-Link-Fake-Tooltip-title.*</v>
      </c>
      <c r="F16" t="s">
        <v>24</v>
      </c>
      <c r="G16" s="9" t="s">
        <v>6</v>
      </c>
      <c r="H16" t="s">
        <v>7</v>
      </c>
      <c r="I16" s="10">
        <f>INT(IF($J16=CriticallityClasses!$E$2,CriticallityClasses!$D$2,"")&amp;IF($J16=CriticallityClasses!$E$3,CriticallityClasses!$D$3,"")&amp;IF($J16=CriticallityClasses!$E$4,CriticallityClasses!$D$4,"")&amp;IF($J16=CriticallityClasses!$E$5,CriticallityClasses!$D$5,"")&amp;IF($J16=CriticallityClasses!$E$6,CriticallityClasses!$D$6,"")&amp;IF($J16=CriticallityClasses!$E$7,CriticallityClasses!$D$7,"")&amp;IF($J16=CriticallityClasses!$E$8,CriticallityClasses!$D$8,"")&amp;IF($J16=CriticallityClasses!$E$9,CriticallityClasses!$D$9,"")&amp;IF($J16=CriticallityClasses!$E$10,CriticallityClasses!$D$10,"")&amp;IF($J16=CriticallityClasses!$E$11,CriticallityClasses!$D$11,"")&amp;IF($J16=CriticallityClasses!$E$12,CriticallityClasses!$D$12,"")&amp;IF($J16=CriticallityClasses!$E$13,CriticallityClasses!$D$13,"")&amp;IF($J16=CriticallityClasses!$E$14,CriticallityClasses!$D$14,"")&amp;IF($J16=CriticallityClasses!$E$15,CriticallityClasses!$D$15,"")&amp;IF($J16=CriticallityClasses!$E$16,CriticallityClasses!$D$16,"")&amp;IF($J16=CriticallityClasses!$E$17,CriticallityClasses!$D$17,"")&amp;IF($J16=CriticallityClasses!$E$18,CriticallityClasses!$D$18,"")&amp;IF($J16=CriticallityClasses!$E$19,CriticallityClasses!$D$19,"")&amp;IF($J16=CriticallityClasses!$E$20,CriticallityClasses!$D$20,"")&amp;IF($J16=CriticallityClasses!$E$21,CriticallityClasses!$D$21,"")&amp;IF($J16=CriticallityClasses!$E$22,CriticallityClasses!$D$22,"")&amp;IF($J16=CriticallityClasses!$E$23,CriticallityClasses!$D$23,"")&amp;IF($J16=CriticallityClasses!$E$24,CriticallityClasses!$D$24,"")&amp;IF($J16=CriticallityClasses!$E$25,CriticallityClasses!$D$25,"")&amp;IF($J16=CriticallityClasses!$E$26,CriticallityClasses!$D$26,"")&amp;IF($J16=CriticallityClasses!$E$27,CriticallityClasses!$D$27,"")&amp;IF($J16=CriticallityClasses!$E$28,CriticallityClasses!$D$28,""))</f>
        <v>1</v>
      </c>
      <c r="J16" s="9" t="str">
        <f t="shared" si="2"/>
        <v>correct.none.yes</v>
      </c>
      <c r="K16" t="str" cm="1">
        <f t="array" ref="K16">_xlfn.SWITCH($F16,"both_misleading-first","both","both_correct-first","both",$F16)</f>
        <v>correct</v>
      </c>
      <c r="L16" t="str" cm="1">
        <f t="array" ref="L16">_xlfn.SWITCH($F16,"both_misleading-first","yes_misleading-first","both_correct-first","yes_same","both",IF($H16="yes","yes_same","no"),$H16)</f>
        <v>yes</v>
      </c>
      <c r="M16" t="s">
        <v>24</v>
      </c>
      <c r="N16" t="s">
        <v>7</v>
      </c>
    </row>
    <row r="17" spans="1:14" ht="14.25" customHeight="1" x14ac:dyDescent="0.3">
      <c r="A17" s="9" t="s">
        <v>39</v>
      </c>
      <c r="B17" s="5" t="s">
        <v>8</v>
      </c>
      <c r="C17" s="5" t="s">
        <v>51</v>
      </c>
      <c r="D17" s="5" t="str">
        <f t="shared" si="0"/>
        <v>1.Source-EML-Files/A03.1-Link-Fake-Tooltip-title.json.eml</v>
      </c>
      <c r="E17" s="5" t="str">
        <f t="shared" si="1"/>
        <v>2.Evaluation-Screenshots/3. Fake Tooltip/Windows11_Thunderbird/A03.1-Link-Fake-Tooltip-title.*</v>
      </c>
      <c r="F17" t="s">
        <v>22</v>
      </c>
      <c r="G17" s="9" t="s">
        <v>6</v>
      </c>
      <c r="H17" t="s">
        <v>82</v>
      </c>
      <c r="I17" s="10">
        <f>INT(IF($J17=CriticallityClasses!$E$2,CriticallityClasses!$D$2,"")&amp;IF($J17=CriticallityClasses!$E$3,CriticallityClasses!$D$3,"")&amp;IF($J17=CriticallityClasses!$E$4,CriticallityClasses!$D$4,"")&amp;IF($J17=CriticallityClasses!$E$5,CriticallityClasses!$D$5,"")&amp;IF($J17=CriticallityClasses!$E$6,CriticallityClasses!$D$6,"")&amp;IF($J17=CriticallityClasses!$E$7,CriticallityClasses!$D$7,"")&amp;IF($J17=CriticallityClasses!$E$8,CriticallityClasses!$D$8,"")&amp;IF($J17=CriticallityClasses!$E$9,CriticallityClasses!$D$9,"")&amp;IF($J17=CriticallityClasses!$E$10,CriticallityClasses!$D$10,"")&amp;IF($J17=CriticallityClasses!$E$11,CriticallityClasses!$D$11,"")&amp;IF($J17=CriticallityClasses!$E$12,CriticallityClasses!$D$12,"")&amp;IF($J17=CriticallityClasses!$E$13,CriticallityClasses!$D$13,"")&amp;IF($J17=CriticallityClasses!$E$14,CriticallityClasses!$D$14,"")&amp;IF($J17=CriticallityClasses!$E$15,CriticallityClasses!$D$15,"")&amp;IF($J17=CriticallityClasses!$E$16,CriticallityClasses!$D$16,"")&amp;IF($J17=CriticallityClasses!$E$17,CriticallityClasses!$D$17,"")&amp;IF($J17=CriticallityClasses!$E$18,CriticallityClasses!$D$18,"")&amp;IF($J17=CriticallityClasses!$E$19,CriticallityClasses!$D$19,"")&amp;IF($J17=CriticallityClasses!$E$20,CriticallityClasses!$D$20,"")&amp;IF($J17=CriticallityClasses!$E$21,CriticallityClasses!$D$21,"")&amp;IF($J17=CriticallityClasses!$E$22,CriticallityClasses!$D$22,"")&amp;IF($J17=CriticallityClasses!$E$23,CriticallityClasses!$D$23,"")&amp;IF($J17=CriticallityClasses!$E$24,CriticallityClasses!$D$24,"")&amp;IF($J17=CriticallityClasses!$E$25,CriticallityClasses!$D$25,"")&amp;IF($J17=CriticallityClasses!$E$26,CriticallityClasses!$D$26,"")&amp;IF($J17=CriticallityClasses!$E$27,CriticallityClasses!$D$27,"")&amp;IF($J17=CriticallityClasses!$E$28,CriticallityClasses!$D$28,""))</f>
        <v>2</v>
      </c>
      <c r="J17" s="9" t="str">
        <f t="shared" si="2"/>
        <v>both.none.yes_same</v>
      </c>
      <c r="K17" t="str" cm="1">
        <f t="array" ref="K17">_xlfn.SWITCH($F17,"both_misleading-first","both","both_correct-first","both",$F17)</f>
        <v>both</v>
      </c>
      <c r="L17" t="str" cm="1">
        <f t="array" ref="L17">_xlfn.SWITCH($F17,"both_misleading-first","yes_misleading-first","both_correct-first","yes_same","both",IF($H17="yes","yes_same","no"),$H17)</f>
        <v>no</v>
      </c>
      <c r="M17" t="s">
        <v>22</v>
      </c>
      <c r="N17" t="s">
        <v>82</v>
      </c>
    </row>
    <row r="18" spans="1:14" ht="14.25" customHeight="1" x14ac:dyDescent="0.3">
      <c r="A18" s="9" t="s">
        <v>34</v>
      </c>
      <c r="B18" s="5" t="s">
        <v>10</v>
      </c>
      <c r="C18" s="5" t="s">
        <v>51</v>
      </c>
      <c r="D18" s="5" t="str">
        <f t="shared" si="0"/>
        <v>1.Source-EML-Files/A03.2-Link-Fake-Tooltip-custom.json.eml</v>
      </c>
      <c r="E18" s="5" t="str">
        <f t="shared" si="1"/>
        <v>2.Evaluation-Screenshots/3. Fake Tooltip/iOS_AppleMail/A03.2-Link-Fake-Tooltip-custom.*</v>
      </c>
      <c r="F18" t="s">
        <v>11</v>
      </c>
      <c r="G18" s="9" t="s">
        <v>6</v>
      </c>
      <c r="H18" t="s">
        <v>9</v>
      </c>
      <c r="I18" s="10">
        <f>INT(IF($J18=CriticallityClasses!$E$2,CriticallityClasses!$D$2,"")&amp;IF($J18=CriticallityClasses!$E$3,CriticallityClasses!$D$3,"")&amp;IF($J18=CriticallityClasses!$E$4,CriticallityClasses!$D$4,"")&amp;IF($J18=CriticallityClasses!$E$5,CriticallityClasses!$D$5,"")&amp;IF($J18=CriticallityClasses!$E$6,CriticallityClasses!$D$6,"")&amp;IF($J18=CriticallityClasses!$E$7,CriticallityClasses!$D$7,"")&amp;IF($J18=CriticallityClasses!$E$8,CriticallityClasses!$D$8,"")&amp;IF($J18=CriticallityClasses!$E$9,CriticallityClasses!$D$9,"")&amp;IF($J18=CriticallityClasses!$E$10,CriticallityClasses!$D$10,"")&amp;IF($J18=CriticallityClasses!$E$11,CriticallityClasses!$D$11,"")&amp;IF($J18=CriticallityClasses!$E$12,CriticallityClasses!$D$12,"")&amp;IF($J18=CriticallityClasses!$E$13,CriticallityClasses!$D$13,"")&amp;IF($J18=CriticallityClasses!$E$14,CriticallityClasses!$D$14,"")&amp;IF($J18=CriticallityClasses!$E$15,CriticallityClasses!$D$15,"")&amp;IF($J18=CriticallityClasses!$E$16,CriticallityClasses!$D$16,"")&amp;IF($J18=CriticallityClasses!$E$17,CriticallityClasses!$D$17,"")&amp;IF($J18=CriticallityClasses!$E$18,CriticallityClasses!$D$18,"")&amp;IF($J18=CriticallityClasses!$E$19,CriticallityClasses!$D$19,"")&amp;IF($J18=CriticallityClasses!$E$20,CriticallityClasses!$D$20,"")&amp;IF($J18=CriticallityClasses!$E$21,CriticallityClasses!$D$21,"")&amp;IF($J18=CriticallityClasses!$E$22,CriticallityClasses!$D$22,"")&amp;IF($J18=CriticallityClasses!$E$23,CriticallityClasses!$D$23,"")&amp;IF($J18=CriticallityClasses!$E$24,CriticallityClasses!$D$24,"")&amp;IF($J18=CriticallityClasses!$E$25,CriticallityClasses!$D$25,"")&amp;IF($J18=CriticallityClasses!$E$26,CriticallityClasses!$D$26,"")&amp;IF($J18=CriticallityClasses!$E$27,CriticallityClasses!$D$27,"")&amp;IF($J18=CriticallityClasses!$E$28,CriticallityClasses!$D$28,""))</f>
        <v>4</v>
      </c>
      <c r="J18" s="9" t="str">
        <f t="shared" si="2"/>
        <v>misleading.none.no</v>
      </c>
      <c r="K18" t="str" cm="1">
        <f t="array" ref="K18">_xlfn.SWITCH($F18,"both_misleading-first","both","both_correct-first","both",$F18)</f>
        <v>misleading</v>
      </c>
      <c r="L18" t="str" cm="1">
        <f t="array" ref="L18">_xlfn.SWITCH($F18,"both_misleading-first","yes_misleading-first","both_correct-first","yes_same","both",IF($H18="yes","yes_same","no"),$H18)</f>
        <v>no</v>
      </c>
      <c r="M18" t="s">
        <v>11</v>
      </c>
      <c r="N18" t="s">
        <v>9</v>
      </c>
    </row>
    <row r="19" spans="1:14" ht="14.25" customHeight="1" x14ac:dyDescent="0.3">
      <c r="A19" s="9" t="s">
        <v>4</v>
      </c>
      <c r="B19" s="5" t="s">
        <v>10</v>
      </c>
      <c r="C19" s="5" t="s">
        <v>51</v>
      </c>
      <c r="D19" s="5" t="str">
        <f t="shared" si="0"/>
        <v>1.Source-EML-Files/A03.2-Link-Fake-Tooltip-custom.json.eml</v>
      </c>
      <c r="E19" s="5" t="str">
        <f t="shared" si="1"/>
        <v>2.Evaluation-Screenshots/3. Fake Tooltip/iOS_Canary/A03.2-Link-Fake-Tooltip-custom.*</v>
      </c>
      <c r="F19" t="s">
        <v>11</v>
      </c>
      <c r="G19" s="9" t="s">
        <v>6</v>
      </c>
      <c r="H19" t="s">
        <v>7</v>
      </c>
      <c r="I19" s="10">
        <f>INT(IF($J19=CriticallityClasses!$E$2,CriticallityClasses!$D$2,"")&amp;IF($J19=CriticallityClasses!$E$3,CriticallityClasses!$D$3,"")&amp;IF($J19=CriticallityClasses!$E$4,CriticallityClasses!$D$4,"")&amp;IF($J19=CriticallityClasses!$E$5,CriticallityClasses!$D$5,"")&amp;IF($J19=CriticallityClasses!$E$6,CriticallityClasses!$D$6,"")&amp;IF($J19=CriticallityClasses!$E$7,CriticallityClasses!$D$7,"")&amp;IF($J19=CriticallityClasses!$E$8,CriticallityClasses!$D$8,"")&amp;IF($J19=CriticallityClasses!$E$9,CriticallityClasses!$D$9,"")&amp;IF($J19=CriticallityClasses!$E$10,CriticallityClasses!$D$10,"")&amp;IF($J19=CriticallityClasses!$E$11,CriticallityClasses!$D$11,"")&amp;IF($J19=CriticallityClasses!$E$12,CriticallityClasses!$D$12,"")&amp;IF($J19=CriticallityClasses!$E$13,CriticallityClasses!$D$13,"")&amp;IF($J19=CriticallityClasses!$E$14,CriticallityClasses!$D$14,"")&amp;IF($J19=CriticallityClasses!$E$15,CriticallityClasses!$D$15,"")&amp;IF($J19=CriticallityClasses!$E$16,CriticallityClasses!$D$16,"")&amp;IF($J19=CriticallityClasses!$E$17,CriticallityClasses!$D$17,"")&amp;IF($J19=CriticallityClasses!$E$18,CriticallityClasses!$D$18,"")&amp;IF($J19=CriticallityClasses!$E$19,CriticallityClasses!$D$19,"")&amp;IF($J19=CriticallityClasses!$E$20,CriticallityClasses!$D$20,"")&amp;IF($J19=CriticallityClasses!$E$21,CriticallityClasses!$D$21,"")&amp;IF($J19=CriticallityClasses!$E$22,CriticallityClasses!$D$22,"")&amp;IF($J19=CriticallityClasses!$E$23,CriticallityClasses!$D$23,"")&amp;IF($J19=CriticallityClasses!$E$24,CriticallityClasses!$D$24,"")&amp;IF($J19=CriticallityClasses!$E$25,CriticallityClasses!$D$25,"")&amp;IF($J19=CriticallityClasses!$E$26,CriticallityClasses!$D$26,"")&amp;IF($J19=CriticallityClasses!$E$27,CriticallityClasses!$D$27,"")&amp;IF($J19=CriticallityClasses!$E$28,CriticallityClasses!$D$28,""))</f>
        <v>4</v>
      </c>
      <c r="J19" s="9" t="str">
        <f t="shared" si="2"/>
        <v>misleading.none.yes</v>
      </c>
      <c r="K19" t="str" cm="1">
        <f t="array" ref="K19">_xlfn.SWITCH($F19,"both_misleading-first","both","both_correct-first","both",$F19)</f>
        <v>misleading</v>
      </c>
      <c r="L19" t="str" cm="1">
        <f t="array" ref="L19">_xlfn.SWITCH($F19,"both_misleading-first","yes_misleading-first","both_correct-first","yes_same","both",IF($H19="yes","yes_same","no"),$H19)</f>
        <v>yes</v>
      </c>
      <c r="M19" t="s">
        <v>11</v>
      </c>
      <c r="N19" t="s">
        <v>7</v>
      </c>
    </row>
    <row r="20" spans="1:14" ht="14.25" customHeight="1" x14ac:dyDescent="0.3">
      <c r="A20" s="9" t="s">
        <v>35</v>
      </c>
      <c r="B20" s="5" t="s">
        <v>10</v>
      </c>
      <c r="C20" s="5" t="s">
        <v>51</v>
      </c>
      <c r="D20" s="5" t="str">
        <f t="shared" si="0"/>
        <v>1.Source-EML-Files/A03.2-Link-Fake-Tooltip-custom.json.eml</v>
      </c>
      <c r="E20" s="5" t="str">
        <f t="shared" si="1"/>
        <v>2.Evaluation-Screenshots/3. Fake Tooltip/iOS_Gmail/A03.2-Link-Fake-Tooltip-custom.*</v>
      </c>
      <c r="F20" t="s">
        <v>11</v>
      </c>
      <c r="G20" s="9" t="s">
        <v>6</v>
      </c>
      <c r="H20" t="s">
        <v>9</v>
      </c>
      <c r="I20" s="10">
        <f>INT(IF($J20=CriticallityClasses!$E$2,CriticallityClasses!$D$2,"")&amp;IF($J20=CriticallityClasses!$E$3,CriticallityClasses!$D$3,"")&amp;IF($J20=CriticallityClasses!$E$4,CriticallityClasses!$D$4,"")&amp;IF($J20=CriticallityClasses!$E$5,CriticallityClasses!$D$5,"")&amp;IF($J20=CriticallityClasses!$E$6,CriticallityClasses!$D$6,"")&amp;IF($J20=CriticallityClasses!$E$7,CriticallityClasses!$D$7,"")&amp;IF($J20=CriticallityClasses!$E$8,CriticallityClasses!$D$8,"")&amp;IF($J20=CriticallityClasses!$E$9,CriticallityClasses!$D$9,"")&amp;IF($J20=CriticallityClasses!$E$10,CriticallityClasses!$D$10,"")&amp;IF($J20=CriticallityClasses!$E$11,CriticallityClasses!$D$11,"")&amp;IF($J20=CriticallityClasses!$E$12,CriticallityClasses!$D$12,"")&amp;IF($J20=CriticallityClasses!$E$13,CriticallityClasses!$D$13,"")&amp;IF($J20=CriticallityClasses!$E$14,CriticallityClasses!$D$14,"")&amp;IF($J20=CriticallityClasses!$E$15,CriticallityClasses!$D$15,"")&amp;IF($J20=CriticallityClasses!$E$16,CriticallityClasses!$D$16,"")&amp;IF($J20=CriticallityClasses!$E$17,CriticallityClasses!$D$17,"")&amp;IF($J20=CriticallityClasses!$E$18,CriticallityClasses!$D$18,"")&amp;IF($J20=CriticallityClasses!$E$19,CriticallityClasses!$D$19,"")&amp;IF($J20=CriticallityClasses!$E$20,CriticallityClasses!$D$20,"")&amp;IF($J20=CriticallityClasses!$E$21,CriticallityClasses!$D$21,"")&amp;IF($J20=CriticallityClasses!$E$22,CriticallityClasses!$D$22,"")&amp;IF($J20=CriticallityClasses!$E$23,CriticallityClasses!$D$23,"")&amp;IF($J20=CriticallityClasses!$E$24,CriticallityClasses!$D$24,"")&amp;IF($J20=CriticallityClasses!$E$25,CriticallityClasses!$D$25,"")&amp;IF($J20=CriticallityClasses!$E$26,CriticallityClasses!$D$26,"")&amp;IF($J20=CriticallityClasses!$E$27,CriticallityClasses!$D$27,"")&amp;IF($J20=CriticallityClasses!$E$28,CriticallityClasses!$D$28,""))</f>
        <v>4</v>
      </c>
      <c r="J20" s="9" t="str">
        <f t="shared" si="2"/>
        <v>misleading.none.no</v>
      </c>
      <c r="K20" t="str" cm="1">
        <f t="array" ref="K20">_xlfn.SWITCH($F20,"both_misleading-first","both","both_correct-first","both",$F20)</f>
        <v>misleading</v>
      </c>
      <c r="L20" t="str" cm="1">
        <f t="array" ref="L20">_xlfn.SWITCH($F20,"both_misleading-first","yes_misleading-first","both_correct-first","yes_same","both",IF($H20="yes","yes_same","no"),$H20)</f>
        <v>no</v>
      </c>
      <c r="M20" t="s">
        <v>11</v>
      </c>
      <c r="N20" t="s">
        <v>9</v>
      </c>
    </row>
    <row r="21" spans="1:14" ht="14.25" customHeight="1" x14ac:dyDescent="0.3">
      <c r="A21" s="9" t="s">
        <v>63</v>
      </c>
      <c r="B21" s="5" t="s">
        <v>10</v>
      </c>
      <c r="C21" s="5" t="s">
        <v>51</v>
      </c>
      <c r="D21" s="5" t="str">
        <f t="shared" si="0"/>
        <v>1.Source-EML-Files/A03.2-Link-Fake-Tooltip-custom.json.eml</v>
      </c>
      <c r="E21" s="5" t="str">
        <f t="shared" si="1"/>
        <v>2.Evaluation-Screenshots/3. Fake Tooltip/macOS_AppleMail/A03.2-Link-Fake-Tooltip-custom.*</v>
      </c>
      <c r="F21" t="s">
        <v>22</v>
      </c>
      <c r="G21" s="9" t="s">
        <v>6</v>
      </c>
      <c r="H21" t="s">
        <v>82</v>
      </c>
      <c r="I21" s="10">
        <f>INT(IF($J21=CriticallityClasses!$E$2,CriticallityClasses!$D$2,"")&amp;IF($J21=CriticallityClasses!$E$3,CriticallityClasses!$D$3,"")&amp;IF($J21=CriticallityClasses!$E$4,CriticallityClasses!$D$4,"")&amp;IF($J21=CriticallityClasses!$E$5,CriticallityClasses!$D$5,"")&amp;IF($J21=CriticallityClasses!$E$6,CriticallityClasses!$D$6,"")&amp;IF($J21=CriticallityClasses!$E$7,CriticallityClasses!$D$7,"")&amp;IF($J21=CriticallityClasses!$E$8,CriticallityClasses!$D$8,"")&amp;IF($J21=CriticallityClasses!$E$9,CriticallityClasses!$D$9,"")&amp;IF($J21=CriticallityClasses!$E$10,CriticallityClasses!$D$10,"")&amp;IF($J21=CriticallityClasses!$E$11,CriticallityClasses!$D$11,"")&amp;IF($J21=CriticallityClasses!$E$12,CriticallityClasses!$D$12,"")&amp;IF($J21=CriticallityClasses!$E$13,CriticallityClasses!$D$13,"")&amp;IF($J21=CriticallityClasses!$E$14,CriticallityClasses!$D$14,"")&amp;IF($J21=CriticallityClasses!$E$15,CriticallityClasses!$D$15,"")&amp;IF($J21=CriticallityClasses!$E$16,CriticallityClasses!$D$16,"")&amp;IF($J21=CriticallityClasses!$E$17,CriticallityClasses!$D$17,"")&amp;IF($J21=CriticallityClasses!$E$18,CriticallityClasses!$D$18,"")&amp;IF($J21=CriticallityClasses!$E$19,CriticallityClasses!$D$19,"")&amp;IF($J21=CriticallityClasses!$E$20,CriticallityClasses!$D$20,"")&amp;IF($J21=CriticallityClasses!$E$21,CriticallityClasses!$D$21,"")&amp;IF($J21=CriticallityClasses!$E$22,CriticallityClasses!$D$22,"")&amp;IF($J21=CriticallityClasses!$E$23,CriticallityClasses!$D$23,"")&amp;IF($J21=CriticallityClasses!$E$24,CriticallityClasses!$D$24,"")&amp;IF($J21=CriticallityClasses!$E$25,CriticallityClasses!$D$25,"")&amp;IF($J21=CriticallityClasses!$E$26,CriticallityClasses!$D$26,"")&amp;IF($J21=CriticallityClasses!$E$27,CriticallityClasses!$D$27,"")&amp;IF($J21=CriticallityClasses!$E$28,CriticallityClasses!$D$28,""))</f>
        <v>2</v>
      </c>
      <c r="J21" s="9" t="str">
        <f t="shared" si="2"/>
        <v>both.none.yes_same</v>
      </c>
      <c r="K21" t="str" cm="1">
        <f t="array" ref="K21">_xlfn.SWITCH($F21,"both_misleading-first","both","both_correct-first","both",$F21)</f>
        <v>both</v>
      </c>
      <c r="L21" t="str" cm="1">
        <f t="array" ref="L21">_xlfn.SWITCH($F21,"both_misleading-first","yes_misleading-first","both_correct-first","yes_same","both",IF($H21="yes","yes_same","no"),$H21)</f>
        <v>no</v>
      </c>
      <c r="M21" t="s">
        <v>22</v>
      </c>
      <c r="N21" t="s">
        <v>82</v>
      </c>
    </row>
    <row r="22" spans="1:14" ht="14.25" customHeight="1" x14ac:dyDescent="0.3">
      <c r="A22" s="9" t="s">
        <v>45</v>
      </c>
      <c r="B22" s="5" t="s">
        <v>10</v>
      </c>
      <c r="C22" s="5" t="s">
        <v>51</v>
      </c>
      <c r="D22" s="5" t="str">
        <f t="shared" si="0"/>
        <v>1.Source-EML-Files/A03.2-Link-Fake-Tooltip-custom.json.eml</v>
      </c>
      <c r="E22" s="5" t="str">
        <f t="shared" si="1"/>
        <v>2.Evaluation-Screenshots/3. Fake Tooltip/Ubuntu2210_Mutt/A03.2-Link-Fake-Tooltip-custom.*</v>
      </c>
      <c r="F22" t="s">
        <v>22</v>
      </c>
      <c r="G22" s="9" t="s">
        <v>6</v>
      </c>
      <c r="H22" t="s">
        <v>9</v>
      </c>
      <c r="I22" s="10">
        <f>INT(IF($J22=CriticallityClasses!$E$2,CriticallityClasses!$D$2,"")&amp;IF($J22=CriticallityClasses!$E$3,CriticallityClasses!$D$3,"")&amp;IF($J22=CriticallityClasses!$E$4,CriticallityClasses!$D$4,"")&amp;IF($J22=CriticallityClasses!$E$5,CriticallityClasses!$D$5,"")&amp;IF($J22=CriticallityClasses!$E$6,CriticallityClasses!$D$6,"")&amp;IF($J22=CriticallityClasses!$E$7,CriticallityClasses!$D$7,"")&amp;IF($J22=CriticallityClasses!$E$8,CriticallityClasses!$D$8,"")&amp;IF($J22=CriticallityClasses!$E$9,CriticallityClasses!$D$9,"")&amp;IF($J22=CriticallityClasses!$E$10,CriticallityClasses!$D$10,"")&amp;IF($J22=CriticallityClasses!$E$11,CriticallityClasses!$D$11,"")&amp;IF($J22=CriticallityClasses!$E$12,CriticallityClasses!$D$12,"")&amp;IF($J22=CriticallityClasses!$E$13,CriticallityClasses!$D$13,"")&amp;IF($J22=CriticallityClasses!$E$14,CriticallityClasses!$D$14,"")&amp;IF($J22=CriticallityClasses!$E$15,CriticallityClasses!$D$15,"")&amp;IF($J22=CriticallityClasses!$E$16,CriticallityClasses!$D$16,"")&amp;IF($J22=CriticallityClasses!$E$17,CriticallityClasses!$D$17,"")&amp;IF($J22=CriticallityClasses!$E$18,CriticallityClasses!$D$18,"")&amp;IF($J22=CriticallityClasses!$E$19,CriticallityClasses!$D$19,"")&amp;IF($J22=CriticallityClasses!$E$20,CriticallityClasses!$D$20,"")&amp;IF($J22=CriticallityClasses!$E$21,CriticallityClasses!$D$21,"")&amp;IF($J22=CriticallityClasses!$E$22,CriticallityClasses!$D$22,"")&amp;IF($J22=CriticallityClasses!$E$23,CriticallityClasses!$D$23,"")&amp;IF($J22=CriticallityClasses!$E$24,CriticallityClasses!$D$24,"")&amp;IF($J22=CriticallityClasses!$E$25,CriticallityClasses!$D$25,"")&amp;IF($J22=CriticallityClasses!$E$26,CriticallityClasses!$D$26,"")&amp;IF($J22=CriticallityClasses!$E$27,CriticallityClasses!$D$27,"")&amp;IF($J22=CriticallityClasses!$E$28,CriticallityClasses!$D$28,""))</f>
        <v>2</v>
      </c>
      <c r="J22" s="9" t="str">
        <f t="shared" si="2"/>
        <v>both.none.no</v>
      </c>
      <c r="K22" t="str" cm="1">
        <f t="array" ref="K22">_xlfn.SWITCH($F22,"both_misleading-first","both","both_correct-first","both",$F22)</f>
        <v>both</v>
      </c>
      <c r="L22" t="str" cm="1">
        <f t="array" ref="L22">_xlfn.SWITCH($F22,"both_misleading-first","yes_misleading-first","both_correct-first","yes_same","both",IF($H22="yes","yes_same","no"),$H22)</f>
        <v>no</v>
      </c>
      <c r="M22" t="s">
        <v>22</v>
      </c>
      <c r="N22" t="s">
        <v>9</v>
      </c>
    </row>
    <row r="23" spans="1:14" ht="14.25" customHeight="1" x14ac:dyDescent="0.3">
      <c r="A23" s="9" t="s">
        <v>36</v>
      </c>
      <c r="B23" s="5" t="s">
        <v>10</v>
      </c>
      <c r="C23" s="5" t="s">
        <v>51</v>
      </c>
      <c r="D23" s="5" t="str">
        <f t="shared" si="0"/>
        <v>1.Source-EML-Files/A03.2-Link-Fake-Tooltip-custom.json.eml</v>
      </c>
      <c r="E23" s="5" t="str">
        <f t="shared" si="1"/>
        <v>2.Evaluation-Screenshots/3. Fake Tooltip/Windows11_Firefox-Gmail/A03.2-Link-Fake-Tooltip-custom.*</v>
      </c>
      <c r="F23" t="s">
        <v>22</v>
      </c>
      <c r="G23" s="9" t="s">
        <v>6</v>
      </c>
      <c r="H23" t="s">
        <v>81</v>
      </c>
      <c r="I23" s="10">
        <f>INT(IF($J23=CriticallityClasses!$E$2,CriticallityClasses!$D$2,"")&amp;IF($J23=CriticallityClasses!$E$3,CriticallityClasses!$D$3,"")&amp;IF($J23=CriticallityClasses!$E$4,CriticallityClasses!$D$4,"")&amp;IF($J23=CriticallityClasses!$E$5,CriticallityClasses!$D$5,"")&amp;IF($J23=CriticallityClasses!$E$6,CriticallityClasses!$D$6,"")&amp;IF($J23=CriticallityClasses!$E$7,CriticallityClasses!$D$7,"")&amp;IF($J23=CriticallityClasses!$E$8,CriticallityClasses!$D$8,"")&amp;IF($J23=CriticallityClasses!$E$9,CriticallityClasses!$D$9,"")&amp;IF($J23=CriticallityClasses!$E$10,CriticallityClasses!$D$10,"")&amp;IF($J23=CriticallityClasses!$E$11,CriticallityClasses!$D$11,"")&amp;IF($J23=CriticallityClasses!$E$12,CriticallityClasses!$D$12,"")&amp;IF($J23=CriticallityClasses!$E$13,CriticallityClasses!$D$13,"")&amp;IF($J23=CriticallityClasses!$E$14,CriticallityClasses!$D$14,"")&amp;IF($J23=CriticallityClasses!$E$15,CriticallityClasses!$D$15,"")&amp;IF($J23=CriticallityClasses!$E$16,CriticallityClasses!$D$16,"")&amp;IF($J23=CriticallityClasses!$E$17,CriticallityClasses!$D$17,"")&amp;IF($J23=CriticallityClasses!$E$18,CriticallityClasses!$D$18,"")&amp;IF($J23=CriticallityClasses!$E$19,CriticallityClasses!$D$19,"")&amp;IF($J23=CriticallityClasses!$E$20,CriticallityClasses!$D$20,"")&amp;IF($J23=CriticallityClasses!$E$21,CriticallityClasses!$D$21,"")&amp;IF($J23=CriticallityClasses!$E$22,CriticallityClasses!$D$22,"")&amp;IF($J23=CriticallityClasses!$E$23,CriticallityClasses!$D$23,"")&amp;IF($J23=CriticallityClasses!$E$24,CriticallityClasses!$D$24,"")&amp;IF($J23=CriticallityClasses!$E$25,CriticallityClasses!$D$25,"")&amp;IF($J23=CriticallityClasses!$E$26,CriticallityClasses!$D$26,"")&amp;IF($J23=CriticallityClasses!$E$27,CriticallityClasses!$D$27,"")&amp;IF($J23=CriticallityClasses!$E$28,CriticallityClasses!$D$28,""))</f>
        <v>4</v>
      </c>
      <c r="J23" s="9" t="str">
        <f t="shared" si="2"/>
        <v>both.none.yes_misleading-first</v>
      </c>
      <c r="K23" t="str" cm="1">
        <f t="array" ref="K23">_xlfn.SWITCH($F23,"both_misleading-first","both","both_correct-first","both",$F23)</f>
        <v>both</v>
      </c>
      <c r="L23" t="str" cm="1">
        <f t="array" ref="L23">_xlfn.SWITCH($F23,"both_misleading-first","yes_misleading-first","both_correct-first","yes_same","both",IF($H23="yes","yes_same","no"),$H23)</f>
        <v>no</v>
      </c>
      <c r="M23" t="s">
        <v>22</v>
      </c>
      <c r="N23" t="s">
        <v>81</v>
      </c>
    </row>
    <row r="24" spans="1:14" ht="14.25" customHeight="1" x14ac:dyDescent="0.3">
      <c r="A24" s="9" t="s">
        <v>37</v>
      </c>
      <c r="B24" s="5" t="s">
        <v>10</v>
      </c>
      <c r="C24" s="5" t="s">
        <v>51</v>
      </c>
      <c r="D24" s="5" t="str">
        <f t="shared" si="0"/>
        <v>1.Source-EML-Files/A03.2-Link-Fake-Tooltip-custom.json.eml</v>
      </c>
      <c r="E24" s="5" t="str">
        <f t="shared" si="1"/>
        <v>2.Evaluation-Screenshots/3. Fake Tooltip/Windows11_Outlook/A03.2-Link-Fake-Tooltip-custom.*</v>
      </c>
      <c r="F24" t="s">
        <v>22</v>
      </c>
      <c r="G24" s="9" t="s">
        <v>6</v>
      </c>
      <c r="H24" t="s">
        <v>81</v>
      </c>
      <c r="I24" s="10">
        <f>INT(IF($J24=CriticallityClasses!$E$2,CriticallityClasses!$D$2,"")&amp;IF($J24=CriticallityClasses!$E$3,CriticallityClasses!$D$3,"")&amp;IF($J24=CriticallityClasses!$E$4,CriticallityClasses!$D$4,"")&amp;IF($J24=CriticallityClasses!$E$5,CriticallityClasses!$D$5,"")&amp;IF($J24=CriticallityClasses!$E$6,CriticallityClasses!$D$6,"")&amp;IF($J24=CriticallityClasses!$E$7,CriticallityClasses!$D$7,"")&amp;IF($J24=CriticallityClasses!$E$8,CriticallityClasses!$D$8,"")&amp;IF($J24=CriticallityClasses!$E$9,CriticallityClasses!$D$9,"")&amp;IF($J24=CriticallityClasses!$E$10,CriticallityClasses!$D$10,"")&amp;IF($J24=CriticallityClasses!$E$11,CriticallityClasses!$D$11,"")&amp;IF($J24=CriticallityClasses!$E$12,CriticallityClasses!$D$12,"")&amp;IF($J24=CriticallityClasses!$E$13,CriticallityClasses!$D$13,"")&amp;IF($J24=CriticallityClasses!$E$14,CriticallityClasses!$D$14,"")&amp;IF($J24=CriticallityClasses!$E$15,CriticallityClasses!$D$15,"")&amp;IF($J24=CriticallityClasses!$E$16,CriticallityClasses!$D$16,"")&amp;IF($J24=CriticallityClasses!$E$17,CriticallityClasses!$D$17,"")&amp;IF($J24=CriticallityClasses!$E$18,CriticallityClasses!$D$18,"")&amp;IF($J24=CriticallityClasses!$E$19,CriticallityClasses!$D$19,"")&amp;IF($J24=CriticallityClasses!$E$20,CriticallityClasses!$D$20,"")&amp;IF($J24=CriticallityClasses!$E$21,CriticallityClasses!$D$21,"")&amp;IF($J24=CriticallityClasses!$E$22,CriticallityClasses!$D$22,"")&amp;IF($J24=CriticallityClasses!$E$23,CriticallityClasses!$D$23,"")&amp;IF($J24=CriticallityClasses!$E$24,CriticallityClasses!$D$24,"")&amp;IF($J24=CriticallityClasses!$E$25,CriticallityClasses!$D$25,"")&amp;IF($J24=CriticallityClasses!$E$26,CriticallityClasses!$D$26,"")&amp;IF($J24=CriticallityClasses!$E$27,CriticallityClasses!$D$27,"")&amp;IF($J24=CriticallityClasses!$E$28,CriticallityClasses!$D$28,""))</f>
        <v>4</v>
      </c>
      <c r="J24" s="9" t="str">
        <f t="shared" si="2"/>
        <v>both.none.yes_misleading-first</v>
      </c>
      <c r="K24" t="str" cm="1">
        <f t="array" ref="K24">_xlfn.SWITCH($F24,"both_misleading-first","both","both_correct-first","both",$F24)</f>
        <v>both</v>
      </c>
      <c r="L24" t="str" cm="1">
        <f t="array" ref="L24">_xlfn.SWITCH($F24,"both_misleading-first","yes_misleading-first","both_correct-first","yes_same","both",IF($H24="yes","yes_same","no"),$H24)</f>
        <v>no</v>
      </c>
      <c r="M24" t="s">
        <v>22</v>
      </c>
      <c r="N24" t="s">
        <v>81</v>
      </c>
    </row>
    <row r="25" spans="1:14" ht="14.25" customHeight="1" x14ac:dyDescent="0.3">
      <c r="A25" s="9" t="s">
        <v>39</v>
      </c>
      <c r="B25" s="5" t="s">
        <v>10</v>
      </c>
      <c r="C25" s="5" t="s">
        <v>51</v>
      </c>
      <c r="D25" s="5" t="str">
        <f t="shared" si="0"/>
        <v>1.Source-EML-Files/A03.2-Link-Fake-Tooltip-custom.json.eml</v>
      </c>
      <c r="E25" s="5" t="str">
        <f t="shared" si="1"/>
        <v>2.Evaluation-Screenshots/3. Fake Tooltip/Windows11_Thunderbird/A03.2-Link-Fake-Tooltip-custom.*</v>
      </c>
      <c r="F25" t="s">
        <v>22</v>
      </c>
      <c r="G25" s="9" t="s">
        <v>6</v>
      </c>
      <c r="H25" t="s">
        <v>82</v>
      </c>
      <c r="I25" s="10">
        <f>INT(IF($J25=CriticallityClasses!$E$2,CriticallityClasses!$D$2,"")&amp;IF($J25=CriticallityClasses!$E$3,CriticallityClasses!$D$3,"")&amp;IF($J25=CriticallityClasses!$E$4,CriticallityClasses!$D$4,"")&amp;IF($J25=CriticallityClasses!$E$5,CriticallityClasses!$D$5,"")&amp;IF($J25=CriticallityClasses!$E$6,CriticallityClasses!$D$6,"")&amp;IF($J25=CriticallityClasses!$E$7,CriticallityClasses!$D$7,"")&amp;IF($J25=CriticallityClasses!$E$8,CriticallityClasses!$D$8,"")&amp;IF($J25=CriticallityClasses!$E$9,CriticallityClasses!$D$9,"")&amp;IF($J25=CriticallityClasses!$E$10,CriticallityClasses!$D$10,"")&amp;IF($J25=CriticallityClasses!$E$11,CriticallityClasses!$D$11,"")&amp;IF($J25=CriticallityClasses!$E$12,CriticallityClasses!$D$12,"")&amp;IF($J25=CriticallityClasses!$E$13,CriticallityClasses!$D$13,"")&amp;IF($J25=CriticallityClasses!$E$14,CriticallityClasses!$D$14,"")&amp;IF($J25=CriticallityClasses!$E$15,CriticallityClasses!$D$15,"")&amp;IF($J25=CriticallityClasses!$E$16,CriticallityClasses!$D$16,"")&amp;IF($J25=CriticallityClasses!$E$17,CriticallityClasses!$D$17,"")&amp;IF($J25=CriticallityClasses!$E$18,CriticallityClasses!$D$18,"")&amp;IF($J25=CriticallityClasses!$E$19,CriticallityClasses!$D$19,"")&amp;IF($J25=CriticallityClasses!$E$20,CriticallityClasses!$D$20,"")&amp;IF($J25=CriticallityClasses!$E$21,CriticallityClasses!$D$21,"")&amp;IF($J25=CriticallityClasses!$E$22,CriticallityClasses!$D$22,"")&amp;IF($J25=CriticallityClasses!$E$23,CriticallityClasses!$D$23,"")&amp;IF($J25=CriticallityClasses!$E$24,CriticallityClasses!$D$24,"")&amp;IF($J25=CriticallityClasses!$E$25,CriticallityClasses!$D$25,"")&amp;IF($J25=CriticallityClasses!$E$26,CriticallityClasses!$D$26,"")&amp;IF($J25=CriticallityClasses!$E$27,CriticallityClasses!$D$27,"")&amp;IF($J25=CriticallityClasses!$E$28,CriticallityClasses!$D$28,""))</f>
        <v>2</v>
      </c>
      <c r="J25" s="9" t="str">
        <f t="shared" si="2"/>
        <v>both.none.yes_same</v>
      </c>
      <c r="K25" t="str" cm="1">
        <f t="array" ref="K25">_xlfn.SWITCH($F25,"both_misleading-first","both","both_correct-first","both",$F25)</f>
        <v>both</v>
      </c>
      <c r="L25" t="str" cm="1">
        <f t="array" ref="L25">_xlfn.SWITCH($F25,"both_misleading-first","yes_misleading-first","both_correct-first","yes_same","both",IF($H25="yes","yes_same","no"),$H25)</f>
        <v>no</v>
      </c>
      <c r="M25" t="s">
        <v>22</v>
      </c>
      <c r="N25" t="s">
        <v>82</v>
      </c>
    </row>
    <row r="26" spans="1:14" ht="14.25" customHeight="1" x14ac:dyDescent="0.3">
      <c r="A26" s="9" t="s">
        <v>34</v>
      </c>
      <c r="B26" s="5" t="s">
        <v>12</v>
      </c>
      <c r="C26" s="5" t="s">
        <v>52</v>
      </c>
      <c r="D26" s="5" t="str">
        <f t="shared" si="0"/>
        <v>1.Source-EML-Files/A04-Link-Hexadecimal-Encoding.json.eml</v>
      </c>
      <c r="E26" s="5" t="str">
        <f t="shared" si="1"/>
        <v>2.Evaluation-Screenshots/4. Hexadecimal Encoding/iOS_AppleMail/A04-Link-Hexadecimal-Encoding.*</v>
      </c>
      <c r="F26" t="s">
        <v>9</v>
      </c>
      <c r="G26" s="9" t="s">
        <v>6</v>
      </c>
      <c r="H26" t="s">
        <v>9</v>
      </c>
      <c r="I26" s="10">
        <f>INT(IF($J26=CriticallityClasses!$E$2,CriticallityClasses!$D$2,"")&amp;IF($J26=CriticallityClasses!$E$3,CriticallityClasses!$D$3,"")&amp;IF($J26=CriticallityClasses!$E$4,CriticallityClasses!$D$4,"")&amp;IF($J26=CriticallityClasses!$E$5,CriticallityClasses!$D$5,"")&amp;IF($J26=CriticallityClasses!$E$6,CriticallityClasses!$D$6,"")&amp;IF($J26=CriticallityClasses!$E$7,CriticallityClasses!$D$7,"")&amp;IF($J26=CriticallityClasses!$E$8,CriticallityClasses!$D$8,"")&amp;IF($J26=CriticallityClasses!$E$9,CriticallityClasses!$D$9,"")&amp;IF($J26=CriticallityClasses!$E$10,CriticallityClasses!$D$10,"")&amp;IF($J26=CriticallityClasses!$E$11,CriticallityClasses!$D$11,"")&amp;IF($J26=CriticallityClasses!$E$12,CriticallityClasses!$D$12,"")&amp;IF($J26=CriticallityClasses!$E$13,CriticallityClasses!$D$13,"")&amp;IF($J26=CriticallityClasses!$E$14,CriticallityClasses!$D$14,"")&amp;IF($J26=CriticallityClasses!$E$15,CriticallityClasses!$D$15,"")&amp;IF($J26=CriticallityClasses!$E$16,CriticallityClasses!$D$16,"")&amp;IF($J26=CriticallityClasses!$E$17,CriticallityClasses!$D$17,"")&amp;IF($J26=CriticallityClasses!$E$18,CriticallityClasses!$D$18,"")&amp;IF($J26=CriticallityClasses!$E$19,CriticallityClasses!$D$19,"")&amp;IF($J26=CriticallityClasses!$E$20,CriticallityClasses!$D$20,"")&amp;IF($J26=CriticallityClasses!$E$21,CriticallityClasses!$D$21,"")&amp;IF($J26=CriticallityClasses!$E$22,CriticallityClasses!$D$22,"")&amp;IF($J26=CriticallityClasses!$E$23,CriticallityClasses!$D$23,"")&amp;IF($J26=CriticallityClasses!$E$24,CriticallityClasses!$D$24,"")&amp;IF($J26=CriticallityClasses!$E$25,CriticallityClasses!$D$25,"")&amp;IF($J26=CriticallityClasses!$E$26,CriticallityClasses!$D$26,"")&amp;IF($J26=CriticallityClasses!$E$27,CriticallityClasses!$D$27,"")&amp;IF($J26=CriticallityClasses!$E$28,CriticallityClasses!$D$28,""))</f>
        <v>4</v>
      </c>
      <c r="J26" s="9" t="str">
        <f t="shared" si="2"/>
        <v>no.none.no</v>
      </c>
      <c r="K26" t="str" cm="1">
        <f t="array" ref="K26">_xlfn.SWITCH($F26,"both_misleading-first","both","both_correct-first","both",$F26)</f>
        <v>no</v>
      </c>
      <c r="L26" t="str" cm="1">
        <f t="array" ref="L26">_xlfn.SWITCH($F26,"both_misleading-first","yes_misleading-first","both_correct-first","yes_same","both",IF($H26="yes","yes_same","no"),$H26)</f>
        <v>no</v>
      </c>
      <c r="M26" t="s">
        <v>9</v>
      </c>
      <c r="N26" t="s">
        <v>9</v>
      </c>
    </row>
    <row r="27" spans="1:14" ht="14.25" customHeight="1" x14ac:dyDescent="0.3">
      <c r="A27" s="9" t="s">
        <v>4</v>
      </c>
      <c r="B27" s="5" t="s">
        <v>12</v>
      </c>
      <c r="C27" s="5" t="s">
        <v>52</v>
      </c>
      <c r="D27" s="5" t="str">
        <f t="shared" si="0"/>
        <v>1.Source-EML-Files/A04-Link-Hexadecimal-Encoding.json.eml</v>
      </c>
      <c r="E27" s="5" t="str">
        <f t="shared" si="1"/>
        <v>2.Evaluation-Screenshots/4. Hexadecimal Encoding/iOS_Canary/A04-Link-Hexadecimal-Encoding.*</v>
      </c>
      <c r="F27" t="s">
        <v>9</v>
      </c>
      <c r="G27" s="9" t="s">
        <v>6</v>
      </c>
      <c r="H27" t="s">
        <v>9</v>
      </c>
      <c r="I27" s="10">
        <f>INT(IF($J27=CriticallityClasses!$E$2,CriticallityClasses!$D$2,"")&amp;IF($J27=CriticallityClasses!$E$3,CriticallityClasses!$D$3,"")&amp;IF($J27=CriticallityClasses!$E$4,CriticallityClasses!$D$4,"")&amp;IF($J27=CriticallityClasses!$E$5,CriticallityClasses!$D$5,"")&amp;IF($J27=CriticallityClasses!$E$6,CriticallityClasses!$D$6,"")&amp;IF($J27=CriticallityClasses!$E$7,CriticallityClasses!$D$7,"")&amp;IF($J27=CriticallityClasses!$E$8,CriticallityClasses!$D$8,"")&amp;IF($J27=CriticallityClasses!$E$9,CriticallityClasses!$D$9,"")&amp;IF($J27=CriticallityClasses!$E$10,CriticallityClasses!$D$10,"")&amp;IF($J27=CriticallityClasses!$E$11,CriticallityClasses!$D$11,"")&amp;IF($J27=CriticallityClasses!$E$12,CriticallityClasses!$D$12,"")&amp;IF($J27=CriticallityClasses!$E$13,CriticallityClasses!$D$13,"")&amp;IF($J27=CriticallityClasses!$E$14,CriticallityClasses!$D$14,"")&amp;IF($J27=CriticallityClasses!$E$15,CriticallityClasses!$D$15,"")&amp;IF($J27=CriticallityClasses!$E$16,CriticallityClasses!$D$16,"")&amp;IF($J27=CriticallityClasses!$E$17,CriticallityClasses!$D$17,"")&amp;IF($J27=CriticallityClasses!$E$18,CriticallityClasses!$D$18,"")&amp;IF($J27=CriticallityClasses!$E$19,CriticallityClasses!$D$19,"")&amp;IF($J27=CriticallityClasses!$E$20,CriticallityClasses!$D$20,"")&amp;IF($J27=CriticallityClasses!$E$21,CriticallityClasses!$D$21,"")&amp;IF($J27=CriticallityClasses!$E$22,CriticallityClasses!$D$22,"")&amp;IF($J27=CriticallityClasses!$E$23,CriticallityClasses!$D$23,"")&amp;IF($J27=CriticallityClasses!$E$24,CriticallityClasses!$D$24,"")&amp;IF($J27=CriticallityClasses!$E$25,CriticallityClasses!$D$25,"")&amp;IF($J27=CriticallityClasses!$E$26,CriticallityClasses!$D$26,"")&amp;IF($J27=CriticallityClasses!$E$27,CriticallityClasses!$D$27,"")&amp;IF($J27=CriticallityClasses!$E$28,CriticallityClasses!$D$28,""))</f>
        <v>4</v>
      </c>
      <c r="J27" s="9" t="str">
        <f t="shared" si="2"/>
        <v>no.none.no</v>
      </c>
      <c r="K27" t="str" cm="1">
        <f t="array" ref="K27">_xlfn.SWITCH($F27,"both_misleading-first","both","both_correct-first","both",$F27)</f>
        <v>no</v>
      </c>
      <c r="L27" t="str" cm="1">
        <f t="array" ref="L27">_xlfn.SWITCH($F27,"both_misleading-first","yes_misleading-first","both_correct-first","yes_same","both",IF($H27="yes","yes_same","no"),$H27)</f>
        <v>no</v>
      </c>
      <c r="M27" t="s">
        <v>9</v>
      </c>
      <c r="N27" t="s">
        <v>9</v>
      </c>
    </row>
    <row r="28" spans="1:14" ht="14.25" customHeight="1" x14ac:dyDescent="0.3">
      <c r="A28" s="9" t="s">
        <v>35</v>
      </c>
      <c r="B28" s="5" t="s">
        <v>12</v>
      </c>
      <c r="C28" s="5" t="s">
        <v>52</v>
      </c>
      <c r="D28" s="5" t="str">
        <f t="shared" si="0"/>
        <v>1.Source-EML-Files/A04-Link-Hexadecimal-Encoding.json.eml</v>
      </c>
      <c r="E28" s="5" t="str">
        <f t="shared" si="1"/>
        <v>2.Evaluation-Screenshots/4. Hexadecimal Encoding/iOS_Gmail/A04-Link-Hexadecimal-Encoding.*</v>
      </c>
      <c r="F28" t="s">
        <v>9</v>
      </c>
      <c r="G28" s="9" t="s">
        <v>6</v>
      </c>
      <c r="H28" t="s">
        <v>9</v>
      </c>
      <c r="I28" s="10">
        <f>INT(IF($J28=CriticallityClasses!$E$2,CriticallityClasses!$D$2,"")&amp;IF($J28=CriticallityClasses!$E$3,CriticallityClasses!$D$3,"")&amp;IF($J28=CriticallityClasses!$E$4,CriticallityClasses!$D$4,"")&amp;IF($J28=CriticallityClasses!$E$5,CriticallityClasses!$D$5,"")&amp;IF($J28=CriticallityClasses!$E$6,CriticallityClasses!$D$6,"")&amp;IF($J28=CriticallityClasses!$E$7,CriticallityClasses!$D$7,"")&amp;IF($J28=CriticallityClasses!$E$8,CriticallityClasses!$D$8,"")&amp;IF($J28=CriticallityClasses!$E$9,CriticallityClasses!$D$9,"")&amp;IF($J28=CriticallityClasses!$E$10,CriticallityClasses!$D$10,"")&amp;IF($J28=CriticallityClasses!$E$11,CriticallityClasses!$D$11,"")&amp;IF($J28=CriticallityClasses!$E$12,CriticallityClasses!$D$12,"")&amp;IF($J28=CriticallityClasses!$E$13,CriticallityClasses!$D$13,"")&amp;IF($J28=CriticallityClasses!$E$14,CriticallityClasses!$D$14,"")&amp;IF($J28=CriticallityClasses!$E$15,CriticallityClasses!$D$15,"")&amp;IF($J28=CriticallityClasses!$E$16,CriticallityClasses!$D$16,"")&amp;IF($J28=CriticallityClasses!$E$17,CriticallityClasses!$D$17,"")&amp;IF($J28=CriticallityClasses!$E$18,CriticallityClasses!$D$18,"")&amp;IF($J28=CriticallityClasses!$E$19,CriticallityClasses!$D$19,"")&amp;IF($J28=CriticallityClasses!$E$20,CriticallityClasses!$D$20,"")&amp;IF($J28=CriticallityClasses!$E$21,CriticallityClasses!$D$21,"")&amp;IF($J28=CriticallityClasses!$E$22,CriticallityClasses!$D$22,"")&amp;IF($J28=CriticallityClasses!$E$23,CriticallityClasses!$D$23,"")&amp;IF($J28=CriticallityClasses!$E$24,CriticallityClasses!$D$24,"")&amp;IF($J28=CriticallityClasses!$E$25,CriticallityClasses!$D$25,"")&amp;IF($J28=CriticallityClasses!$E$26,CriticallityClasses!$D$26,"")&amp;IF($J28=CriticallityClasses!$E$27,CriticallityClasses!$D$27,"")&amp;IF($J28=CriticallityClasses!$E$28,CriticallityClasses!$D$28,""))</f>
        <v>4</v>
      </c>
      <c r="J28" s="9" t="str">
        <f t="shared" si="2"/>
        <v>no.none.no</v>
      </c>
      <c r="K28" t="str" cm="1">
        <f t="array" ref="K28">_xlfn.SWITCH($F28,"both_misleading-first","both","both_correct-first","both",$F28)</f>
        <v>no</v>
      </c>
      <c r="L28" t="str" cm="1">
        <f t="array" ref="L28">_xlfn.SWITCH($F28,"both_misleading-first","yes_misleading-first","both_correct-first","yes_same","both",IF($H28="yes","yes_same","no"),$H28)</f>
        <v>no</v>
      </c>
      <c r="M28" t="s">
        <v>9</v>
      </c>
      <c r="N28" t="s">
        <v>9</v>
      </c>
    </row>
    <row r="29" spans="1:14" ht="14.25" customHeight="1" x14ac:dyDescent="0.3">
      <c r="A29" s="9" t="s">
        <v>63</v>
      </c>
      <c r="B29" s="5" t="s">
        <v>12</v>
      </c>
      <c r="C29" s="5" t="s">
        <v>52</v>
      </c>
      <c r="D29" s="5" t="str">
        <f t="shared" si="0"/>
        <v>1.Source-EML-Files/A04-Link-Hexadecimal-Encoding.json.eml</v>
      </c>
      <c r="E29" s="5" t="str">
        <f t="shared" si="1"/>
        <v>2.Evaluation-Screenshots/4. Hexadecimal Encoding/macOS_AppleMail/A04-Link-Hexadecimal-Encoding.*</v>
      </c>
      <c r="F29" t="s">
        <v>24</v>
      </c>
      <c r="G29" s="9" t="s">
        <v>6</v>
      </c>
      <c r="H29" t="s">
        <v>7</v>
      </c>
      <c r="I29" s="10">
        <f>INT(IF($J29=CriticallityClasses!$E$2,CriticallityClasses!$D$2,"")&amp;IF($J29=CriticallityClasses!$E$3,CriticallityClasses!$D$3,"")&amp;IF($J29=CriticallityClasses!$E$4,CriticallityClasses!$D$4,"")&amp;IF($J29=CriticallityClasses!$E$5,CriticallityClasses!$D$5,"")&amp;IF($J29=CriticallityClasses!$E$6,CriticallityClasses!$D$6,"")&amp;IF($J29=CriticallityClasses!$E$7,CriticallityClasses!$D$7,"")&amp;IF($J29=CriticallityClasses!$E$8,CriticallityClasses!$D$8,"")&amp;IF($J29=CriticallityClasses!$E$9,CriticallityClasses!$D$9,"")&amp;IF($J29=CriticallityClasses!$E$10,CriticallityClasses!$D$10,"")&amp;IF($J29=CriticallityClasses!$E$11,CriticallityClasses!$D$11,"")&amp;IF($J29=CriticallityClasses!$E$12,CriticallityClasses!$D$12,"")&amp;IF($J29=CriticallityClasses!$E$13,CriticallityClasses!$D$13,"")&amp;IF($J29=CriticallityClasses!$E$14,CriticallityClasses!$D$14,"")&amp;IF($J29=CriticallityClasses!$E$15,CriticallityClasses!$D$15,"")&amp;IF($J29=CriticallityClasses!$E$16,CriticallityClasses!$D$16,"")&amp;IF($J29=CriticallityClasses!$E$17,CriticallityClasses!$D$17,"")&amp;IF($J29=CriticallityClasses!$E$18,CriticallityClasses!$D$18,"")&amp;IF($J29=CriticallityClasses!$E$19,CriticallityClasses!$D$19,"")&amp;IF($J29=CriticallityClasses!$E$20,CriticallityClasses!$D$20,"")&amp;IF($J29=CriticallityClasses!$E$21,CriticallityClasses!$D$21,"")&amp;IF($J29=CriticallityClasses!$E$22,CriticallityClasses!$D$22,"")&amp;IF($J29=CriticallityClasses!$E$23,CriticallityClasses!$D$23,"")&amp;IF($J29=CriticallityClasses!$E$24,CriticallityClasses!$D$24,"")&amp;IF($J29=CriticallityClasses!$E$25,CriticallityClasses!$D$25,"")&amp;IF($J29=CriticallityClasses!$E$26,CriticallityClasses!$D$26,"")&amp;IF($J29=CriticallityClasses!$E$27,CriticallityClasses!$D$27,"")&amp;IF($J29=CriticallityClasses!$E$28,CriticallityClasses!$D$28,""))</f>
        <v>1</v>
      </c>
      <c r="J29" s="9" t="str">
        <f t="shared" si="2"/>
        <v>correct.none.yes</v>
      </c>
      <c r="K29" t="str" cm="1">
        <f t="array" ref="K29">_xlfn.SWITCH($F29,"both_misleading-first","both","both_correct-first","both",$F29)</f>
        <v>correct</v>
      </c>
      <c r="L29" t="str" cm="1">
        <f t="array" ref="L29">_xlfn.SWITCH($F29,"both_misleading-first","yes_misleading-first","both_correct-first","yes_same","both",IF($H29="yes","yes_same","no"),$H29)</f>
        <v>yes</v>
      </c>
      <c r="M29" t="s">
        <v>24</v>
      </c>
      <c r="N29" t="s">
        <v>7</v>
      </c>
    </row>
    <row r="30" spans="1:14" ht="14.25" customHeight="1" x14ac:dyDescent="0.3">
      <c r="A30" s="9" t="s">
        <v>45</v>
      </c>
      <c r="B30" s="5" t="s">
        <v>12</v>
      </c>
      <c r="C30" s="5" t="s">
        <v>52</v>
      </c>
      <c r="D30" s="5" t="str">
        <f t="shared" si="0"/>
        <v>1.Source-EML-Files/A04-Link-Hexadecimal-Encoding.json.eml</v>
      </c>
      <c r="E30" s="5" t="str">
        <f t="shared" si="1"/>
        <v>2.Evaluation-Screenshots/4. Hexadecimal Encoding/Ubuntu2210_Mutt/A04-Link-Hexadecimal-Encoding.*</v>
      </c>
      <c r="F30" t="s">
        <v>11</v>
      </c>
      <c r="G30" s="9" t="s">
        <v>6</v>
      </c>
      <c r="H30" t="s">
        <v>9</v>
      </c>
      <c r="I30" s="10">
        <f>INT(IF($J30=CriticallityClasses!$E$2,CriticallityClasses!$D$2,"")&amp;IF($J30=CriticallityClasses!$E$3,CriticallityClasses!$D$3,"")&amp;IF($J30=CriticallityClasses!$E$4,CriticallityClasses!$D$4,"")&amp;IF($J30=CriticallityClasses!$E$5,CriticallityClasses!$D$5,"")&amp;IF($J30=CriticallityClasses!$E$6,CriticallityClasses!$D$6,"")&amp;IF($J30=CriticallityClasses!$E$7,CriticallityClasses!$D$7,"")&amp;IF($J30=CriticallityClasses!$E$8,CriticallityClasses!$D$8,"")&amp;IF($J30=CriticallityClasses!$E$9,CriticallityClasses!$D$9,"")&amp;IF($J30=CriticallityClasses!$E$10,CriticallityClasses!$D$10,"")&amp;IF($J30=CriticallityClasses!$E$11,CriticallityClasses!$D$11,"")&amp;IF($J30=CriticallityClasses!$E$12,CriticallityClasses!$D$12,"")&amp;IF($J30=CriticallityClasses!$E$13,CriticallityClasses!$D$13,"")&amp;IF($J30=CriticallityClasses!$E$14,CriticallityClasses!$D$14,"")&amp;IF($J30=CriticallityClasses!$E$15,CriticallityClasses!$D$15,"")&amp;IF($J30=CriticallityClasses!$E$16,CriticallityClasses!$D$16,"")&amp;IF($J30=CriticallityClasses!$E$17,CriticallityClasses!$D$17,"")&amp;IF($J30=CriticallityClasses!$E$18,CriticallityClasses!$D$18,"")&amp;IF($J30=CriticallityClasses!$E$19,CriticallityClasses!$D$19,"")&amp;IF($J30=CriticallityClasses!$E$20,CriticallityClasses!$D$20,"")&amp;IF($J30=CriticallityClasses!$E$21,CriticallityClasses!$D$21,"")&amp;IF($J30=CriticallityClasses!$E$22,CriticallityClasses!$D$22,"")&amp;IF($J30=CriticallityClasses!$E$23,CriticallityClasses!$D$23,"")&amp;IF($J30=CriticallityClasses!$E$24,CriticallityClasses!$D$24,"")&amp;IF($J30=CriticallityClasses!$E$25,CriticallityClasses!$D$25,"")&amp;IF($J30=CriticallityClasses!$E$26,CriticallityClasses!$D$26,"")&amp;IF($J30=CriticallityClasses!$E$27,CriticallityClasses!$D$27,"")&amp;IF($J30=CriticallityClasses!$E$28,CriticallityClasses!$D$28,""))</f>
        <v>4</v>
      </c>
      <c r="J30" s="9" t="str">
        <f t="shared" si="2"/>
        <v>misleading.none.no</v>
      </c>
      <c r="K30" t="str" cm="1">
        <f t="array" ref="K30">_xlfn.SWITCH($F30,"both_misleading-first","both","both_correct-first","both",$F30)</f>
        <v>misleading</v>
      </c>
      <c r="L30" t="str" cm="1">
        <f t="array" ref="L30">_xlfn.SWITCH($F30,"both_misleading-first","yes_misleading-first","both_correct-first","yes_same","both",IF($H30="yes","yes_same","no"),$H30)</f>
        <v>no</v>
      </c>
      <c r="M30" t="s">
        <v>11</v>
      </c>
      <c r="N30" t="s">
        <v>9</v>
      </c>
    </row>
    <row r="31" spans="1:14" ht="14.25" customHeight="1" x14ac:dyDescent="0.3">
      <c r="A31" s="9" t="s">
        <v>36</v>
      </c>
      <c r="B31" s="5" t="s">
        <v>12</v>
      </c>
      <c r="C31" s="5" t="s">
        <v>52</v>
      </c>
      <c r="D31" s="5" t="str">
        <f t="shared" si="0"/>
        <v>1.Source-EML-Files/A04-Link-Hexadecimal-Encoding.json.eml</v>
      </c>
      <c r="E31" s="5" t="str">
        <f t="shared" si="1"/>
        <v>2.Evaluation-Screenshots/4. Hexadecimal Encoding/Windows11_Firefox-Gmail/A04-Link-Hexadecimal-Encoding.*</v>
      </c>
      <c r="F31" t="s">
        <v>22</v>
      </c>
      <c r="G31" s="9" t="s">
        <v>6</v>
      </c>
      <c r="H31" t="s">
        <v>82</v>
      </c>
      <c r="I31" s="10">
        <f>INT(IF($J31=CriticallityClasses!$E$2,CriticallityClasses!$D$2,"")&amp;IF($J31=CriticallityClasses!$E$3,CriticallityClasses!$D$3,"")&amp;IF($J31=CriticallityClasses!$E$4,CriticallityClasses!$D$4,"")&amp;IF($J31=CriticallityClasses!$E$5,CriticallityClasses!$D$5,"")&amp;IF($J31=CriticallityClasses!$E$6,CriticallityClasses!$D$6,"")&amp;IF($J31=CriticallityClasses!$E$7,CriticallityClasses!$D$7,"")&amp;IF($J31=CriticallityClasses!$E$8,CriticallityClasses!$D$8,"")&amp;IF($J31=CriticallityClasses!$E$9,CriticallityClasses!$D$9,"")&amp;IF($J31=CriticallityClasses!$E$10,CriticallityClasses!$D$10,"")&amp;IF($J31=CriticallityClasses!$E$11,CriticallityClasses!$D$11,"")&amp;IF($J31=CriticallityClasses!$E$12,CriticallityClasses!$D$12,"")&amp;IF($J31=CriticallityClasses!$E$13,CriticallityClasses!$D$13,"")&amp;IF($J31=CriticallityClasses!$E$14,CriticallityClasses!$D$14,"")&amp;IF($J31=CriticallityClasses!$E$15,CriticallityClasses!$D$15,"")&amp;IF($J31=CriticallityClasses!$E$16,CriticallityClasses!$D$16,"")&amp;IF($J31=CriticallityClasses!$E$17,CriticallityClasses!$D$17,"")&amp;IF($J31=CriticallityClasses!$E$18,CriticallityClasses!$D$18,"")&amp;IF($J31=CriticallityClasses!$E$19,CriticallityClasses!$D$19,"")&amp;IF($J31=CriticallityClasses!$E$20,CriticallityClasses!$D$20,"")&amp;IF($J31=CriticallityClasses!$E$21,CriticallityClasses!$D$21,"")&amp;IF($J31=CriticallityClasses!$E$22,CriticallityClasses!$D$22,"")&amp;IF($J31=CriticallityClasses!$E$23,CriticallityClasses!$D$23,"")&amp;IF($J31=CriticallityClasses!$E$24,CriticallityClasses!$D$24,"")&amp;IF($J31=CriticallityClasses!$E$25,CriticallityClasses!$D$25,"")&amp;IF($J31=CriticallityClasses!$E$26,CriticallityClasses!$D$26,"")&amp;IF($J31=CriticallityClasses!$E$27,CriticallityClasses!$D$27,"")&amp;IF($J31=CriticallityClasses!$E$28,CriticallityClasses!$D$28,""))</f>
        <v>2</v>
      </c>
      <c r="J31" s="9" t="str">
        <f t="shared" si="2"/>
        <v>both.none.yes_same</v>
      </c>
      <c r="K31" t="str" cm="1">
        <f t="array" ref="K31">_xlfn.SWITCH($F31,"both_misleading-first","both","both_correct-first","both",$F31)</f>
        <v>both</v>
      </c>
      <c r="L31" t="str" cm="1">
        <f t="array" ref="L31">_xlfn.SWITCH($F31,"both_misleading-first","yes_misleading-first","both_correct-first","yes_same","both",IF($H31="yes","yes_same","no"),$H31)</f>
        <v>no</v>
      </c>
      <c r="M31" t="s">
        <v>22</v>
      </c>
      <c r="N31" t="s">
        <v>82</v>
      </c>
    </row>
    <row r="32" spans="1:14" ht="14.25" customHeight="1" x14ac:dyDescent="0.3">
      <c r="A32" s="9" t="s">
        <v>37</v>
      </c>
      <c r="B32" s="5" t="s">
        <v>12</v>
      </c>
      <c r="C32" s="5" t="s">
        <v>52</v>
      </c>
      <c r="D32" s="5" t="str">
        <f t="shared" si="0"/>
        <v>1.Source-EML-Files/A04-Link-Hexadecimal-Encoding.json.eml</v>
      </c>
      <c r="E32" s="5" t="str">
        <f t="shared" si="1"/>
        <v>2.Evaluation-Screenshots/4. Hexadecimal Encoding/Windows11_Outlook/A04-Link-Hexadecimal-Encoding.*</v>
      </c>
      <c r="F32" t="s">
        <v>11</v>
      </c>
      <c r="G32" s="9" t="s">
        <v>17</v>
      </c>
      <c r="H32" t="s">
        <v>7</v>
      </c>
      <c r="I32" s="10">
        <f>INT(IF($J32=CriticallityClasses!$E$2,CriticallityClasses!$D$2,"")&amp;IF($J32=CriticallityClasses!$E$3,CriticallityClasses!$D$3,"")&amp;IF($J32=CriticallityClasses!$E$4,CriticallityClasses!$D$4,"")&amp;IF($J32=CriticallityClasses!$E$5,CriticallityClasses!$D$5,"")&amp;IF($J32=CriticallityClasses!$E$6,CriticallityClasses!$D$6,"")&amp;IF($J32=CriticallityClasses!$E$7,CriticallityClasses!$D$7,"")&amp;IF($J32=CriticallityClasses!$E$8,CriticallityClasses!$D$8,"")&amp;IF($J32=CriticallityClasses!$E$9,CriticallityClasses!$D$9,"")&amp;IF($J32=CriticallityClasses!$E$10,CriticallityClasses!$D$10,"")&amp;IF($J32=CriticallityClasses!$E$11,CriticallityClasses!$D$11,"")&amp;IF($J32=CriticallityClasses!$E$12,CriticallityClasses!$D$12,"")&amp;IF($J32=CriticallityClasses!$E$13,CriticallityClasses!$D$13,"")&amp;IF($J32=CriticallityClasses!$E$14,CriticallityClasses!$D$14,"")&amp;IF($J32=CriticallityClasses!$E$15,CriticallityClasses!$D$15,"")&amp;IF($J32=CriticallityClasses!$E$16,CriticallityClasses!$D$16,"")&amp;IF($J32=CriticallityClasses!$E$17,CriticallityClasses!$D$17,"")&amp;IF($J32=CriticallityClasses!$E$18,CriticallityClasses!$D$18,"")&amp;IF($J32=CriticallityClasses!$E$19,CriticallityClasses!$D$19,"")&amp;IF($J32=CriticallityClasses!$E$20,CriticallityClasses!$D$20,"")&amp;IF($J32=CriticallityClasses!$E$21,CriticallityClasses!$D$21,"")&amp;IF($J32=CriticallityClasses!$E$22,CriticallityClasses!$D$22,"")&amp;IF($J32=CriticallityClasses!$E$23,CriticallityClasses!$D$23,"")&amp;IF($J32=CriticallityClasses!$E$24,CriticallityClasses!$D$24,"")&amp;IF($J32=CriticallityClasses!$E$25,CriticallityClasses!$D$25,"")&amp;IF($J32=CriticallityClasses!$E$26,CriticallityClasses!$D$26,"")&amp;IF($J32=CriticallityClasses!$E$27,CriticallityClasses!$D$27,"")&amp;IF($J32=CriticallityClasses!$E$28,CriticallityClasses!$D$28,""))</f>
        <v>0</v>
      </c>
      <c r="J32" s="9" t="str">
        <f t="shared" si="2"/>
        <v>misleading.blocked.yes</v>
      </c>
      <c r="K32" t="str" cm="1">
        <f t="array" ref="K32">_xlfn.SWITCH($F32,"both_misleading-first","both","both_correct-first","both",$F32)</f>
        <v>misleading</v>
      </c>
      <c r="L32" t="str" cm="1">
        <f t="array" ref="L32">_xlfn.SWITCH($F32,"both_misleading-first","yes_misleading-first","both_correct-first","yes_same","both",IF($H32="yes","yes_same","no"),$H32)</f>
        <v>yes</v>
      </c>
      <c r="M32" t="s">
        <v>11</v>
      </c>
      <c r="N32" t="s">
        <v>7</v>
      </c>
    </row>
    <row r="33" spans="1:14" ht="14.25" customHeight="1" x14ac:dyDescent="0.3">
      <c r="A33" s="9" t="s">
        <v>39</v>
      </c>
      <c r="B33" s="5" t="s">
        <v>12</v>
      </c>
      <c r="C33" s="5" t="s">
        <v>52</v>
      </c>
      <c r="D33" s="5" t="str">
        <f t="shared" si="0"/>
        <v>1.Source-EML-Files/A04-Link-Hexadecimal-Encoding.json.eml</v>
      </c>
      <c r="E33" s="5" t="str">
        <f t="shared" si="1"/>
        <v>2.Evaluation-Screenshots/4. Hexadecimal Encoding/Windows11_Thunderbird/A04-Link-Hexadecimal-Encoding.*</v>
      </c>
      <c r="F33" t="s">
        <v>22</v>
      </c>
      <c r="G33" s="9" t="s">
        <v>6</v>
      </c>
      <c r="H33" t="s">
        <v>82</v>
      </c>
      <c r="I33" s="10">
        <f>INT(IF($J33=CriticallityClasses!$E$2,CriticallityClasses!$D$2,"")&amp;IF($J33=CriticallityClasses!$E$3,CriticallityClasses!$D$3,"")&amp;IF($J33=CriticallityClasses!$E$4,CriticallityClasses!$D$4,"")&amp;IF($J33=CriticallityClasses!$E$5,CriticallityClasses!$D$5,"")&amp;IF($J33=CriticallityClasses!$E$6,CriticallityClasses!$D$6,"")&amp;IF($J33=CriticallityClasses!$E$7,CriticallityClasses!$D$7,"")&amp;IF($J33=CriticallityClasses!$E$8,CriticallityClasses!$D$8,"")&amp;IF($J33=CriticallityClasses!$E$9,CriticallityClasses!$D$9,"")&amp;IF($J33=CriticallityClasses!$E$10,CriticallityClasses!$D$10,"")&amp;IF($J33=CriticallityClasses!$E$11,CriticallityClasses!$D$11,"")&amp;IF($J33=CriticallityClasses!$E$12,CriticallityClasses!$D$12,"")&amp;IF($J33=CriticallityClasses!$E$13,CriticallityClasses!$D$13,"")&amp;IF($J33=CriticallityClasses!$E$14,CriticallityClasses!$D$14,"")&amp;IF($J33=CriticallityClasses!$E$15,CriticallityClasses!$D$15,"")&amp;IF($J33=CriticallityClasses!$E$16,CriticallityClasses!$D$16,"")&amp;IF($J33=CriticallityClasses!$E$17,CriticallityClasses!$D$17,"")&amp;IF($J33=CriticallityClasses!$E$18,CriticallityClasses!$D$18,"")&amp;IF($J33=CriticallityClasses!$E$19,CriticallityClasses!$D$19,"")&amp;IF($J33=CriticallityClasses!$E$20,CriticallityClasses!$D$20,"")&amp;IF($J33=CriticallityClasses!$E$21,CriticallityClasses!$D$21,"")&amp;IF($J33=CriticallityClasses!$E$22,CriticallityClasses!$D$22,"")&amp;IF($J33=CriticallityClasses!$E$23,CriticallityClasses!$D$23,"")&amp;IF($J33=CriticallityClasses!$E$24,CriticallityClasses!$D$24,"")&amp;IF($J33=CriticallityClasses!$E$25,CriticallityClasses!$D$25,"")&amp;IF($J33=CriticallityClasses!$E$26,CriticallityClasses!$D$26,"")&amp;IF($J33=CriticallityClasses!$E$27,CriticallityClasses!$D$27,"")&amp;IF($J33=CriticallityClasses!$E$28,CriticallityClasses!$D$28,""))</f>
        <v>2</v>
      </c>
      <c r="J33" s="9" t="str">
        <f t="shared" si="2"/>
        <v>both.none.yes_same</v>
      </c>
      <c r="K33" t="str" cm="1">
        <f t="array" ref="K33">_xlfn.SWITCH($F33,"both_misleading-first","both","both_correct-first","both",$F33)</f>
        <v>both</v>
      </c>
      <c r="L33" t="str" cm="1">
        <f t="array" ref="L33">_xlfn.SWITCH($F33,"both_misleading-first","yes_misleading-first","both_correct-first","yes_same","both",IF($H33="yes","yes_same","no"),$H33)</f>
        <v>no</v>
      </c>
      <c r="M33" t="s">
        <v>22</v>
      </c>
      <c r="N33" t="s">
        <v>82</v>
      </c>
    </row>
    <row r="34" spans="1:14" ht="14.25" customHeight="1" x14ac:dyDescent="0.3">
      <c r="A34" s="9" t="s">
        <v>34</v>
      </c>
      <c r="B34" s="5" t="s">
        <v>13</v>
      </c>
      <c r="C34" s="5" t="s">
        <v>53</v>
      </c>
      <c r="D34" s="5" t="str">
        <f t="shared" ref="D34:D65" si="3">"1.Source-EML-Files/" &amp; B34 &amp; ".json.eml"</f>
        <v>1.Source-EML-Files/A05-Link-HTML Base-Tag.json.eml</v>
      </c>
      <c r="E34" s="5" t="str">
        <f t="shared" ref="E34:E65" si="4">"2.Evaluation-Screenshots/" &amp; C34 &amp; "/" &amp; A34 &amp; "/" &amp; B34 &amp; ".*"</f>
        <v>2.Evaluation-Screenshots/5. HTML Base-Tag/iOS_AppleMail/A05-Link-HTML Base-Tag.*</v>
      </c>
      <c r="F34" t="s">
        <v>9</v>
      </c>
      <c r="G34" s="9" t="s">
        <v>6</v>
      </c>
      <c r="H34" t="s">
        <v>9</v>
      </c>
      <c r="I34" s="10">
        <f>INT(IF($J34=CriticallityClasses!$E$2,CriticallityClasses!$D$2,"")&amp;IF($J34=CriticallityClasses!$E$3,CriticallityClasses!$D$3,"")&amp;IF($J34=CriticallityClasses!$E$4,CriticallityClasses!$D$4,"")&amp;IF($J34=CriticallityClasses!$E$5,CriticallityClasses!$D$5,"")&amp;IF($J34=CriticallityClasses!$E$6,CriticallityClasses!$D$6,"")&amp;IF($J34=CriticallityClasses!$E$7,CriticallityClasses!$D$7,"")&amp;IF($J34=CriticallityClasses!$E$8,CriticallityClasses!$D$8,"")&amp;IF($J34=CriticallityClasses!$E$9,CriticallityClasses!$D$9,"")&amp;IF($J34=CriticallityClasses!$E$10,CriticallityClasses!$D$10,"")&amp;IF($J34=CriticallityClasses!$E$11,CriticallityClasses!$D$11,"")&amp;IF($J34=CriticallityClasses!$E$12,CriticallityClasses!$D$12,"")&amp;IF($J34=CriticallityClasses!$E$13,CriticallityClasses!$D$13,"")&amp;IF($J34=CriticallityClasses!$E$14,CriticallityClasses!$D$14,"")&amp;IF($J34=CriticallityClasses!$E$15,CriticallityClasses!$D$15,"")&amp;IF($J34=CriticallityClasses!$E$16,CriticallityClasses!$D$16,"")&amp;IF($J34=CriticallityClasses!$E$17,CriticallityClasses!$D$17,"")&amp;IF($J34=CriticallityClasses!$E$18,CriticallityClasses!$D$18,"")&amp;IF($J34=CriticallityClasses!$E$19,CriticallityClasses!$D$19,"")&amp;IF($J34=CriticallityClasses!$E$20,CriticallityClasses!$D$20,"")&amp;IF($J34=CriticallityClasses!$E$21,CriticallityClasses!$D$21,"")&amp;IF($J34=CriticallityClasses!$E$22,CriticallityClasses!$D$22,"")&amp;IF($J34=CriticallityClasses!$E$23,CriticallityClasses!$D$23,"")&amp;IF($J34=CriticallityClasses!$E$24,CriticallityClasses!$D$24,"")&amp;IF($J34=CriticallityClasses!$E$25,CriticallityClasses!$D$25,"")&amp;IF($J34=CriticallityClasses!$E$26,CriticallityClasses!$D$26,"")&amp;IF($J34=CriticallityClasses!$E$27,CriticallityClasses!$D$27,"")&amp;IF($J34=CriticallityClasses!$E$28,CriticallityClasses!$D$28,""))</f>
        <v>4</v>
      </c>
      <c r="J34" s="9" t="str">
        <f t="shared" ref="J34:J65" si="5">$F34&amp;"."&amp;$G34&amp;"."&amp;$H34</f>
        <v>no.none.no</v>
      </c>
      <c r="K34" t="str" cm="1">
        <f t="array" ref="K34">_xlfn.SWITCH($F34,"both_misleading-first","both","both_correct-first","both",$F34)</f>
        <v>no</v>
      </c>
      <c r="L34" t="str" cm="1">
        <f t="array" ref="L34">_xlfn.SWITCH($F34,"both_misleading-first","yes_misleading-first","both_correct-first","yes_same","both",IF($H34="yes","yes_same","no"),$H34)</f>
        <v>no</v>
      </c>
      <c r="M34" t="s">
        <v>9</v>
      </c>
      <c r="N34" t="s">
        <v>9</v>
      </c>
    </row>
    <row r="35" spans="1:14" ht="14.25" customHeight="1" x14ac:dyDescent="0.3">
      <c r="A35" s="9" t="s">
        <v>4</v>
      </c>
      <c r="B35" s="5" t="s">
        <v>13</v>
      </c>
      <c r="C35" s="5" t="s">
        <v>53</v>
      </c>
      <c r="D35" s="5" t="str">
        <f t="shared" si="3"/>
        <v>1.Source-EML-Files/A05-Link-HTML Base-Tag.json.eml</v>
      </c>
      <c r="E35" s="5" t="str">
        <f t="shared" si="4"/>
        <v>2.Evaluation-Screenshots/5. HTML Base-Tag/iOS_Canary/A05-Link-HTML Base-Tag.*</v>
      </c>
      <c r="F35" t="s">
        <v>9</v>
      </c>
      <c r="G35" s="9" t="s">
        <v>6</v>
      </c>
      <c r="H35" t="s">
        <v>9</v>
      </c>
      <c r="I35" s="10">
        <f>INT(IF($J35=CriticallityClasses!$E$2,CriticallityClasses!$D$2,"")&amp;IF($J35=CriticallityClasses!$E$3,CriticallityClasses!$D$3,"")&amp;IF($J35=CriticallityClasses!$E$4,CriticallityClasses!$D$4,"")&amp;IF($J35=CriticallityClasses!$E$5,CriticallityClasses!$D$5,"")&amp;IF($J35=CriticallityClasses!$E$6,CriticallityClasses!$D$6,"")&amp;IF($J35=CriticallityClasses!$E$7,CriticallityClasses!$D$7,"")&amp;IF($J35=CriticallityClasses!$E$8,CriticallityClasses!$D$8,"")&amp;IF($J35=CriticallityClasses!$E$9,CriticallityClasses!$D$9,"")&amp;IF($J35=CriticallityClasses!$E$10,CriticallityClasses!$D$10,"")&amp;IF($J35=CriticallityClasses!$E$11,CriticallityClasses!$D$11,"")&amp;IF($J35=CriticallityClasses!$E$12,CriticallityClasses!$D$12,"")&amp;IF($J35=CriticallityClasses!$E$13,CriticallityClasses!$D$13,"")&amp;IF($J35=CriticallityClasses!$E$14,CriticallityClasses!$D$14,"")&amp;IF($J35=CriticallityClasses!$E$15,CriticallityClasses!$D$15,"")&amp;IF($J35=CriticallityClasses!$E$16,CriticallityClasses!$D$16,"")&amp;IF($J35=CriticallityClasses!$E$17,CriticallityClasses!$D$17,"")&amp;IF($J35=CriticallityClasses!$E$18,CriticallityClasses!$D$18,"")&amp;IF($J35=CriticallityClasses!$E$19,CriticallityClasses!$D$19,"")&amp;IF($J35=CriticallityClasses!$E$20,CriticallityClasses!$D$20,"")&amp;IF($J35=CriticallityClasses!$E$21,CriticallityClasses!$D$21,"")&amp;IF($J35=CriticallityClasses!$E$22,CriticallityClasses!$D$22,"")&amp;IF($J35=CriticallityClasses!$E$23,CriticallityClasses!$D$23,"")&amp;IF($J35=CriticallityClasses!$E$24,CriticallityClasses!$D$24,"")&amp;IF($J35=CriticallityClasses!$E$25,CriticallityClasses!$D$25,"")&amp;IF($J35=CriticallityClasses!$E$26,CriticallityClasses!$D$26,"")&amp;IF($J35=CriticallityClasses!$E$27,CriticallityClasses!$D$27,"")&amp;IF($J35=CriticallityClasses!$E$28,CriticallityClasses!$D$28,""))</f>
        <v>4</v>
      </c>
      <c r="J35" s="9" t="str">
        <f t="shared" si="5"/>
        <v>no.none.no</v>
      </c>
      <c r="K35" t="str" cm="1">
        <f t="array" ref="K35">_xlfn.SWITCH($F35,"both_misleading-first","both","both_correct-first","both",$F35)</f>
        <v>no</v>
      </c>
      <c r="L35" t="str" cm="1">
        <f t="array" ref="L35">_xlfn.SWITCH($F35,"both_misleading-first","yes_misleading-first","both_correct-first","yes_same","both",IF($H35="yes","yes_same","no"),$H35)</f>
        <v>no</v>
      </c>
      <c r="M35" t="s">
        <v>9</v>
      </c>
      <c r="N35" t="s">
        <v>9</v>
      </c>
    </row>
    <row r="36" spans="1:14" ht="14.25" customHeight="1" x14ac:dyDescent="0.3">
      <c r="A36" s="9" t="s">
        <v>35</v>
      </c>
      <c r="B36" s="5" t="s">
        <v>13</v>
      </c>
      <c r="C36" s="5" t="s">
        <v>53</v>
      </c>
      <c r="D36" s="5" t="str">
        <f t="shared" si="3"/>
        <v>1.Source-EML-Files/A05-Link-HTML Base-Tag.json.eml</v>
      </c>
      <c r="E36" s="5" t="str">
        <f t="shared" si="4"/>
        <v>2.Evaluation-Screenshots/5. HTML Base-Tag/iOS_Gmail/A05-Link-HTML Base-Tag.*</v>
      </c>
      <c r="F36" t="s">
        <v>9</v>
      </c>
      <c r="G36" s="9" t="s">
        <v>6</v>
      </c>
      <c r="H36" t="s">
        <v>9</v>
      </c>
      <c r="I36" s="10">
        <f>INT(IF($J36=CriticallityClasses!$E$2,CriticallityClasses!$D$2,"")&amp;IF($J36=CriticallityClasses!$E$3,CriticallityClasses!$D$3,"")&amp;IF($J36=CriticallityClasses!$E$4,CriticallityClasses!$D$4,"")&amp;IF($J36=CriticallityClasses!$E$5,CriticallityClasses!$D$5,"")&amp;IF($J36=CriticallityClasses!$E$6,CriticallityClasses!$D$6,"")&amp;IF($J36=CriticallityClasses!$E$7,CriticallityClasses!$D$7,"")&amp;IF($J36=CriticallityClasses!$E$8,CriticallityClasses!$D$8,"")&amp;IF($J36=CriticallityClasses!$E$9,CriticallityClasses!$D$9,"")&amp;IF($J36=CriticallityClasses!$E$10,CriticallityClasses!$D$10,"")&amp;IF($J36=CriticallityClasses!$E$11,CriticallityClasses!$D$11,"")&amp;IF($J36=CriticallityClasses!$E$12,CriticallityClasses!$D$12,"")&amp;IF($J36=CriticallityClasses!$E$13,CriticallityClasses!$D$13,"")&amp;IF($J36=CriticallityClasses!$E$14,CriticallityClasses!$D$14,"")&amp;IF($J36=CriticallityClasses!$E$15,CriticallityClasses!$D$15,"")&amp;IF($J36=CriticallityClasses!$E$16,CriticallityClasses!$D$16,"")&amp;IF($J36=CriticallityClasses!$E$17,CriticallityClasses!$D$17,"")&amp;IF($J36=CriticallityClasses!$E$18,CriticallityClasses!$D$18,"")&amp;IF($J36=CriticallityClasses!$E$19,CriticallityClasses!$D$19,"")&amp;IF($J36=CriticallityClasses!$E$20,CriticallityClasses!$D$20,"")&amp;IF($J36=CriticallityClasses!$E$21,CriticallityClasses!$D$21,"")&amp;IF($J36=CriticallityClasses!$E$22,CriticallityClasses!$D$22,"")&amp;IF($J36=CriticallityClasses!$E$23,CriticallityClasses!$D$23,"")&amp;IF($J36=CriticallityClasses!$E$24,CriticallityClasses!$D$24,"")&amp;IF($J36=CriticallityClasses!$E$25,CriticallityClasses!$D$25,"")&amp;IF($J36=CriticallityClasses!$E$26,CriticallityClasses!$D$26,"")&amp;IF($J36=CriticallityClasses!$E$27,CriticallityClasses!$D$27,"")&amp;IF($J36=CriticallityClasses!$E$28,CriticallityClasses!$D$28,""))</f>
        <v>4</v>
      </c>
      <c r="J36" s="9" t="str">
        <f t="shared" si="5"/>
        <v>no.none.no</v>
      </c>
      <c r="K36" t="str" cm="1">
        <f t="array" ref="K36">_xlfn.SWITCH($F36,"both_misleading-first","both","both_correct-first","both",$F36)</f>
        <v>no</v>
      </c>
      <c r="L36" t="str" cm="1">
        <f t="array" ref="L36">_xlfn.SWITCH($F36,"both_misleading-first","yes_misleading-first","both_correct-first","yes_same","both",IF($H36="yes","yes_same","no"),$H36)</f>
        <v>no</v>
      </c>
      <c r="M36" t="s">
        <v>9</v>
      </c>
      <c r="N36" t="s">
        <v>9</v>
      </c>
    </row>
    <row r="37" spans="1:14" ht="14.25" customHeight="1" x14ac:dyDescent="0.3">
      <c r="A37" s="9" t="s">
        <v>63</v>
      </c>
      <c r="B37" s="5" t="s">
        <v>13</v>
      </c>
      <c r="C37" s="5" t="s">
        <v>53</v>
      </c>
      <c r="D37" s="5" t="str">
        <f t="shared" si="3"/>
        <v>1.Source-EML-Files/A05-Link-HTML Base-Tag.json.eml</v>
      </c>
      <c r="E37" s="5" t="str">
        <f t="shared" si="4"/>
        <v>2.Evaluation-Screenshots/5. HTML Base-Tag/macOS_AppleMail/A05-Link-HTML Base-Tag.*</v>
      </c>
      <c r="F37" t="s">
        <v>22</v>
      </c>
      <c r="G37" s="9" t="s">
        <v>6</v>
      </c>
      <c r="H37" t="s">
        <v>82</v>
      </c>
      <c r="I37" s="10">
        <f>INT(IF($J37=CriticallityClasses!$E$2,CriticallityClasses!$D$2,"")&amp;IF($J37=CriticallityClasses!$E$3,CriticallityClasses!$D$3,"")&amp;IF($J37=CriticallityClasses!$E$4,CriticallityClasses!$D$4,"")&amp;IF($J37=CriticallityClasses!$E$5,CriticallityClasses!$D$5,"")&amp;IF($J37=CriticallityClasses!$E$6,CriticallityClasses!$D$6,"")&amp;IF($J37=CriticallityClasses!$E$7,CriticallityClasses!$D$7,"")&amp;IF($J37=CriticallityClasses!$E$8,CriticallityClasses!$D$8,"")&amp;IF($J37=CriticallityClasses!$E$9,CriticallityClasses!$D$9,"")&amp;IF($J37=CriticallityClasses!$E$10,CriticallityClasses!$D$10,"")&amp;IF($J37=CriticallityClasses!$E$11,CriticallityClasses!$D$11,"")&amp;IF($J37=CriticallityClasses!$E$12,CriticallityClasses!$D$12,"")&amp;IF($J37=CriticallityClasses!$E$13,CriticallityClasses!$D$13,"")&amp;IF($J37=CriticallityClasses!$E$14,CriticallityClasses!$D$14,"")&amp;IF($J37=CriticallityClasses!$E$15,CriticallityClasses!$D$15,"")&amp;IF($J37=CriticallityClasses!$E$16,CriticallityClasses!$D$16,"")&amp;IF($J37=CriticallityClasses!$E$17,CriticallityClasses!$D$17,"")&amp;IF($J37=CriticallityClasses!$E$18,CriticallityClasses!$D$18,"")&amp;IF($J37=CriticallityClasses!$E$19,CriticallityClasses!$D$19,"")&amp;IF($J37=CriticallityClasses!$E$20,CriticallityClasses!$D$20,"")&amp;IF($J37=CriticallityClasses!$E$21,CriticallityClasses!$D$21,"")&amp;IF($J37=CriticallityClasses!$E$22,CriticallityClasses!$D$22,"")&amp;IF($J37=CriticallityClasses!$E$23,CriticallityClasses!$D$23,"")&amp;IF($J37=CriticallityClasses!$E$24,CriticallityClasses!$D$24,"")&amp;IF($J37=CriticallityClasses!$E$25,CriticallityClasses!$D$25,"")&amp;IF($J37=CriticallityClasses!$E$26,CriticallityClasses!$D$26,"")&amp;IF($J37=CriticallityClasses!$E$27,CriticallityClasses!$D$27,"")&amp;IF($J37=CriticallityClasses!$E$28,CriticallityClasses!$D$28,""))</f>
        <v>2</v>
      </c>
      <c r="J37" s="9" t="str">
        <f t="shared" si="5"/>
        <v>both.none.yes_same</v>
      </c>
      <c r="K37" t="str" cm="1">
        <f t="array" ref="K37">_xlfn.SWITCH($F37,"both_misleading-first","both","both_correct-first","both",$F37)</f>
        <v>both</v>
      </c>
      <c r="L37" t="str" cm="1">
        <f t="array" ref="L37">_xlfn.SWITCH($F37,"both_misleading-first","yes_misleading-first","both_correct-first","yes_same","both",IF($H37="yes","yes_same","no"),$H37)</f>
        <v>no</v>
      </c>
      <c r="M37" t="s">
        <v>22</v>
      </c>
      <c r="N37" t="s">
        <v>82</v>
      </c>
    </row>
    <row r="38" spans="1:14" ht="14.25" customHeight="1" x14ac:dyDescent="0.3">
      <c r="A38" s="9" t="s">
        <v>45</v>
      </c>
      <c r="B38" s="5" t="s">
        <v>13</v>
      </c>
      <c r="C38" s="5" t="s">
        <v>53</v>
      </c>
      <c r="D38" s="5" t="str">
        <f t="shared" si="3"/>
        <v>1.Source-EML-Files/A05-Link-HTML Base-Tag.json.eml</v>
      </c>
      <c r="E38" s="5" t="str">
        <f t="shared" si="4"/>
        <v>2.Evaluation-Screenshots/5. HTML Base-Tag/Ubuntu2210_Mutt/A05-Link-HTML Base-Tag.*</v>
      </c>
      <c r="F38" t="s">
        <v>22</v>
      </c>
      <c r="G38" s="9" t="s">
        <v>6</v>
      </c>
      <c r="H38" t="s">
        <v>9</v>
      </c>
      <c r="I38" s="10">
        <f>INT(IF($J38=CriticallityClasses!$E$2,CriticallityClasses!$D$2,"")&amp;IF($J38=CriticallityClasses!$E$3,CriticallityClasses!$D$3,"")&amp;IF($J38=CriticallityClasses!$E$4,CriticallityClasses!$D$4,"")&amp;IF($J38=CriticallityClasses!$E$5,CriticallityClasses!$D$5,"")&amp;IF($J38=CriticallityClasses!$E$6,CriticallityClasses!$D$6,"")&amp;IF($J38=CriticallityClasses!$E$7,CriticallityClasses!$D$7,"")&amp;IF($J38=CriticallityClasses!$E$8,CriticallityClasses!$D$8,"")&amp;IF($J38=CriticallityClasses!$E$9,CriticallityClasses!$D$9,"")&amp;IF($J38=CriticallityClasses!$E$10,CriticallityClasses!$D$10,"")&amp;IF($J38=CriticallityClasses!$E$11,CriticallityClasses!$D$11,"")&amp;IF($J38=CriticallityClasses!$E$12,CriticallityClasses!$D$12,"")&amp;IF($J38=CriticallityClasses!$E$13,CriticallityClasses!$D$13,"")&amp;IF($J38=CriticallityClasses!$E$14,CriticallityClasses!$D$14,"")&amp;IF($J38=CriticallityClasses!$E$15,CriticallityClasses!$D$15,"")&amp;IF($J38=CriticallityClasses!$E$16,CriticallityClasses!$D$16,"")&amp;IF($J38=CriticallityClasses!$E$17,CriticallityClasses!$D$17,"")&amp;IF($J38=CriticallityClasses!$E$18,CriticallityClasses!$D$18,"")&amp;IF($J38=CriticallityClasses!$E$19,CriticallityClasses!$D$19,"")&amp;IF($J38=CriticallityClasses!$E$20,CriticallityClasses!$D$20,"")&amp;IF($J38=CriticallityClasses!$E$21,CriticallityClasses!$D$21,"")&amp;IF($J38=CriticallityClasses!$E$22,CriticallityClasses!$D$22,"")&amp;IF($J38=CriticallityClasses!$E$23,CriticallityClasses!$D$23,"")&amp;IF($J38=CriticallityClasses!$E$24,CriticallityClasses!$D$24,"")&amp;IF($J38=CriticallityClasses!$E$25,CriticallityClasses!$D$25,"")&amp;IF($J38=CriticallityClasses!$E$26,CriticallityClasses!$D$26,"")&amp;IF($J38=CriticallityClasses!$E$27,CriticallityClasses!$D$27,"")&amp;IF($J38=CriticallityClasses!$E$28,CriticallityClasses!$D$28,""))</f>
        <v>2</v>
      </c>
      <c r="J38" s="9" t="str">
        <f t="shared" si="5"/>
        <v>both.none.no</v>
      </c>
      <c r="K38" t="str" cm="1">
        <f t="array" ref="K38">_xlfn.SWITCH($F38,"both_misleading-first","both","both_correct-first","both",$F38)</f>
        <v>both</v>
      </c>
      <c r="L38" t="str" cm="1">
        <f t="array" ref="L38">_xlfn.SWITCH($F38,"both_misleading-first","yes_misleading-first","both_correct-first","yes_same","both",IF($H38="yes","yes_same","no"),$H38)</f>
        <v>no</v>
      </c>
      <c r="M38" t="s">
        <v>22</v>
      </c>
      <c r="N38" t="s">
        <v>9</v>
      </c>
    </row>
    <row r="39" spans="1:14" ht="14.25" customHeight="1" x14ac:dyDescent="0.3">
      <c r="A39" s="9" t="s">
        <v>36</v>
      </c>
      <c r="B39" s="5" t="s">
        <v>13</v>
      </c>
      <c r="C39" s="5" t="s">
        <v>53</v>
      </c>
      <c r="D39" s="5" t="str">
        <f t="shared" si="3"/>
        <v>1.Source-EML-Files/A05-Link-HTML Base-Tag.json.eml</v>
      </c>
      <c r="E39" s="5" t="str">
        <f t="shared" si="4"/>
        <v>2.Evaluation-Screenshots/5. HTML Base-Tag/Windows11_Firefox-Gmail/A05-Link-HTML Base-Tag.*</v>
      </c>
      <c r="F39" t="s">
        <v>22</v>
      </c>
      <c r="G39" s="9" t="s">
        <v>6</v>
      </c>
      <c r="H39" t="s">
        <v>82</v>
      </c>
      <c r="I39" s="10">
        <f>INT(IF($J39=CriticallityClasses!$E$2,CriticallityClasses!$D$2,"")&amp;IF($J39=CriticallityClasses!$E$3,CriticallityClasses!$D$3,"")&amp;IF($J39=CriticallityClasses!$E$4,CriticallityClasses!$D$4,"")&amp;IF($J39=CriticallityClasses!$E$5,CriticallityClasses!$D$5,"")&amp;IF($J39=CriticallityClasses!$E$6,CriticallityClasses!$D$6,"")&amp;IF($J39=CriticallityClasses!$E$7,CriticallityClasses!$D$7,"")&amp;IF($J39=CriticallityClasses!$E$8,CriticallityClasses!$D$8,"")&amp;IF($J39=CriticallityClasses!$E$9,CriticallityClasses!$D$9,"")&amp;IF($J39=CriticallityClasses!$E$10,CriticallityClasses!$D$10,"")&amp;IF($J39=CriticallityClasses!$E$11,CriticallityClasses!$D$11,"")&amp;IF($J39=CriticallityClasses!$E$12,CriticallityClasses!$D$12,"")&amp;IF($J39=CriticallityClasses!$E$13,CriticallityClasses!$D$13,"")&amp;IF($J39=CriticallityClasses!$E$14,CriticallityClasses!$D$14,"")&amp;IF($J39=CriticallityClasses!$E$15,CriticallityClasses!$D$15,"")&amp;IF($J39=CriticallityClasses!$E$16,CriticallityClasses!$D$16,"")&amp;IF($J39=CriticallityClasses!$E$17,CriticallityClasses!$D$17,"")&amp;IF($J39=CriticallityClasses!$E$18,CriticallityClasses!$D$18,"")&amp;IF($J39=CriticallityClasses!$E$19,CriticallityClasses!$D$19,"")&amp;IF($J39=CriticallityClasses!$E$20,CriticallityClasses!$D$20,"")&amp;IF($J39=CriticallityClasses!$E$21,CriticallityClasses!$D$21,"")&amp;IF($J39=CriticallityClasses!$E$22,CriticallityClasses!$D$22,"")&amp;IF($J39=CriticallityClasses!$E$23,CriticallityClasses!$D$23,"")&amp;IF($J39=CriticallityClasses!$E$24,CriticallityClasses!$D$24,"")&amp;IF($J39=CriticallityClasses!$E$25,CriticallityClasses!$D$25,"")&amp;IF($J39=CriticallityClasses!$E$26,CriticallityClasses!$D$26,"")&amp;IF($J39=CriticallityClasses!$E$27,CriticallityClasses!$D$27,"")&amp;IF($J39=CriticallityClasses!$E$28,CriticallityClasses!$D$28,""))</f>
        <v>2</v>
      </c>
      <c r="J39" s="9" t="str">
        <f t="shared" si="5"/>
        <v>both.none.yes_same</v>
      </c>
      <c r="K39" t="str" cm="1">
        <f t="array" ref="K39">_xlfn.SWITCH($F39,"both_misleading-first","both","both_correct-first","both",$F39)</f>
        <v>both</v>
      </c>
      <c r="L39" t="str" cm="1">
        <f t="array" ref="L39">_xlfn.SWITCH($F39,"both_misleading-first","yes_misleading-first","both_correct-first","yes_same","both",IF($H39="yes","yes_same","no"),$H39)</f>
        <v>no</v>
      </c>
      <c r="M39" t="s">
        <v>22</v>
      </c>
      <c r="N39" t="s">
        <v>82</v>
      </c>
    </row>
    <row r="40" spans="1:14" ht="14.25" customHeight="1" x14ac:dyDescent="0.3">
      <c r="A40" s="9" t="s">
        <v>37</v>
      </c>
      <c r="B40" s="5" t="s">
        <v>13</v>
      </c>
      <c r="C40" s="5" t="s">
        <v>53</v>
      </c>
      <c r="D40" s="5" t="str">
        <f t="shared" si="3"/>
        <v>1.Source-EML-Files/A05-Link-HTML Base-Tag.json.eml</v>
      </c>
      <c r="E40" s="5" t="str">
        <f t="shared" si="4"/>
        <v>2.Evaluation-Screenshots/5. HTML Base-Tag/Windows11_Outlook/A05-Link-HTML Base-Tag.*</v>
      </c>
      <c r="F40" t="s">
        <v>22</v>
      </c>
      <c r="G40" s="9" t="s">
        <v>6</v>
      </c>
      <c r="H40" t="s">
        <v>82</v>
      </c>
      <c r="I40" s="10">
        <f>INT(IF($J40=CriticallityClasses!$E$2,CriticallityClasses!$D$2,"")&amp;IF($J40=CriticallityClasses!$E$3,CriticallityClasses!$D$3,"")&amp;IF($J40=CriticallityClasses!$E$4,CriticallityClasses!$D$4,"")&amp;IF($J40=CriticallityClasses!$E$5,CriticallityClasses!$D$5,"")&amp;IF($J40=CriticallityClasses!$E$6,CriticallityClasses!$D$6,"")&amp;IF($J40=CriticallityClasses!$E$7,CriticallityClasses!$D$7,"")&amp;IF($J40=CriticallityClasses!$E$8,CriticallityClasses!$D$8,"")&amp;IF($J40=CriticallityClasses!$E$9,CriticallityClasses!$D$9,"")&amp;IF($J40=CriticallityClasses!$E$10,CriticallityClasses!$D$10,"")&amp;IF($J40=CriticallityClasses!$E$11,CriticallityClasses!$D$11,"")&amp;IF($J40=CriticallityClasses!$E$12,CriticallityClasses!$D$12,"")&amp;IF($J40=CriticallityClasses!$E$13,CriticallityClasses!$D$13,"")&amp;IF($J40=CriticallityClasses!$E$14,CriticallityClasses!$D$14,"")&amp;IF($J40=CriticallityClasses!$E$15,CriticallityClasses!$D$15,"")&amp;IF($J40=CriticallityClasses!$E$16,CriticallityClasses!$D$16,"")&amp;IF($J40=CriticallityClasses!$E$17,CriticallityClasses!$D$17,"")&amp;IF($J40=CriticallityClasses!$E$18,CriticallityClasses!$D$18,"")&amp;IF($J40=CriticallityClasses!$E$19,CriticallityClasses!$D$19,"")&amp;IF($J40=CriticallityClasses!$E$20,CriticallityClasses!$D$20,"")&amp;IF($J40=CriticallityClasses!$E$21,CriticallityClasses!$D$21,"")&amp;IF($J40=CriticallityClasses!$E$22,CriticallityClasses!$D$22,"")&amp;IF($J40=CriticallityClasses!$E$23,CriticallityClasses!$D$23,"")&amp;IF($J40=CriticallityClasses!$E$24,CriticallityClasses!$D$24,"")&amp;IF($J40=CriticallityClasses!$E$25,CriticallityClasses!$D$25,"")&amp;IF($J40=CriticallityClasses!$E$26,CriticallityClasses!$D$26,"")&amp;IF($J40=CriticallityClasses!$E$27,CriticallityClasses!$D$27,"")&amp;IF($J40=CriticallityClasses!$E$28,CriticallityClasses!$D$28,""))</f>
        <v>2</v>
      </c>
      <c r="J40" s="9" t="str">
        <f t="shared" si="5"/>
        <v>both.none.yes_same</v>
      </c>
      <c r="K40" t="str" cm="1">
        <f t="array" ref="K40">_xlfn.SWITCH($F40,"both_misleading-first","both","both_correct-first","both",$F40)</f>
        <v>both</v>
      </c>
      <c r="L40" t="str" cm="1">
        <f t="array" ref="L40">_xlfn.SWITCH($F40,"both_misleading-first","yes_misleading-first","both_correct-first","yes_same","both",IF($H40="yes","yes_same","no"),$H40)</f>
        <v>no</v>
      </c>
      <c r="M40" t="s">
        <v>22</v>
      </c>
      <c r="N40" t="s">
        <v>82</v>
      </c>
    </row>
    <row r="41" spans="1:14" ht="14.25" customHeight="1" x14ac:dyDescent="0.3">
      <c r="A41" s="9" t="s">
        <v>39</v>
      </c>
      <c r="B41" s="5" t="s">
        <v>13</v>
      </c>
      <c r="C41" s="5" t="s">
        <v>53</v>
      </c>
      <c r="D41" s="5" t="str">
        <f t="shared" si="3"/>
        <v>1.Source-EML-Files/A05-Link-HTML Base-Tag.json.eml</v>
      </c>
      <c r="E41" s="5" t="str">
        <f t="shared" si="4"/>
        <v>2.Evaluation-Screenshots/5. HTML Base-Tag/Windows11_Thunderbird/A05-Link-HTML Base-Tag.*</v>
      </c>
      <c r="F41" t="s">
        <v>22</v>
      </c>
      <c r="G41" s="9" t="s">
        <v>6</v>
      </c>
      <c r="H41" t="s">
        <v>82</v>
      </c>
      <c r="I41" s="10">
        <f>INT(IF($J41=CriticallityClasses!$E$2,CriticallityClasses!$D$2,"")&amp;IF($J41=CriticallityClasses!$E$3,CriticallityClasses!$D$3,"")&amp;IF($J41=CriticallityClasses!$E$4,CriticallityClasses!$D$4,"")&amp;IF($J41=CriticallityClasses!$E$5,CriticallityClasses!$D$5,"")&amp;IF($J41=CriticallityClasses!$E$6,CriticallityClasses!$D$6,"")&amp;IF($J41=CriticallityClasses!$E$7,CriticallityClasses!$D$7,"")&amp;IF($J41=CriticallityClasses!$E$8,CriticallityClasses!$D$8,"")&amp;IF($J41=CriticallityClasses!$E$9,CriticallityClasses!$D$9,"")&amp;IF($J41=CriticallityClasses!$E$10,CriticallityClasses!$D$10,"")&amp;IF($J41=CriticallityClasses!$E$11,CriticallityClasses!$D$11,"")&amp;IF($J41=CriticallityClasses!$E$12,CriticallityClasses!$D$12,"")&amp;IF($J41=CriticallityClasses!$E$13,CriticallityClasses!$D$13,"")&amp;IF($J41=CriticallityClasses!$E$14,CriticallityClasses!$D$14,"")&amp;IF($J41=CriticallityClasses!$E$15,CriticallityClasses!$D$15,"")&amp;IF($J41=CriticallityClasses!$E$16,CriticallityClasses!$D$16,"")&amp;IF($J41=CriticallityClasses!$E$17,CriticallityClasses!$D$17,"")&amp;IF($J41=CriticallityClasses!$E$18,CriticallityClasses!$D$18,"")&amp;IF($J41=CriticallityClasses!$E$19,CriticallityClasses!$D$19,"")&amp;IF($J41=CriticallityClasses!$E$20,CriticallityClasses!$D$20,"")&amp;IF($J41=CriticallityClasses!$E$21,CriticallityClasses!$D$21,"")&amp;IF($J41=CriticallityClasses!$E$22,CriticallityClasses!$D$22,"")&amp;IF($J41=CriticallityClasses!$E$23,CriticallityClasses!$D$23,"")&amp;IF($J41=CriticallityClasses!$E$24,CriticallityClasses!$D$24,"")&amp;IF($J41=CriticallityClasses!$E$25,CriticallityClasses!$D$25,"")&amp;IF($J41=CriticallityClasses!$E$26,CriticallityClasses!$D$26,"")&amp;IF($J41=CriticallityClasses!$E$27,CriticallityClasses!$D$27,"")&amp;IF($J41=CriticallityClasses!$E$28,CriticallityClasses!$D$28,""))</f>
        <v>2</v>
      </c>
      <c r="J41" s="9" t="str">
        <f t="shared" si="5"/>
        <v>both.none.yes_same</v>
      </c>
      <c r="K41" t="str" cm="1">
        <f t="array" ref="K41">_xlfn.SWITCH($F41,"both_misleading-first","both","both_correct-first","both",$F41)</f>
        <v>both</v>
      </c>
      <c r="L41" t="str" cm="1">
        <f t="array" ref="L41">_xlfn.SWITCH($F41,"both_misleading-first","yes_misleading-first","both_correct-first","yes_same","both",IF($H41="yes","yes_same","no"),$H41)</f>
        <v>no</v>
      </c>
      <c r="M41" t="s">
        <v>22</v>
      </c>
      <c r="N41" t="s">
        <v>82</v>
      </c>
    </row>
    <row r="42" spans="1:14" ht="14.25" customHeight="1" x14ac:dyDescent="0.3">
      <c r="A42" s="9" t="s">
        <v>34</v>
      </c>
      <c r="B42" s="5" t="s">
        <v>14</v>
      </c>
      <c r="C42" s="5" t="s">
        <v>54</v>
      </c>
      <c r="D42" s="5" t="str">
        <f t="shared" si="3"/>
        <v>1.Source-EML-Files/A06-Link-HTML Form-Tag.json.eml</v>
      </c>
      <c r="E42" s="5" t="str">
        <f t="shared" si="4"/>
        <v>2.Evaluation-Screenshots/6. HTML Form-Tag/iOS_AppleMail/A06-Link-HTML Form-Tag.*</v>
      </c>
      <c r="F42" t="s">
        <v>9</v>
      </c>
      <c r="G42" s="9" t="s">
        <v>6</v>
      </c>
      <c r="H42" t="s">
        <v>9</v>
      </c>
      <c r="I42" s="10">
        <f>INT(IF($J42=CriticallityClasses!$E$2,CriticallityClasses!$D$2,"")&amp;IF($J42=CriticallityClasses!$E$3,CriticallityClasses!$D$3,"")&amp;IF($J42=CriticallityClasses!$E$4,CriticallityClasses!$D$4,"")&amp;IF($J42=CriticallityClasses!$E$5,CriticallityClasses!$D$5,"")&amp;IF($J42=CriticallityClasses!$E$6,CriticallityClasses!$D$6,"")&amp;IF($J42=CriticallityClasses!$E$7,CriticallityClasses!$D$7,"")&amp;IF($J42=CriticallityClasses!$E$8,CriticallityClasses!$D$8,"")&amp;IF($J42=CriticallityClasses!$E$9,CriticallityClasses!$D$9,"")&amp;IF($J42=CriticallityClasses!$E$10,CriticallityClasses!$D$10,"")&amp;IF($J42=CriticallityClasses!$E$11,CriticallityClasses!$D$11,"")&amp;IF($J42=CriticallityClasses!$E$12,CriticallityClasses!$D$12,"")&amp;IF($J42=CriticallityClasses!$E$13,CriticallityClasses!$D$13,"")&amp;IF($J42=CriticallityClasses!$E$14,CriticallityClasses!$D$14,"")&amp;IF($J42=CriticallityClasses!$E$15,CriticallityClasses!$D$15,"")&amp;IF($J42=CriticallityClasses!$E$16,CriticallityClasses!$D$16,"")&amp;IF($J42=CriticallityClasses!$E$17,CriticallityClasses!$D$17,"")&amp;IF($J42=CriticallityClasses!$E$18,CriticallityClasses!$D$18,"")&amp;IF($J42=CriticallityClasses!$E$19,CriticallityClasses!$D$19,"")&amp;IF($J42=CriticallityClasses!$E$20,CriticallityClasses!$D$20,"")&amp;IF($J42=CriticallityClasses!$E$21,CriticallityClasses!$D$21,"")&amp;IF($J42=CriticallityClasses!$E$22,CriticallityClasses!$D$22,"")&amp;IF($J42=CriticallityClasses!$E$23,CriticallityClasses!$D$23,"")&amp;IF($J42=CriticallityClasses!$E$24,CriticallityClasses!$D$24,"")&amp;IF($J42=CriticallityClasses!$E$25,CriticallityClasses!$D$25,"")&amp;IF($J42=CriticallityClasses!$E$26,CriticallityClasses!$D$26,"")&amp;IF($J42=CriticallityClasses!$E$27,CriticallityClasses!$D$27,"")&amp;IF($J42=CriticallityClasses!$E$28,CriticallityClasses!$D$28,""))</f>
        <v>4</v>
      </c>
      <c r="J42" s="9" t="str">
        <f t="shared" si="5"/>
        <v>no.none.no</v>
      </c>
      <c r="K42" t="str" cm="1">
        <f t="array" ref="K42">_xlfn.SWITCH($F42,"both_misleading-first","both","both_correct-first","both",$F42)</f>
        <v>no</v>
      </c>
      <c r="L42" t="str" cm="1">
        <f t="array" ref="L42">_xlfn.SWITCH($F42,"both_misleading-first","yes_misleading-first","both_correct-first","yes_same","both",IF($H42="yes","yes_same","no"),$H42)</f>
        <v>no</v>
      </c>
      <c r="M42" t="s">
        <v>9</v>
      </c>
      <c r="N42" t="s">
        <v>9</v>
      </c>
    </row>
    <row r="43" spans="1:14" ht="14.25" customHeight="1" x14ac:dyDescent="0.3">
      <c r="A43" s="9" t="s">
        <v>4</v>
      </c>
      <c r="B43" s="5" t="s">
        <v>14</v>
      </c>
      <c r="C43" s="5" t="s">
        <v>54</v>
      </c>
      <c r="D43" s="5" t="str">
        <f t="shared" si="3"/>
        <v>1.Source-EML-Files/A06-Link-HTML Form-Tag.json.eml</v>
      </c>
      <c r="E43" s="5" t="str">
        <f t="shared" si="4"/>
        <v>2.Evaluation-Screenshots/6. HTML Form-Tag/iOS_Canary/A06-Link-HTML Form-Tag.*</v>
      </c>
      <c r="F43" t="s">
        <v>9</v>
      </c>
      <c r="G43" s="9" t="s">
        <v>6</v>
      </c>
      <c r="H43" t="s">
        <v>9</v>
      </c>
      <c r="I43" s="10">
        <f>INT(IF($J43=CriticallityClasses!$E$2,CriticallityClasses!$D$2,"")&amp;IF($J43=CriticallityClasses!$E$3,CriticallityClasses!$D$3,"")&amp;IF($J43=CriticallityClasses!$E$4,CriticallityClasses!$D$4,"")&amp;IF($J43=CriticallityClasses!$E$5,CriticallityClasses!$D$5,"")&amp;IF($J43=CriticallityClasses!$E$6,CriticallityClasses!$D$6,"")&amp;IF($J43=CriticallityClasses!$E$7,CriticallityClasses!$D$7,"")&amp;IF($J43=CriticallityClasses!$E$8,CriticallityClasses!$D$8,"")&amp;IF($J43=CriticallityClasses!$E$9,CriticallityClasses!$D$9,"")&amp;IF($J43=CriticallityClasses!$E$10,CriticallityClasses!$D$10,"")&amp;IF($J43=CriticallityClasses!$E$11,CriticallityClasses!$D$11,"")&amp;IF($J43=CriticallityClasses!$E$12,CriticallityClasses!$D$12,"")&amp;IF($J43=CriticallityClasses!$E$13,CriticallityClasses!$D$13,"")&amp;IF($J43=CriticallityClasses!$E$14,CriticallityClasses!$D$14,"")&amp;IF($J43=CriticallityClasses!$E$15,CriticallityClasses!$D$15,"")&amp;IF($J43=CriticallityClasses!$E$16,CriticallityClasses!$D$16,"")&amp;IF($J43=CriticallityClasses!$E$17,CriticallityClasses!$D$17,"")&amp;IF($J43=CriticallityClasses!$E$18,CriticallityClasses!$D$18,"")&amp;IF($J43=CriticallityClasses!$E$19,CriticallityClasses!$D$19,"")&amp;IF($J43=CriticallityClasses!$E$20,CriticallityClasses!$D$20,"")&amp;IF($J43=CriticallityClasses!$E$21,CriticallityClasses!$D$21,"")&amp;IF($J43=CriticallityClasses!$E$22,CriticallityClasses!$D$22,"")&amp;IF($J43=CriticallityClasses!$E$23,CriticallityClasses!$D$23,"")&amp;IF($J43=CriticallityClasses!$E$24,CriticallityClasses!$D$24,"")&amp;IF($J43=CriticallityClasses!$E$25,CriticallityClasses!$D$25,"")&amp;IF($J43=CriticallityClasses!$E$26,CriticallityClasses!$D$26,"")&amp;IF($J43=CriticallityClasses!$E$27,CriticallityClasses!$D$27,"")&amp;IF($J43=CriticallityClasses!$E$28,CriticallityClasses!$D$28,""))</f>
        <v>4</v>
      </c>
      <c r="J43" s="9" t="str">
        <f t="shared" si="5"/>
        <v>no.none.no</v>
      </c>
      <c r="K43" t="str" cm="1">
        <f t="array" ref="K43">_xlfn.SWITCH($F43,"both_misleading-first","both","both_correct-first","both",$F43)</f>
        <v>no</v>
      </c>
      <c r="L43" t="str" cm="1">
        <f t="array" ref="L43">_xlfn.SWITCH($F43,"both_misleading-first","yes_misleading-first","both_correct-first","yes_same","both",IF($H43="yes","yes_same","no"),$H43)</f>
        <v>no</v>
      </c>
      <c r="M43" t="s">
        <v>9</v>
      </c>
      <c r="N43" t="s">
        <v>9</v>
      </c>
    </row>
    <row r="44" spans="1:14" ht="14.25" customHeight="1" x14ac:dyDescent="0.3">
      <c r="A44" s="9" t="s">
        <v>35</v>
      </c>
      <c r="B44" s="5" t="s">
        <v>14</v>
      </c>
      <c r="C44" s="5" t="s">
        <v>54</v>
      </c>
      <c r="D44" s="5" t="str">
        <f t="shared" si="3"/>
        <v>1.Source-EML-Files/A06-Link-HTML Form-Tag.json.eml</v>
      </c>
      <c r="E44" s="5" t="str">
        <f t="shared" si="4"/>
        <v>2.Evaluation-Screenshots/6. HTML Form-Tag/iOS_Gmail/A06-Link-HTML Form-Tag.*</v>
      </c>
      <c r="F44" t="s">
        <v>9</v>
      </c>
      <c r="G44" s="9" t="s">
        <v>17</v>
      </c>
      <c r="H44" t="s">
        <v>9</v>
      </c>
      <c r="I44" s="10">
        <f>INT(IF($J44=CriticallityClasses!$E$2,CriticallityClasses!$D$2,"")&amp;IF($J44=CriticallityClasses!$E$3,CriticallityClasses!$D$3,"")&amp;IF($J44=CriticallityClasses!$E$4,CriticallityClasses!$D$4,"")&amp;IF($J44=CriticallityClasses!$E$5,CriticallityClasses!$D$5,"")&amp;IF($J44=CriticallityClasses!$E$6,CriticallityClasses!$D$6,"")&amp;IF($J44=CriticallityClasses!$E$7,CriticallityClasses!$D$7,"")&amp;IF($J44=CriticallityClasses!$E$8,CriticallityClasses!$D$8,"")&amp;IF($J44=CriticallityClasses!$E$9,CriticallityClasses!$D$9,"")&amp;IF($J44=CriticallityClasses!$E$10,CriticallityClasses!$D$10,"")&amp;IF($J44=CriticallityClasses!$E$11,CriticallityClasses!$D$11,"")&amp;IF($J44=CriticallityClasses!$E$12,CriticallityClasses!$D$12,"")&amp;IF($J44=CriticallityClasses!$E$13,CriticallityClasses!$D$13,"")&amp;IF($J44=CriticallityClasses!$E$14,CriticallityClasses!$D$14,"")&amp;IF($J44=CriticallityClasses!$E$15,CriticallityClasses!$D$15,"")&amp;IF($J44=CriticallityClasses!$E$16,CriticallityClasses!$D$16,"")&amp;IF($J44=CriticallityClasses!$E$17,CriticallityClasses!$D$17,"")&amp;IF($J44=CriticallityClasses!$E$18,CriticallityClasses!$D$18,"")&amp;IF($J44=CriticallityClasses!$E$19,CriticallityClasses!$D$19,"")&amp;IF($J44=CriticallityClasses!$E$20,CriticallityClasses!$D$20,"")&amp;IF($J44=CriticallityClasses!$E$21,CriticallityClasses!$D$21,"")&amp;IF($J44=CriticallityClasses!$E$22,CriticallityClasses!$D$22,"")&amp;IF($J44=CriticallityClasses!$E$23,CriticallityClasses!$D$23,"")&amp;IF($J44=CriticallityClasses!$E$24,CriticallityClasses!$D$24,"")&amp;IF($J44=CriticallityClasses!$E$25,CriticallityClasses!$D$25,"")&amp;IF($J44=CriticallityClasses!$E$26,CriticallityClasses!$D$26,"")&amp;IF($J44=CriticallityClasses!$E$27,CriticallityClasses!$D$27,"")&amp;IF($J44=CriticallityClasses!$E$28,CriticallityClasses!$D$28,""))</f>
        <v>0</v>
      </c>
      <c r="J44" s="9" t="str">
        <f t="shared" si="5"/>
        <v>no.blocked.no</v>
      </c>
      <c r="K44" t="str" cm="1">
        <f t="array" ref="K44">_xlfn.SWITCH($F44,"both_misleading-first","both","both_correct-first","both",$F44)</f>
        <v>no</v>
      </c>
      <c r="L44" t="str" cm="1">
        <f t="array" ref="L44">_xlfn.SWITCH($F44,"both_misleading-first","yes_misleading-first","both_correct-first","yes_same","both",IF($H44="yes","yes_same","no"),$H44)</f>
        <v>no</v>
      </c>
      <c r="M44" t="s">
        <v>9</v>
      </c>
      <c r="N44" t="s">
        <v>9</v>
      </c>
    </row>
    <row r="45" spans="1:14" ht="14.25" customHeight="1" x14ac:dyDescent="0.3">
      <c r="A45" s="9" t="s">
        <v>63</v>
      </c>
      <c r="B45" s="5" t="s">
        <v>14</v>
      </c>
      <c r="C45" s="5" t="s">
        <v>54</v>
      </c>
      <c r="D45" s="5" t="str">
        <f t="shared" si="3"/>
        <v>1.Source-EML-Files/A06-Link-HTML Form-Tag.json.eml</v>
      </c>
      <c r="E45" s="5" t="str">
        <f t="shared" si="4"/>
        <v>2.Evaluation-Screenshots/6. HTML Form-Tag/macOS_AppleMail/A06-Link-HTML Form-Tag.*</v>
      </c>
      <c r="F45" t="s">
        <v>24</v>
      </c>
      <c r="G45" s="9" t="s">
        <v>6</v>
      </c>
      <c r="H45" t="s">
        <v>7</v>
      </c>
      <c r="I45" s="10">
        <f>INT(IF($J45=CriticallityClasses!$E$2,CriticallityClasses!$D$2,"")&amp;IF($J45=CriticallityClasses!$E$3,CriticallityClasses!$D$3,"")&amp;IF($J45=CriticallityClasses!$E$4,CriticallityClasses!$D$4,"")&amp;IF($J45=CriticallityClasses!$E$5,CriticallityClasses!$D$5,"")&amp;IF($J45=CriticallityClasses!$E$6,CriticallityClasses!$D$6,"")&amp;IF($J45=CriticallityClasses!$E$7,CriticallityClasses!$D$7,"")&amp;IF($J45=CriticallityClasses!$E$8,CriticallityClasses!$D$8,"")&amp;IF($J45=CriticallityClasses!$E$9,CriticallityClasses!$D$9,"")&amp;IF($J45=CriticallityClasses!$E$10,CriticallityClasses!$D$10,"")&amp;IF($J45=CriticallityClasses!$E$11,CriticallityClasses!$D$11,"")&amp;IF($J45=CriticallityClasses!$E$12,CriticallityClasses!$D$12,"")&amp;IF($J45=CriticallityClasses!$E$13,CriticallityClasses!$D$13,"")&amp;IF($J45=CriticallityClasses!$E$14,CriticallityClasses!$D$14,"")&amp;IF($J45=CriticallityClasses!$E$15,CriticallityClasses!$D$15,"")&amp;IF($J45=CriticallityClasses!$E$16,CriticallityClasses!$D$16,"")&amp;IF($J45=CriticallityClasses!$E$17,CriticallityClasses!$D$17,"")&amp;IF($J45=CriticallityClasses!$E$18,CriticallityClasses!$D$18,"")&amp;IF($J45=CriticallityClasses!$E$19,CriticallityClasses!$D$19,"")&amp;IF($J45=CriticallityClasses!$E$20,CriticallityClasses!$D$20,"")&amp;IF($J45=CriticallityClasses!$E$21,CriticallityClasses!$D$21,"")&amp;IF($J45=CriticallityClasses!$E$22,CriticallityClasses!$D$22,"")&amp;IF($J45=CriticallityClasses!$E$23,CriticallityClasses!$D$23,"")&amp;IF($J45=CriticallityClasses!$E$24,CriticallityClasses!$D$24,"")&amp;IF($J45=CriticallityClasses!$E$25,CriticallityClasses!$D$25,"")&amp;IF($J45=CriticallityClasses!$E$26,CriticallityClasses!$D$26,"")&amp;IF($J45=CriticallityClasses!$E$27,CriticallityClasses!$D$27,"")&amp;IF($J45=CriticallityClasses!$E$28,CriticallityClasses!$D$28,""))</f>
        <v>1</v>
      </c>
      <c r="J45" s="9" t="str">
        <f t="shared" si="5"/>
        <v>correct.none.yes</v>
      </c>
      <c r="K45" t="str" cm="1">
        <f t="array" ref="K45">_xlfn.SWITCH($F45,"both_misleading-first","both","both_correct-first","both",$F45)</f>
        <v>correct</v>
      </c>
      <c r="L45" t="str" cm="1">
        <f t="array" ref="L45">_xlfn.SWITCH($F45,"both_misleading-first","yes_misleading-first","both_correct-first","yes_same","both",IF($H45="yes","yes_same","no"),$H45)</f>
        <v>yes</v>
      </c>
      <c r="M45" t="s">
        <v>24</v>
      </c>
      <c r="N45" t="s">
        <v>7</v>
      </c>
    </row>
    <row r="46" spans="1:14" ht="14.25" customHeight="1" x14ac:dyDescent="0.3">
      <c r="A46" s="9" t="s">
        <v>45</v>
      </c>
      <c r="B46" s="5" t="s">
        <v>14</v>
      </c>
      <c r="C46" s="5" t="s">
        <v>54</v>
      </c>
      <c r="D46" s="5" t="str">
        <f t="shared" si="3"/>
        <v>1.Source-EML-Files/A06-Link-HTML Form-Tag.json.eml</v>
      </c>
      <c r="E46" s="5" t="str">
        <f t="shared" si="4"/>
        <v>2.Evaluation-Screenshots/6. HTML Form-Tag/Ubuntu2210_Mutt/A06-Link-HTML Form-Tag.*</v>
      </c>
      <c r="F46" t="s">
        <v>24</v>
      </c>
      <c r="G46" s="9" t="s">
        <v>6</v>
      </c>
      <c r="H46" t="s">
        <v>9</v>
      </c>
      <c r="I46" s="10">
        <f>INT(IF($J46=CriticallityClasses!$E$2,CriticallityClasses!$D$2,"")&amp;IF($J46=CriticallityClasses!$E$3,CriticallityClasses!$D$3,"")&amp;IF($J46=CriticallityClasses!$E$4,CriticallityClasses!$D$4,"")&amp;IF($J46=CriticallityClasses!$E$5,CriticallityClasses!$D$5,"")&amp;IF($J46=CriticallityClasses!$E$6,CriticallityClasses!$D$6,"")&amp;IF($J46=CriticallityClasses!$E$7,CriticallityClasses!$D$7,"")&amp;IF($J46=CriticallityClasses!$E$8,CriticallityClasses!$D$8,"")&amp;IF($J46=CriticallityClasses!$E$9,CriticallityClasses!$D$9,"")&amp;IF($J46=CriticallityClasses!$E$10,CriticallityClasses!$D$10,"")&amp;IF($J46=CriticallityClasses!$E$11,CriticallityClasses!$D$11,"")&amp;IF($J46=CriticallityClasses!$E$12,CriticallityClasses!$D$12,"")&amp;IF($J46=CriticallityClasses!$E$13,CriticallityClasses!$D$13,"")&amp;IF($J46=CriticallityClasses!$E$14,CriticallityClasses!$D$14,"")&amp;IF($J46=CriticallityClasses!$E$15,CriticallityClasses!$D$15,"")&amp;IF($J46=CriticallityClasses!$E$16,CriticallityClasses!$D$16,"")&amp;IF($J46=CriticallityClasses!$E$17,CriticallityClasses!$D$17,"")&amp;IF($J46=CriticallityClasses!$E$18,CriticallityClasses!$D$18,"")&amp;IF($J46=CriticallityClasses!$E$19,CriticallityClasses!$D$19,"")&amp;IF($J46=CriticallityClasses!$E$20,CriticallityClasses!$D$20,"")&amp;IF($J46=CriticallityClasses!$E$21,CriticallityClasses!$D$21,"")&amp;IF($J46=CriticallityClasses!$E$22,CriticallityClasses!$D$22,"")&amp;IF($J46=CriticallityClasses!$E$23,CriticallityClasses!$D$23,"")&amp;IF($J46=CriticallityClasses!$E$24,CriticallityClasses!$D$24,"")&amp;IF($J46=CriticallityClasses!$E$25,CriticallityClasses!$D$25,"")&amp;IF($J46=CriticallityClasses!$E$26,CriticallityClasses!$D$26,"")&amp;IF($J46=CriticallityClasses!$E$27,CriticallityClasses!$D$27,"")&amp;IF($J46=CriticallityClasses!$E$28,CriticallityClasses!$D$28,""))</f>
        <v>1</v>
      </c>
      <c r="J46" s="9" t="str">
        <f t="shared" si="5"/>
        <v>correct.none.no</v>
      </c>
      <c r="K46" t="str" cm="1">
        <f t="array" ref="K46">_xlfn.SWITCH($F46,"both_misleading-first","both","both_correct-first","both",$F46)</f>
        <v>correct</v>
      </c>
      <c r="L46" t="str" cm="1">
        <f t="array" ref="L46">_xlfn.SWITCH($F46,"both_misleading-first","yes_misleading-first","both_correct-first","yes_same","both",IF($H46="yes","yes_same","no"),$H46)</f>
        <v>no</v>
      </c>
      <c r="M46" t="s">
        <v>24</v>
      </c>
      <c r="N46" t="s">
        <v>9</v>
      </c>
    </row>
    <row r="47" spans="1:14" ht="14.25" customHeight="1" x14ac:dyDescent="0.3">
      <c r="A47" s="9" t="s">
        <v>36</v>
      </c>
      <c r="B47" s="5" t="s">
        <v>14</v>
      </c>
      <c r="C47" s="5" t="s">
        <v>54</v>
      </c>
      <c r="D47" s="5" t="str">
        <f t="shared" si="3"/>
        <v>1.Source-EML-Files/A06-Link-HTML Form-Tag.json.eml</v>
      </c>
      <c r="E47" s="5" t="str">
        <f t="shared" si="4"/>
        <v>2.Evaluation-Screenshots/6. HTML Form-Tag/Windows11_Firefox-Gmail/A06-Link-HTML Form-Tag.*</v>
      </c>
      <c r="F47" t="s">
        <v>9</v>
      </c>
      <c r="G47" s="9" t="s">
        <v>38</v>
      </c>
      <c r="H47" t="s">
        <v>9</v>
      </c>
      <c r="I47" s="10">
        <f>INT(IF($J47=CriticallityClasses!$E$2,CriticallityClasses!$D$2,"")&amp;IF($J47=CriticallityClasses!$E$3,CriticallityClasses!$D$3,"")&amp;IF($J47=CriticallityClasses!$E$4,CriticallityClasses!$D$4,"")&amp;IF($J47=CriticallityClasses!$E$5,CriticallityClasses!$D$5,"")&amp;IF($J47=CriticallityClasses!$E$6,CriticallityClasses!$D$6,"")&amp;IF($J47=CriticallityClasses!$E$7,CriticallityClasses!$D$7,"")&amp;IF($J47=CriticallityClasses!$E$8,CriticallityClasses!$D$8,"")&amp;IF($J47=CriticallityClasses!$E$9,CriticallityClasses!$D$9,"")&amp;IF($J47=CriticallityClasses!$E$10,CriticallityClasses!$D$10,"")&amp;IF($J47=CriticallityClasses!$E$11,CriticallityClasses!$D$11,"")&amp;IF($J47=CriticallityClasses!$E$12,CriticallityClasses!$D$12,"")&amp;IF($J47=CriticallityClasses!$E$13,CriticallityClasses!$D$13,"")&amp;IF($J47=CriticallityClasses!$E$14,CriticallityClasses!$D$14,"")&amp;IF($J47=CriticallityClasses!$E$15,CriticallityClasses!$D$15,"")&amp;IF($J47=CriticallityClasses!$E$16,CriticallityClasses!$D$16,"")&amp;IF($J47=CriticallityClasses!$E$17,CriticallityClasses!$D$17,"")&amp;IF($J47=CriticallityClasses!$E$18,CriticallityClasses!$D$18,"")&amp;IF($J47=CriticallityClasses!$E$19,CriticallityClasses!$D$19,"")&amp;IF($J47=CriticallityClasses!$E$20,CriticallityClasses!$D$20,"")&amp;IF($J47=CriticallityClasses!$E$21,CriticallityClasses!$D$21,"")&amp;IF($J47=CriticallityClasses!$E$22,CriticallityClasses!$D$22,"")&amp;IF($J47=CriticallityClasses!$E$23,CriticallityClasses!$D$23,"")&amp;IF($J47=CriticallityClasses!$E$24,CriticallityClasses!$D$24,"")&amp;IF($J47=CriticallityClasses!$E$25,CriticallityClasses!$D$25,"")&amp;IF($J47=CriticallityClasses!$E$26,CriticallityClasses!$D$26,"")&amp;IF($J47=CriticallityClasses!$E$27,CriticallityClasses!$D$27,"")&amp;IF($J47=CriticallityClasses!$E$28,CriticallityClasses!$D$28,""))</f>
        <v>1</v>
      </c>
      <c r="J47" s="9" t="str">
        <f t="shared" si="5"/>
        <v>no.warning.no</v>
      </c>
      <c r="K47" t="str" cm="1">
        <f t="array" ref="K47">_xlfn.SWITCH($F47,"both_misleading-first","both","both_correct-first","both",$F47)</f>
        <v>no</v>
      </c>
      <c r="L47" t="str" cm="1">
        <f t="array" ref="L47">_xlfn.SWITCH($F47,"both_misleading-first","yes_misleading-first","both_correct-first","yes_same","both",IF($H47="yes","yes_same","no"),$H47)</f>
        <v>no</v>
      </c>
      <c r="M47" t="s">
        <v>9</v>
      </c>
      <c r="N47" t="s">
        <v>9</v>
      </c>
    </row>
    <row r="48" spans="1:14" ht="14.25" customHeight="1" x14ac:dyDescent="0.3">
      <c r="A48" s="9" t="s">
        <v>37</v>
      </c>
      <c r="B48" s="5" t="s">
        <v>14</v>
      </c>
      <c r="C48" s="5" t="s">
        <v>54</v>
      </c>
      <c r="D48" s="5" t="str">
        <f t="shared" si="3"/>
        <v>1.Source-EML-Files/A06-Link-HTML Form-Tag.json.eml</v>
      </c>
      <c r="E48" s="5" t="str">
        <f t="shared" si="4"/>
        <v>2.Evaluation-Screenshots/6. HTML Form-Tag/Windows11_Outlook/A06-Link-HTML Form-Tag.*</v>
      </c>
      <c r="F48" t="s">
        <v>9</v>
      </c>
      <c r="G48" s="9" t="s">
        <v>17</v>
      </c>
      <c r="H48" t="s">
        <v>9</v>
      </c>
      <c r="I48" s="10">
        <f>INT(IF($J48=CriticallityClasses!$E$2,CriticallityClasses!$D$2,"")&amp;IF($J48=CriticallityClasses!$E$3,CriticallityClasses!$D$3,"")&amp;IF($J48=CriticallityClasses!$E$4,CriticallityClasses!$D$4,"")&amp;IF($J48=CriticallityClasses!$E$5,CriticallityClasses!$D$5,"")&amp;IF($J48=CriticallityClasses!$E$6,CriticallityClasses!$D$6,"")&amp;IF($J48=CriticallityClasses!$E$7,CriticallityClasses!$D$7,"")&amp;IF($J48=CriticallityClasses!$E$8,CriticallityClasses!$D$8,"")&amp;IF($J48=CriticallityClasses!$E$9,CriticallityClasses!$D$9,"")&amp;IF($J48=CriticallityClasses!$E$10,CriticallityClasses!$D$10,"")&amp;IF($J48=CriticallityClasses!$E$11,CriticallityClasses!$D$11,"")&amp;IF($J48=CriticallityClasses!$E$12,CriticallityClasses!$D$12,"")&amp;IF($J48=CriticallityClasses!$E$13,CriticallityClasses!$D$13,"")&amp;IF($J48=CriticallityClasses!$E$14,CriticallityClasses!$D$14,"")&amp;IF($J48=CriticallityClasses!$E$15,CriticallityClasses!$D$15,"")&amp;IF($J48=CriticallityClasses!$E$16,CriticallityClasses!$D$16,"")&amp;IF($J48=CriticallityClasses!$E$17,CriticallityClasses!$D$17,"")&amp;IF($J48=CriticallityClasses!$E$18,CriticallityClasses!$D$18,"")&amp;IF($J48=CriticallityClasses!$E$19,CriticallityClasses!$D$19,"")&amp;IF($J48=CriticallityClasses!$E$20,CriticallityClasses!$D$20,"")&amp;IF($J48=CriticallityClasses!$E$21,CriticallityClasses!$D$21,"")&amp;IF($J48=CriticallityClasses!$E$22,CriticallityClasses!$D$22,"")&amp;IF($J48=CriticallityClasses!$E$23,CriticallityClasses!$D$23,"")&amp;IF($J48=CriticallityClasses!$E$24,CriticallityClasses!$D$24,"")&amp;IF($J48=CriticallityClasses!$E$25,CriticallityClasses!$D$25,"")&amp;IF($J48=CriticallityClasses!$E$26,CriticallityClasses!$D$26,"")&amp;IF($J48=CriticallityClasses!$E$27,CriticallityClasses!$D$27,"")&amp;IF($J48=CriticallityClasses!$E$28,CriticallityClasses!$D$28,""))</f>
        <v>0</v>
      </c>
      <c r="J48" s="9" t="str">
        <f t="shared" si="5"/>
        <v>no.blocked.no</v>
      </c>
      <c r="K48" t="str" cm="1">
        <f t="array" ref="K48">_xlfn.SWITCH($F48,"both_misleading-first","both","both_correct-first","both",$F48)</f>
        <v>no</v>
      </c>
      <c r="L48" t="str" cm="1">
        <f t="array" ref="L48">_xlfn.SWITCH($F48,"both_misleading-first","yes_misleading-first","both_correct-first","yes_same","both",IF($H48="yes","yes_same","no"),$H48)</f>
        <v>no</v>
      </c>
      <c r="M48" t="s">
        <v>9</v>
      </c>
      <c r="N48" t="s">
        <v>7</v>
      </c>
    </row>
    <row r="49" spans="1:14" ht="14.25" customHeight="1" x14ac:dyDescent="0.3">
      <c r="A49" s="9" t="s">
        <v>39</v>
      </c>
      <c r="B49" s="5" t="s">
        <v>14</v>
      </c>
      <c r="C49" s="5" t="s">
        <v>54</v>
      </c>
      <c r="D49" s="5" t="str">
        <f t="shared" si="3"/>
        <v>1.Source-EML-Files/A06-Link-HTML Form-Tag.json.eml</v>
      </c>
      <c r="E49" s="5" t="str">
        <f t="shared" si="4"/>
        <v>2.Evaluation-Screenshots/6. HTML Form-Tag/Windows11_Thunderbird/A06-Link-HTML Form-Tag.*</v>
      </c>
      <c r="F49" t="s">
        <v>9</v>
      </c>
      <c r="G49" s="9" t="s">
        <v>38</v>
      </c>
      <c r="H49" t="s">
        <v>9</v>
      </c>
      <c r="I49" s="10">
        <f>INT(IF($J49=CriticallityClasses!$E$2,CriticallityClasses!$D$2,"")&amp;IF($J49=CriticallityClasses!$E$3,CriticallityClasses!$D$3,"")&amp;IF($J49=CriticallityClasses!$E$4,CriticallityClasses!$D$4,"")&amp;IF($J49=CriticallityClasses!$E$5,CriticallityClasses!$D$5,"")&amp;IF($J49=CriticallityClasses!$E$6,CriticallityClasses!$D$6,"")&amp;IF($J49=CriticallityClasses!$E$7,CriticallityClasses!$D$7,"")&amp;IF($J49=CriticallityClasses!$E$8,CriticallityClasses!$D$8,"")&amp;IF($J49=CriticallityClasses!$E$9,CriticallityClasses!$D$9,"")&amp;IF($J49=CriticallityClasses!$E$10,CriticallityClasses!$D$10,"")&amp;IF($J49=CriticallityClasses!$E$11,CriticallityClasses!$D$11,"")&amp;IF($J49=CriticallityClasses!$E$12,CriticallityClasses!$D$12,"")&amp;IF($J49=CriticallityClasses!$E$13,CriticallityClasses!$D$13,"")&amp;IF($J49=CriticallityClasses!$E$14,CriticallityClasses!$D$14,"")&amp;IF($J49=CriticallityClasses!$E$15,CriticallityClasses!$D$15,"")&amp;IF($J49=CriticallityClasses!$E$16,CriticallityClasses!$D$16,"")&amp;IF($J49=CriticallityClasses!$E$17,CriticallityClasses!$D$17,"")&amp;IF($J49=CriticallityClasses!$E$18,CriticallityClasses!$D$18,"")&amp;IF($J49=CriticallityClasses!$E$19,CriticallityClasses!$D$19,"")&amp;IF($J49=CriticallityClasses!$E$20,CriticallityClasses!$D$20,"")&amp;IF($J49=CriticallityClasses!$E$21,CriticallityClasses!$D$21,"")&amp;IF($J49=CriticallityClasses!$E$22,CriticallityClasses!$D$22,"")&amp;IF($J49=CriticallityClasses!$E$23,CriticallityClasses!$D$23,"")&amp;IF($J49=CriticallityClasses!$E$24,CriticallityClasses!$D$24,"")&amp;IF($J49=CriticallityClasses!$E$25,CriticallityClasses!$D$25,"")&amp;IF($J49=CriticallityClasses!$E$26,CriticallityClasses!$D$26,"")&amp;IF($J49=CriticallityClasses!$E$27,CriticallityClasses!$D$27,"")&amp;IF($J49=CriticallityClasses!$E$28,CriticallityClasses!$D$28,""))</f>
        <v>1</v>
      </c>
      <c r="J49" s="9" t="str">
        <f t="shared" si="5"/>
        <v>no.warning.no</v>
      </c>
      <c r="K49" t="str" cm="1">
        <f t="array" ref="K49">_xlfn.SWITCH($F49,"both_misleading-first","both","both_correct-first","both",$F49)</f>
        <v>no</v>
      </c>
      <c r="L49" t="str" cm="1">
        <f t="array" ref="L49">_xlfn.SWITCH($F49,"both_misleading-first","yes_misleading-first","both_correct-first","yes_same","both",IF($H49="yes","yes_same","no"),$H49)</f>
        <v>no</v>
      </c>
      <c r="M49" t="s">
        <v>9</v>
      </c>
      <c r="N49" t="s">
        <v>9</v>
      </c>
    </row>
    <row r="50" spans="1:14" ht="14.25" customHeight="1" x14ac:dyDescent="0.3">
      <c r="A50" s="9" t="s">
        <v>34</v>
      </c>
      <c r="B50" s="5" t="s">
        <v>15</v>
      </c>
      <c r="C50" s="5" t="s">
        <v>55</v>
      </c>
      <c r="D50" s="5" t="str">
        <f t="shared" si="3"/>
        <v>1.Source-EML-Files/A07-Link-Link-Missmatch.json.eml</v>
      </c>
      <c r="E50" s="5" t="str">
        <f t="shared" si="4"/>
        <v>2.Evaluation-Screenshots/7. Link Mismatch/iOS_AppleMail/A07-Link-Link-Missmatch.*</v>
      </c>
      <c r="F50" t="s">
        <v>9</v>
      </c>
      <c r="G50" s="9" t="s">
        <v>6</v>
      </c>
      <c r="H50" t="s">
        <v>9</v>
      </c>
      <c r="I50" s="10">
        <f>INT(IF($J50=CriticallityClasses!$E$2,CriticallityClasses!$D$2,"")&amp;IF($J50=CriticallityClasses!$E$3,CriticallityClasses!$D$3,"")&amp;IF($J50=CriticallityClasses!$E$4,CriticallityClasses!$D$4,"")&amp;IF($J50=CriticallityClasses!$E$5,CriticallityClasses!$D$5,"")&amp;IF($J50=CriticallityClasses!$E$6,CriticallityClasses!$D$6,"")&amp;IF($J50=CriticallityClasses!$E$7,CriticallityClasses!$D$7,"")&amp;IF($J50=CriticallityClasses!$E$8,CriticallityClasses!$D$8,"")&amp;IF($J50=CriticallityClasses!$E$9,CriticallityClasses!$D$9,"")&amp;IF($J50=CriticallityClasses!$E$10,CriticallityClasses!$D$10,"")&amp;IF($J50=CriticallityClasses!$E$11,CriticallityClasses!$D$11,"")&amp;IF($J50=CriticallityClasses!$E$12,CriticallityClasses!$D$12,"")&amp;IF($J50=CriticallityClasses!$E$13,CriticallityClasses!$D$13,"")&amp;IF($J50=CriticallityClasses!$E$14,CriticallityClasses!$D$14,"")&amp;IF($J50=CriticallityClasses!$E$15,CriticallityClasses!$D$15,"")&amp;IF($J50=CriticallityClasses!$E$16,CriticallityClasses!$D$16,"")&amp;IF($J50=CriticallityClasses!$E$17,CriticallityClasses!$D$17,"")&amp;IF($J50=CriticallityClasses!$E$18,CriticallityClasses!$D$18,"")&amp;IF($J50=CriticallityClasses!$E$19,CriticallityClasses!$D$19,"")&amp;IF($J50=CriticallityClasses!$E$20,CriticallityClasses!$D$20,"")&amp;IF($J50=CriticallityClasses!$E$21,CriticallityClasses!$D$21,"")&amp;IF($J50=CriticallityClasses!$E$22,CriticallityClasses!$D$22,"")&amp;IF($J50=CriticallityClasses!$E$23,CriticallityClasses!$D$23,"")&amp;IF($J50=CriticallityClasses!$E$24,CriticallityClasses!$D$24,"")&amp;IF($J50=CriticallityClasses!$E$25,CriticallityClasses!$D$25,"")&amp;IF($J50=CriticallityClasses!$E$26,CriticallityClasses!$D$26,"")&amp;IF($J50=CriticallityClasses!$E$27,CriticallityClasses!$D$27,"")&amp;IF($J50=CriticallityClasses!$E$28,CriticallityClasses!$D$28,""))</f>
        <v>4</v>
      </c>
      <c r="J50" s="9" t="str">
        <f t="shared" si="5"/>
        <v>no.none.no</v>
      </c>
      <c r="K50" t="str" cm="1">
        <f t="array" ref="K50">_xlfn.SWITCH($F50,"both_misleading-first","both","both_correct-first","both",$F50)</f>
        <v>no</v>
      </c>
      <c r="L50" t="str" cm="1">
        <f t="array" ref="L50">_xlfn.SWITCH($F50,"both_misleading-first","yes_misleading-first","both_correct-first","yes_same","both",IF($H50="yes","yes_same","no"),$H50)</f>
        <v>no</v>
      </c>
      <c r="M50" t="s">
        <v>9</v>
      </c>
      <c r="N50" t="s">
        <v>9</v>
      </c>
    </row>
    <row r="51" spans="1:14" ht="14.25" customHeight="1" x14ac:dyDescent="0.3">
      <c r="A51" s="9" t="s">
        <v>4</v>
      </c>
      <c r="B51" s="5" t="s">
        <v>15</v>
      </c>
      <c r="C51" s="5" t="s">
        <v>55</v>
      </c>
      <c r="D51" s="5" t="str">
        <f t="shared" si="3"/>
        <v>1.Source-EML-Files/A07-Link-Link-Missmatch.json.eml</v>
      </c>
      <c r="E51" s="5" t="str">
        <f t="shared" si="4"/>
        <v>2.Evaluation-Screenshots/7. Link Mismatch/iOS_Canary/A07-Link-Link-Missmatch.*</v>
      </c>
      <c r="F51" t="s">
        <v>9</v>
      </c>
      <c r="G51" s="9" t="s">
        <v>6</v>
      </c>
      <c r="H51" t="s">
        <v>9</v>
      </c>
      <c r="I51" s="10">
        <f>INT(IF($J51=CriticallityClasses!$E$2,CriticallityClasses!$D$2,"")&amp;IF($J51=CriticallityClasses!$E$3,CriticallityClasses!$D$3,"")&amp;IF($J51=CriticallityClasses!$E$4,CriticallityClasses!$D$4,"")&amp;IF($J51=CriticallityClasses!$E$5,CriticallityClasses!$D$5,"")&amp;IF($J51=CriticallityClasses!$E$6,CriticallityClasses!$D$6,"")&amp;IF($J51=CriticallityClasses!$E$7,CriticallityClasses!$D$7,"")&amp;IF($J51=CriticallityClasses!$E$8,CriticallityClasses!$D$8,"")&amp;IF($J51=CriticallityClasses!$E$9,CriticallityClasses!$D$9,"")&amp;IF($J51=CriticallityClasses!$E$10,CriticallityClasses!$D$10,"")&amp;IF($J51=CriticallityClasses!$E$11,CriticallityClasses!$D$11,"")&amp;IF($J51=CriticallityClasses!$E$12,CriticallityClasses!$D$12,"")&amp;IF($J51=CriticallityClasses!$E$13,CriticallityClasses!$D$13,"")&amp;IF($J51=CriticallityClasses!$E$14,CriticallityClasses!$D$14,"")&amp;IF($J51=CriticallityClasses!$E$15,CriticallityClasses!$D$15,"")&amp;IF($J51=CriticallityClasses!$E$16,CriticallityClasses!$D$16,"")&amp;IF($J51=CriticallityClasses!$E$17,CriticallityClasses!$D$17,"")&amp;IF($J51=CriticallityClasses!$E$18,CriticallityClasses!$D$18,"")&amp;IF($J51=CriticallityClasses!$E$19,CriticallityClasses!$D$19,"")&amp;IF($J51=CriticallityClasses!$E$20,CriticallityClasses!$D$20,"")&amp;IF($J51=CriticallityClasses!$E$21,CriticallityClasses!$D$21,"")&amp;IF($J51=CriticallityClasses!$E$22,CriticallityClasses!$D$22,"")&amp;IF($J51=CriticallityClasses!$E$23,CriticallityClasses!$D$23,"")&amp;IF($J51=CriticallityClasses!$E$24,CriticallityClasses!$D$24,"")&amp;IF($J51=CriticallityClasses!$E$25,CriticallityClasses!$D$25,"")&amp;IF($J51=CriticallityClasses!$E$26,CriticallityClasses!$D$26,"")&amp;IF($J51=CriticallityClasses!$E$27,CriticallityClasses!$D$27,"")&amp;IF($J51=CriticallityClasses!$E$28,CriticallityClasses!$D$28,""))</f>
        <v>4</v>
      </c>
      <c r="J51" s="9" t="str">
        <f t="shared" si="5"/>
        <v>no.none.no</v>
      </c>
      <c r="K51" t="str" cm="1">
        <f t="array" ref="K51">_xlfn.SWITCH($F51,"both_misleading-first","both","both_correct-first","both",$F51)</f>
        <v>no</v>
      </c>
      <c r="L51" t="str" cm="1">
        <f t="array" ref="L51">_xlfn.SWITCH($F51,"both_misleading-first","yes_misleading-first","both_correct-first","yes_same","both",IF($H51="yes","yes_same","no"),$H51)</f>
        <v>no</v>
      </c>
      <c r="M51" t="s">
        <v>9</v>
      </c>
      <c r="N51" t="s">
        <v>9</v>
      </c>
    </row>
    <row r="52" spans="1:14" ht="14.25" customHeight="1" x14ac:dyDescent="0.3">
      <c r="A52" s="9" t="s">
        <v>35</v>
      </c>
      <c r="B52" s="5" t="s">
        <v>15</v>
      </c>
      <c r="C52" s="5" t="s">
        <v>55</v>
      </c>
      <c r="D52" s="5" t="str">
        <f t="shared" si="3"/>
        <v>1.Source-EML-Files/A07-Link-Link-Missmatch.json.eml</v>
      </c>
      <c r="E52" s="5" t="str">
        <f t="shared" si="4"/>
        <v>2.Evaluation-Screenshots/7. Link Mismatch/iOS_Gmail/A07-Link-Link-Missmatch.*</v>
      </c>
      <c r="F52" t="s">
        <v>9</v>
      </c>
      <c r="G52" s="9" t="s">
        <v>6</v>
      </c>
      <c r="H52" t="s">
        <v>9</v>
      </c>
      <c r="I52" s="10">
        <f>INT(IF($J52=CriticallityClasses!$E$2,CriticallityClasses!$D$2,"")&amp;IF($J52=CriticallityClasses!$E$3,CriticallityClasses!$D$3,"")&amp;IF($J52=CriticallityClasses!$E$4,CriticallityClasses!$D$4,"")&amp;IF($J52=CriticallityClasses!$E$5,CriticallityClasses!$D$5,"")&amp;IF($J52=CriticallityClasses!$E$6,CriticallityClasses!$D$6,"")&amp;IF($J52=CriticallityClasses!$E$7,CriticallityClasses!$D$7,"")&amp;IF($J52=CriticallityClasses!$E$8,CriticallityClasses!$D$8,"")&amp;IF($J52=CriticallityClasses!$E$9,CriticallityClasses!$D$9,"")&amp;IF($J52=CriticallityClasses!$E$10,CriticallityClasses!$D$10,"")&amp;IF($J52=CriticallityClasses!$E$11,CriticallityClasses!$D$11,"")&amp;IF($J52=CriticallityClasses!$E$12,CriticallityClasses!$D$12,"")&amp;IF($J52=CriticallityClasses!$E$13,CriticallityClasses!$D$13,"")&amp;IF($J52=CriticallityClasses!$E$14,CriticallityClasses!$D$14,"")&amp;IF($J52=CriticallityClasses!$E$15,CriticallityClasses!$D$15,"")&amp;IF($J52=CriticallityClasses!$E$16,CriticallityClasses!$D$16,"")&amp;IF($J52=CriticallityClasses!$E$17,CriticallityClasses!$D$17,"")&amp;IF($J52=CriticallityClasses!$E$18,CriticallityClasses!$D$18,"")&amp;IF($J52=CriticallityClasses!$E$19,CriticallityClasses!$D$19,"")&amp;IF($J52=CriticallityClasses!$E$20,CriticallityClasses!$D$20,"")&amp;IF($J52=CriticallityClasses!$E$21,CriticallityClasses!$D$21,"")&amp;IF($J52=CriticallityClasses!$E$22,CriticallityClasses!$D$22,"")&amp;IF($J52=CriticallityClasses!$E$23,CriticallityClasses!$D$23,"")&amp;IF($J52=CriticallityClasses!$E$24,CriticallityClasses!$D$24,"")&amp;IF($J52=CriticallityClasses!$E$25,CriticallityClasses!$D$25,"")&amp;IF($J52=CriticallityClasses!$E$26,CriticallityClasses!$D$26,"")&amp;IF($J52=CriticallityClasses!$E$27,CriticallityClasses!$D$27,"")&amp;IF($J52=CriticallityClasses!$E$28,CriticallityClasses!$D$28,""))</f>
        <v>4</v>
      </c>
      <c r="J52" s="9" t="str">
        <f t="shared" si="5"/>
        <v>no.none.no</v>
      </c>
      <c r="K52" t="str" cm="1">
        <f t="array" ref="K52">_xlfn.SWITCH($F52,"both_misleading-first","both","both_correct-first","both",$F52)</f>
        <v>no</v>
      </c>
      <c r="L52" t="str" cm="1">
        <f t="array" ref="L52">_xlfn.SWITCH($F52,"both_misleading-first","yes_misleading-first","both_correct-first","yes_same","both",IF($H52="yes","yes_same","no"),$H52)</f>
        <v>no</v>
      </c>
      <c r="M52" t="s">
        <v>9</v>
      </c>
      <c r="N52" t="s">
        <v>9</v>
      </c>
    </row>
    <row r="53" spans="1:14" ht="14.25" customHeight="1" x14ac:dyDescent="0.3">
      <c r="A53" s="9" t="s">
        <v>63</v>
      </c>
      <c r="B53" s="5" t="s">
        <v>15</v>
      </c>
      <c r="C53" s="5" t="s">
        <v>55</v>
      </c>
      <c r="D53" s="5" t="str">
        <f t="shared" si="3"/>
        <v>1.Source-EML-Files/A07-Link-Link-Missmatch.json.eml</v>
      </c>
      <c r="E53" s="5" t="str">
        <f t="shared" si="4"/>
        <v>2.Evaluation-Screenshots/7. Link Mismatch/macOS_AppleMail/A07-Link-Link-Missmatch.*</v>
      </c>
      <c r="F53" t="s">
        <v>22</v>
      </c>
      <c r="G53" s="9" t="s">
        <v>6</v>
      </c>
      <c r="H53" t="s">
        <v>82</v>
      </c>
      <c r="I53" s="10">
        <f>INT(IF($J53=CriticallityClasses!$E$2,CriticallityClasses!$D$2,"")&amp;IF($J53=CriticallityClasses!$E$3,CriticallityClasses!$D$3,"")&amp;IF($J53=CriticallityClasses!$E$4,CriticallityClasses!$D$4,"")&amp;IF($J53=CriticallityClasses!$E$5,CriticallityClasses!$D$5,"")&amp;IF($J53=CriticallityClasses!$E$6,CriticallityClasses!$D$6,"")&amp;IF($J53=CriticallityClasses!$E$7,CriticallityClasses!$D$7,"")&amp;IF($J53=CriticallityClasses!$E$8,CriticallityClasses!$D$8,"")&amp;IF($J53=CriticallityClasses!$E$9,CriticallityClasses!$D$9,"")&amp;IF($J53=CriticallityClasses!$E$10,CriticallityClasses!$D$10,"")&amp;IF($J53=CriticallityClasses!$E$11,CriticallityClasses!$D$11,"")&amp;IF($J53=CriticallityClasses!$E$12,CriticallityClasses!$D$12,"")&amp;IF($J53=CriticallityClasses!$E$13,CriticallityClasses!$D$13,"")&amp;IF($J53=CriticallityClasses!$E$14,CriticallityClasses!$D$14,"")&amp;IF($J53=CriticallityClasses!$E$15,CriticallityClasses!$D$15,"")&amp;IF($J53=CriticallityClasses!$E$16,CriticallityClasses!$D$16,"")&amp;IF($J53=CriticallityClasses!$E$17,CriticallityClasses!$D$17,"")&amp;IF($J53=CriticallityClasses!$E$18,CriticallityClasses!$D$18,"")&amp;IF($J53=CriticallityClasses!$E$19,CriticallityClasses!$D$19,"")&amp;IF($J53=CriticallityClasses!$E$20,CriticallityClasses!$D$20,"")&amp;IF($J53=CriticallityClasses!$E$21,CriticallityClasses!$D$21,"")&amp;IF($J53=CriticallityClasses!$E$22,CriticallityClasses!$D$22,"")&amp;IF($J53=CriticallityClasses!$E$23,CriticallityClasses!$D$23,"")&amp;IF($J53=CriticallityClasses!$E$24,CriticallityClasses!$D$24,"")&amp;IF($J53=CriticallityClasses!$E$25,CriticallityClasses!$D$25,"")&amp;IF($J53=CriticallityClasses!$E$26,CriticallityClasses!$D$26,"")&amp;IF($J53=CriticallityClasses!$E$27,CriticallityClasses!$D$27,"")&amp;IF($J53=CriticallityClasses!$E$28,CriticallityClasses!$D$28,""))</f>
        <v>2</v>
      </c>
      <c r="J53" s="9" t="str">
        <f t="shared" si="5"/>
        <v>both.none.yes_same</v>
      </c>
      <c r="K53" t="str" cm="1">
        <f t="array" ref="K53">_xlfn.SWITCH($F53,"both_misleading-first","both","both_correct-first","both",$F53)</f>
        <v>both</v>
      </c>
      <c r="L53" t="str" cm="1">
        <f t="array" ref="L53">_xlfn.SWITCH($F53,"both_misleading-first","yes_misleading-first","both_correct-first","yes_same","both",IF($H53="yes","yes_same","no"),$H53)</f>
        <v>no</v>
      </c>
      <c r="M53" t="s">
        <v>22</v>
      </c>
      <c r="N53" t="s">
        <v>82</v>
      </c>
    </row>
    <row r="54" spans="1:14" ht="14.25" customHeight="1" x14ac:dyDescent="0.3">
      <c r="A54" s="9" t="s">
        <v>45</v>
      </c>
      <c r="B54" s="5" t="s">
        <v>15</v>
      </c>
      <c r="C54" s="5" t="s">
        <v>55</v>
      </c>
      <c r="D54" s="5" t="str">
        <f t="shared" si="3"/>
        <v>1.Source-EML-Files/A07-Link-Link-Missmatch.json.eml</v>
      </c>
      <c r="E54" s="5" t="str">
        <f t="shared" si="4"/>
        <v>2.Evaluation-Screenshots/7. Link Mismatch/Ubuntu2210_Mutt/A07-Link-Link-Missmatch.*</v>
      </c>
      <c r="F54" t="s">
        <v>22</v>
      </c>
      <c r="G54" s="9" t="s">
        <v>6</v>
      </c>
      <c r="H54" t="s">
        <v>9</v>
      </c>
      <c r="I54" s="10">
        <f>INT(IF($J54=CriticallityClasses!$E$2,CriticallityClasses!$D$2,"")&amp;IF($J54=CriticallityClasses!$E$3,CriticallityClasses!$D$3,"")&amp;IF($J54=CriticallityClasses!$E$4,CriticallityClasses!$D$4,"")&amp;IF($J54=CriticallityClasses!$E$5,CriticallityClasses!$D$5,"")&amp;IF($J54=CriticallityClasses!$E$6,CriticallityClasses!$D$6,"")&amp;IF($J54=CriticallityClasses!$E$7,CriticallityClasses!$D$7,"")&amp;IF($J54=CriticallityClasses!$E$8,CriticallityClasses!$D$8,"")&amp;IF($J54=CriticallityClasses!$E$9,CriticallityClasses!$D$9,"")&amp;IF($J54=CriticallityClasses!$E$10,CriticallityClasses!$D$10,"")&amp;IF($J54=CriticallityClasses!$E$11,CriticallityClasses!$D$11,"")&amp;IF($J54=CriticallityClasses!$E$12,CriticallityClasses!$D$12,"")&amp;IF($J54=CriticallityClasses!$E$13,CriticallityClasses!$D$13,"")&amp;IF($J54=CriticallityClasses!$E$14,CriticallityClasses!$D$14,"")&amp;IF($J54=CriticallityClasses!$E$15,CriticallityClasses!$D$15,"")&amp;IF($J54=CriticallityClasses!$E$16,CriticallityClasses!$D$16,"")&amp;IF($J54=CriticallityClasses!$E$17,CriticallityClasses!$D$17,"")&amp;IF($J54=CriticallityClasses!$E$18,CriticallityClasses!$D$18,"")&amp;IF($J54=CriticallityClasses!$E$19,CriticallityClasses!$D$19,"")&amp;IF($J54=CriticallityClasses!$E$20,CriticallityClasses!$D$20,"")&amp;IF($J54=CriticallityClasses!$E$21,CriticallityClasses!$D$21,"")&amp;IF($J54=CriticallityClasses!$E$22,CriticallityClasses!$D$22,"")&amp;IF($J54=CriticallityClasses!$E$23,CriticallityClasses!$D$23,"")&amp;IF($J54=CriticallityClasses!$E$24,CriticallityClasses!$D$24,"")&amp;IF($J54=CriticallityClasses!$E$25,CriticallityClasses!$D$25,"")&amp;IF($J54=CriticallityClasses!$E$26,CriticallityClasses!$D$26,"")&amp;IF($J54=CriticallityClasses!$E$27,CriticallityClasses!$D$27,"")&amp;IF($J54=CriticallityClasses!$E$28,CriticallityClasses!$D$28,""))</f>
        <v>2</v>
      </c>
      <c r="J54" s="9" t="str">
        <f t="shared" si="5"/>
        <v>both.none.no</v>
      </c>
      <c r="K54" t="str" cm="1">
        <f t="array" ref="K54">_xlfn.SWITCH($F54,"both_misleading-first","both","both_correct-first","both",$F54)</f>
        <v>both</v>
      </c>
      <c r="L54" t="str" cm="1">
        <f t="array" ref="L54">_xlfn.SWITCH($F54,"both_misleading-first","yes_misleading-first","both_correct-first","yes_same","both",IF($H54="yes","yes_same","no"),$H54)</f>
        <v>no</v>
      </c>
      <c r="M54" t="s">
        <v>22</v>
      </c>
      <c r="N54" t="s">
        <v>9</v>
      </c>
    </row>
    <row r="55" spans="1:14" ht="14.25" customHeight="1" x14ac:dyDescent="0.3">
      <c r="A55" s="9" t="s">
        <v>36</v>
      </c>
      <c r="B55" s="5" t="s">
        <v>15</v>
      </c>
      <c r="C55" s="5" t="s">
        <v>55</v>
      </c>
      <c r="D55" s="5" t="str">
        <f t="shared" si="3"/>
        <v>1.Source-EML-Files/A07-Link-Link-Missmatch.json.eml</v>
      </c>
      <c r="E55" s="5" t="str">
        <f t="shared" si="4"/>
        <v>2.Evaluation-Screenshots/7. Link Mismatch/Windows11_Firefox-Gmail/A07-Link-Link-Missmatch.*</v>
      </c>
      <c r="F55" t="s">
        <v>22</v>
      </c>
      <c r="G55" s="9" t="s">
        <v>6</v>
      </c>
      <c r="H55" t="s">
        <v>9</v>
      </c>
      <c r="I55" s="10">
        <f>INT(IF($J55=CriticallityClasses!$E$2,CriticallityClasses!$D$2,"")&amp;IF($J55=CriticallityClasses!$E$3,CriticallityClasses!$D$3,"")&amp;IF($J55=CriticallityClasses!$E$4,CriticallityClasses!$D$4,"")&amp;IF($J55=CriticallityClasses!$E$5,CriticallityClasses!$D$5,"")&amp;IF($J55=CriticallityClasses!$E$6,CriticallityClasses!$D$6,"")&amp;IF($J55=CriticallityClasses!$E$7,CriticallityClasses!$D$7,"")&amp;IF($J55=CriticallityClasses!$E$8,CriticallityClasses!$D$8,"")&amp;IF($J55=CriticallityClasses!$E$9,CriticallityClasses!$D$9,"")&amp;IF($J55=CriticallityClasses!$E$10,CriticallityClasses!$D$10,"")&amp;IF($J55=CriticallityClasses!$E$11,CriticallityClasses!$D$11,"")&amp;IF($J55=CriticallityClasses!$E$12,CriticallityClasses!$D$12,"")&amp;IF($J55=CriticallityClasses!$E$13,CriticallityClasses!$D$13,"")&amp;IF($J55=CriticallityClasses!$E$14,CriticallityClasses!$D$14,"")&amp;IF($J55=CriticallityClasses!$E$15,CriticallityClasses!$D$15,"")&amp;IF($J55=CriticallityClasses!$E$16,CriticallityClasses!$D$16,"")&amp;IF($J55=CriticallityClasses!$E$17,CriticallityClasses!$D$17,"")&amp;IF($J55=CriticallityClasses!$E$18,CriticallityClasses!$D$18,"")&amp;IF($J55=CriticallityClasses!$E$19,CriticallityClasses!$D$19,"")&amp;IF($J55=CriticallityClasses!$E$20,CriticallityClasses!$D$20,"")&amp;IF($J55=CriticallityClasses!$E$21,CriticallityClasses!$D$21,"")&amp;IF($J55=CriticallityClasses!$E$22,CriticallityClasses!$D$22,"")&amp;IF($J55=CriticallityClasses!$E$23,CriticallityClasses!$D$23,"")&amp;IF($J55=CriticallityClasses!$E$24,CriticallityClasses!$D$24,"")&amp;IF($J55=CriticallityClasses!$E$25,CriticallityClasses!$D$25,"")&amp;IF($J55=CriticallityClasses!$E$26,CriticallityClasses!$D$26,"")&amp;IF($J55=CriticallityClasses!$E$27,CriticallityClasses!$D$27,"")&amp;IF($J55=CriticallityClasses!$E$28,CriticallityClasses!$D$28,""))</f>
        <v>2</v>
      </c>
      <c r="J55" s="9" t="str">
        <f t="shared" si="5"/>
        <v>both.none.no</v>
      </c>
      <c r="K55" t="str" cm="1">
        <f t="array" ref="K55">_xlfn.SWITCH($F55,"both_misleading-first","both","both_correct-first","both",$F55)</f>
        <v>both</v>
      </c>
      <c r="L55" t="str" cm="1">
        <f t="array" ref="L55">_xlfn.SWITCH($F55,"both_misleading-first","yes_misleading-first","both_correct-first","yes_same","both",IF($H55="yes","yes_same","no"),$H55)</f>
        <v>no</v>
      </c>
      <c r="M55" t="s">
        <v>22</v>
      </c>
      <c r="N55" t="s">
        <v>9</v>
      </c>
    </row>
    <row r="56" spans="1:14" ht="14.25" customHeight="1" x14ac:dyDescent="0.3">
      <c r="A56" s="9" t="s">
        <v>37</v>
      </c>
      <c r="B56" s="5" t="s">
        <v>15</v>
      </c>
      <c r="C56" s="5" t="s">
        <v>55</v>
      </c>
      <c r="D56" s="5" t="str">
        <f t="shared" si="3"/>
        <v>1.Source-EML-Files/A07-Link-Link-Missmatch.json.eml</v>
      </c>
      <c r="E56" s="5" t="str">
        <f t="shared" si="4"/>
        <v>2.Evaluation-Screenshots/7. Link Mismatch/Windows11_Outlook/A07-Link-Link-Missmatch.*</v>
      </c>
      <c r="F56" t="s">
        <v>22</v>
      </c>
      <c r="G56" s="9" t="s">
        <v>6</v>
      </c>
      <c r="H56" t="s">
        <v>82</v>
      </c>
      <c r="I56" s="10">
        <f>INT(IF($J56=CriticallityClasses!$E$2,CriticallityClasses!$D$2,"")&amp;IF($J56=CriticallityClasses!$E$3,CriticallityClasses!$D$3,"")&amp;IF($J56=CriticallityClasses!$E$4,CriticallityClasses!$D$4,"")&amp;IF($J56=CriticallityClasses!$E$5,CriticallityClasses!$D$5,"")&amp;IF($J56=CriticallityClasses!$E$6,CriticallityClasses!$D$6,"")&amp;IF($J56=CriticallityClasses!$E$7,CriticallityClasses!$D$7,"")&amp;IF($J56=CriticallityClasses!$E$8,CriticallityClasses!$D$8,"")&amp;IF($J56=CriticallityClasses!$E$9,CriticallityClasses!$D$9,"")&amp;IF($J56=CriticallityClasses!$E$10,CriticallityClasses!$D$10,"")&amp;IF($J56=CriticallityClasses!$E$11,CriticallityClasses!$D$11,"")&amp;IF($J56=CriticallityClasses!$E$12,CriticallityClasses!$D$12,"")&amp;IF($J56=CriticallityClasses!$E$13,CriticallityClasses!$D$13,"")&amp;IF($J56=CriticallityClasses!$E$14,CriticallityClasses!$D$14,"")&amp;IF($J56=CriticallityClasses!$E$15,CriticallityClasses!$D$15,"")&amp;IF($J56=CriticallityClasses!$E$16,CriticallityClasses!$D$16,"")&amp;IF($J56=CriticallityClasses!$E$17,CriticallityClasses!$D$17,"")&amp;IF($J56=CriticallityClasses!$E$18,CriticallityClasses!$D$18,"")&amp;IF($J56=CriticallityClasses!$E$19,CriticallityClasses!$D$19,"")&amp;IF($J56=CriticallityClasses!$E$20,CriticallityClasses!$D$20,"")&amp;IF($J56=CriticallityClasses!$E$21,CriticallityClasses!$D$21,"")&amp;IF($J56=CriticallityClasses!$E$22,CriticallityClasses!$D$22,"")&amp;IF($J56=CriticallityClasses!$E$23,CriticallityClasses!$D$23,"")&amp;IF($J56=CriticallityClasses!$E$24,CriticallityClasses!$D$24,"")&amp;IF($J56=CriticallityClasses!$E$25,CriticallityClasses!$D$25,"")&amp;IF($J56=CriticallityClasses!$E$26,CriticallityClasses!$D$26,"")&amp;IF($J56=CriticallityClasses!$E$27,CriticallityClasses!$D$27,"")&amp;IF($J56=CriticallityClasses!$E$28,CriticallityClasses!$D$28,""))</f>
        <v>2</v>
      </c>
      <c r="J56" s="9" t="str">
        <f t="shared" si="5"/>
        <v>both.none.yes_same</v>
      </c>
      <c r="K56" t="str" cm="1">
        <f t="array" ref="K56">_xlfn.SWITCH($F56,"both_misleading-first","both","both_correct-first","both",$F56)</f>
        <v>both</v>
      </c>
      <c r="L56" t="str" cm="1">
        <f t="array" ref="L56">_xlfn.SWITCH($F56,"both_misleading-first","yes_misleading-first","both_correct-first","yes_same","both",IF($H56="yes","yes_same","no"),$H56)</f>
        <v>no</v>
      </c>
      <c r="M56" t="s">
        <v>22</v>
      </c>
      <c r="N56" t="s">
        <v>82</v>
      </c>
    </row>
    <row r="57" spans="1:14" ht="14.25" customHeight="1" x14ac:dyDescent="0.3">
      <c r="A57" s="9" t="s">
        <v>39</v>
      </c>
      <c r="B57" s="5" t="s">
        <v>15</v>
      </c>
      <c r="C57" s="5" t="s">
        <v>55</v>
      </c>
      <c r="D57" s="5" t="str">
        <f t="shared" si="3"/>
        <v>1.Source-EML-Files/A07-Link-Link-Missmatch.json.eml</v>
      </c>
      <c r="E57" s="5" t="str">
        <f t="shared" si="4"/>
        <v>2.Evaluation-Screenshots/7. Link Mismatch/Windows11_Thunderbird/A07-Link-Link-Missmatch.*</v>
      </c>
      <c r="F57" t="s">
        <v>22</v>
      </c>
      <c r="G57" s="9" t="s">
        <v>38</v>
      </c>
      <c r="H57" t="s">
        <v>82</v>
      </c>
      <c r="I57" s="10">
        <f>INT(IF($J57=CriticallityClasses!$E$2,CriticallityClasses!$D$2,"")&amp;IF($J57=CriticallityClasses!$E$3,CriticallityClasses!$D$3,"")&amp;IF($J57=CriticallityClasses!$E$4,CriticallityClasses!$D$4,"")&amp;IF($J57=CriticallityClasses!$E$5,CriticallityClasses!$D$5,"")&amp;IF($J57=CriticallityClasses!$E$6,CriticallityClasses!$D$6,"")&amp;IF($J57=CriticallityClasses!$E$7,CriticallityClasses!$D$7,"")&amp;IF($J57=CriticallityClasses!$E$8,CriticallityClasses!$D$8,"")&amp;IF($J57=CriticallityClasses!$E$9,CriticallityClasses!$D$9,"")&amp;IF($J57=CriticallityClasses!$E$10,CriticallityClasses!$D$10,"")&amp;IF($J57=CriticallityClasses!$E$11,CriticallityClasses!$D$11,"")&amp;IF($J57=CriticallityClasses!$E$12,CriticallityClasses!$D$12,"")&amp;IF($J57=CriticallityClasses!$E$13,CriticallityClasses!$D$13,"")&amp;IF($J57=CriticallityClasses!$E$14,CriticallityClasses!$D$14,"")&amp;IF($J57=CriticallityClasses!$E$15,CriticallityClasses!$D$15,"")&amp;IF($J57=CriticallityClasses!$E$16,CriticallityClasses!$D$16,"")&amp;IF($J57=CriticallityClasses!$E$17,CriticallityClasses!$D$17,"")&amp;IF($J57=CriticallityClasses!$E$18,CriticallityClasses!$D$18,"")&amp;IF($J57=CriticallityClasses!$E$19,CriticallityClasses!$D$19,"")&amp;IF($J57=CriticallityClasses!$E$20,CriticallityClasses!$D$20,"")&amp;IF($J57=CriticallityClasses!$E$21,CriticallityClasses!$D$21,"")&amp;IF($J57=CriticallityClasses!$E$22,CriticallityClasses!$D$22,"")&amp;IF($J57=CriticallityClasses!$E$23,CriticallityClasses!$D$23,"")&amp;IF($J57=CriticallityClasses!$E$24,CriticallityClasses!$D$24,"")&amp;IF($J57=CriticallityClasses!$E$25,CriticallityClasses!$D$25,"")&amp;IF($J57=CriticallityClasses!$E$26,CriticallityClasses!$D$26,"")&amp;IF($J57=CriticallityClasses!$E$27,CriticallityClasses!$D$27,"")&amp;IF($J57=CriticallityClasses!$E$28,CriticallityClasses!$D$28,""))</f>
        <v>2</v>
      </c>
      <c r="J57" s="9" t="str">
        <f t="shared" si="5"/>
        <v>both.warning.yes_same</v>
      </c>
      <c r="K57" t="str" cm="1">
        <f t="array" ref="K57">_xlfn.SWITCH($F57,"both_misleading-first","both","both_correct-first","both",$F57)</f>
        <v>both</v>
      </c>
      <c r="L57" t="str" cm="1">
        <f t="array" ref="L57">_xlfn.SWITCH($F57,"both_misleading-first","yes_misleading-first","both_correct-first","yes_same","both",IF($H57="yes","yes_same","no"),$H57)</f>
        <v>no</v>
      </c>
      <c r="M57" t="s">
        <v>22</v>
      </c>
      <c r="N57" t="s">
        <v>82</v>
      </c>
    </row>
    <row r="58" spans="1:14" ht="14.25" customHeight="1" x14ac:dyDescent="0.3">
      <c r="A58" s="9" t="s">
        <v>39</v>
      </c>
      <c r="B58" s="5" t="s">
        <v>16</v>
      </c>
      <c r="C58" s="5" t="s">
        <v>56</v>
      </c>
      <c r="D58" s="5" t="str">
        <f t="shared" si="3"/>
        <v>1.Source-EML-Files/A08.1-Link-Mailto-Scheme-attach.json.eml</v>
      </c>
      <c r="E58" s="5" t="str">
        <f t="shared" si="4"/>
        <v>2.Evaluation-Screenshots/8. Mailto-Scheme/Windows11_Thunderbird/A08.1-Link-Mailto-Scheme-attach.*</v>
      </c>
      <c r="F58" t="s">
        <v>9</v>
      </c>
      <c r="G58" s="9" t="s">
        <v>17</v>
      </c>
      <c r="H58" t="s">
        <v>9</v>
      </c>
      <c r="I58" s="10">
        <f>INT(IF($J58=CriticallityClasses!$E$2,CriticallityClasses!$D$2,"")&amp;IF($J58=CriticallityClasses!$E$3,CriticallityClasses!$D$3,"")&amp;IF($J58=CriticallityClasses!$E$4,CriticallityClasses!$D$4,"")&amp;IF($J58=CriticallityClasses!$E$5,CriticallityClasses!$D$5,"")&amp;IF($J58=CriticallityClasses!$E$6,CriticallityClasses!$D$6,"")&amp;IF($J58=CriticallityClasses!$E$7,CriticallityClasses!$D$7,"")&amp;IF($J58=CriticallityClasses!$E$8,CriticallityClasses!$D$8,"")&amp;IF($J58=CriticallityClasses!$E$9,CriticallityClasses!$D$9,"")&amp;IF($J58=CriticallityClasses!$E$10,CriticallityClasses!$D$10,"")&amp;IF($J58=CriticallityClasses!$E$11,CriticallityClasses!$D$11,"")&amp;IF($J58=CriticallityClasses!$E$12,CriticallityClasses!$D$12,"")&amp;IF($J58=CriticallityClasses!$E$13,CriticallityClasses!$D$13,"")&amp;IF($J58=CriticallityClasses!$E$14,CriticallityClasses!$D$14,"")&amp;IF($J58=CriticallityClasses!$E$15,CriticallityClasses!$D$15,"")&amp;IF($J58=CriticallityClasses!$E$16,CriticallityClasses!$D$16,"")&amp;IF($J58=CriticallityClasses!$E$17,CriticallityClasses!$D$17,"")&amp;IF($J58=CriticallityClasses!$E$18,CriticallityClasses!$D$18,"")&amp;IF($J58=CriticallityClasses!$E$19,CriticallityClasses!$D$19,"")&amp;IF($J58=CriticallityClasses!$E$20,CriticallityClasses!$D$20,"")&amp;IF($J58=CriticallityClasses!$E$21,CriticallityClasses!$D$21,"")&amp;IF($J58=CriticallityClasses!$E$22,CriticallityClasses!$D$22,"")&amp;IF($J58=CriticallityClasses!$E$23,CriticallityClasses!$D$23,"")&amp;IF($J58=CriticallityClasses!$E$24,CriticallityClasses!$D$24,"")&amp;IF($J58=CriticallityClasses!$E$25,CriticallityClasses!$D$25,"")&amp;IF($J58=CriticallityClasses!$E$26,CriticallityClasses!$D$26,"")&amp;IF($J58=CriticallityClasses!$E$27,CriticallityClasses!$D$27,"")&amp;IF($J58=CriticallityClasses!$E$28,CriticallityClasses!$D$28,""))</f>
        <v>0</v>
      </c>
      <c r="J58" s="9" t="str">
        <f t="shared" si="5"/>
        <v>no.blocked.no</v>
      </c>
      <c r="K58" t="str" cm="1">
        <f t="array" ref="K58">_xlfn.SWITCH($F58,"both_misleading-first","both","both_correct-first","both",$F58)</f>
        <v>no</v>
      </c>
      <c r="L58" t="str" cm="1">
        <f t="array" ref="L58">_xlfn.SWITCH($F58,"both_misleading-first","yes_misleading-first","both_correct-first","yes_same","both",IF($H58="yes","yes_same","no"),$H58)</f>
        <v>no</v>
      </c>
      <c r="M58" t="s">
        <v>9</v>
      </c>
      <c r="N58" t="s">
        <v>9</v>
      </c>
    </row>
    <row r="59" spans="1:14" ht="14.25" customHeight="1" x14ac:dyDescent="0.3">
      <c r="A59" s="9" t="s">
        <v>39</v>
      </c>
      <c r="B59" s="5" t="s">
        <v>18</v>
      </c>
      <c r="C59" s="5" t="s">
        <v>56</v>
      </c>
      <c r="D59" s="5" t="str">
        <f t="shared" si="3"/>
        <v>1.Source-EML-Files/A08.2-Link-Mailto-Scheme-attachment.json.eml</v>
      </c>
      <c r="E59" s="5" t="str">
        <f t="shared" si="4"/>
        <v>2.Evaluation-Screenshots/8. Mailto-Scheme/Windows11_Thunderbird/A08.2-Link-Mailto-Scheme-attachment.*</v>
      </c>
      <c r="F59" t="s">
        <v>9</v>
      </c>
      <c r="G59" s="9" t="s">
        <v>17</v>
      </c>
      <c r="H59" t="s">
        <v>9</v>
      </c>
      <c r="I59" s="10">
        <f>INT(IF($J59=CriticallityClasses!$E$2,CriticallityClasses!$D$2,"")&amp;IF($J59=CriticallityClasses!$E$3,CriticallityClasses!$D$3,"")&amp;IF($J59=CriticallityClasses!$E$4,CriticallityClasses!$D$4,"")&amp;IF($J59=CriticallityClasses!$E$5,CriticallityClasses!$D$5,"")&amp;IF($J59=CriticallityClasses!$E$6,CriticallityClasses!$D$6,"")&amp;IF($J59=CriticallityClasses!$E$7,CriticallityClasses!$D$7,"")&amp;IF($J59=CriticallityClasses!$E$8,CriticallityClasses!$D$8,"")&amp;IF($J59=CriticallityClasses!$E$9,CriticallityClasses!$D$9,"")&amp;IF($J59=CriticallityClasses!$E$10,CriticallityClasses!$D$10,"")&amp;IF($J59=CriticallityClasses!$E$11,CriticallityClasses!$D$11,"")&amp;IF($J59=CriticallityClasses!$E$12,CriticallityClasses!$D$12,"")&amp;IF($J59=CriticallityClasses!$E$13,CriticallityClasses!$D$13,"")&amp;IF($J59=CriticallityClasses!$E$14,CriticallityClasses!$D$14,"")&amp;IF($J59=CriticallityClasses!$E$15,CriticallityClasses!$D$15,"")&amp;IF($J59=CriticallityClasses!$E$16,CriticallityClasses!$D$16,"")&amp;IF($J59=CriticallityClasses!$E$17,CriticallityClasses!$D$17,"")&amp;IF($J59=CriticallityClasses!$E$18,CriticallityClasses!$D$18,"")&amp;IF($J59=CriticallityClasses!$E$19,CriticallityClasses!$D$19,"")&amp;IF($J59=CriticallityClasses!$E$20,CriticallityClasses!$D$20,"")&amp;IF($J59=CriticallityClasses!$E$21,CriticallityClasses!$D$21,"")&amp;IF($J59=CriticallityClasses!$E$22,CriticallityClasses!$D$22,"")&amp;IF($J59=CriticallityClasses!$E$23,CriticallityClasses!$D$23,"")&amp;IF($J59=CriticallityClasses!$E$24,CriticallityClasses!$D$24,"")&amp;IF($J59=CriticallityClasses!$E$25,CriticallityClasses!$D$25,"")&amp;IF($J59=CriticallityClasses!$E$26,CriticallityClasses!$D$26,"")&amp;IF($J59=CriticallityClasses!$E$27,CriticallityClasses!$D$27,"")&amp;IF($J59=CriticallityClasses!$E$28,CriticallityClasses!$D$28,""))</f>
        <v>0</v>
      </c>
      <c r="J59" s="9" t="str">
        <f t="shared" si="5"/>
        <v>no.blocked.no</v>
      </c>
      <c r="K59" t="str" cm="1">
        <f t="array" ref="K59">_xlfn.SWITCH($F59,"both_misleading-first","both","both_correct-first","both",$F59)</f>
        <v>no</v>
      </c>
      <c r="L59" t="str" cm="1">
        <f t="array" ref="L59">_xlfn.SWITCH($F59,"both_misleading-first","yes_misleading-first","both_correct-first","yes_same","both",IF($H59="yes","yes_same","no"),$H59)</f>
        <v>no</v>
      </c>
      <c r="M59" t="s">
        <v>9</v>
      </c>
      <c r="N59" t="s">
        <v>9</v>
      </c>
    </row>
    <row r="60" spans="1:14" ht="14.25" customHeight="1" x14ac:dyDescent="0.3">
      <c r="A60" s="9" t="s">
        <v>37</v>
      </c>
      <c r="B60" s="5" t="s">
        <v>16</v>
      </c>
      <c r="C60" s="5" t="s">
        <v>56</v>
      </c>
      <c r="D60" s="5" t="str">
        <f t="shared" si="3"/>
        <v>1.Source-EML-Files/A08.1-Link-Mailto-Scheme-attach.json.eml</v>
      </c>
      <c r="E60" s="5" t="str">
        <f t="shared" si="4"/>
        <v>2.Evaluation-Screenshots/8. Mailto-Scheme/Windows11_Outlook/A08.1-Link-Mailto-Scheme-attach.*</v>
      </c>
      <c r="F60" t="s">
        <v>9</v>
      </c>
      <c r="G60" s="9" t="s">
        <v>17</v>
      </c>
      <c r="H60" t="s">
        <v>9</v>
      </c>
      <c r="I60" s="10">
        <f>INT(IF($J60=CriticallityClasses!$E$2,CriticallityClasses!$D$2,"")&amp;IF($J60=CriticallityClasses!$E$3,CriticallityClasses!$D$3,"")&amp;IF($J60=CriticallityClasses!$E$4,CriticallityClasses!$D$4,"")&amp;IF($J60=CriticallityClasses!$E$5,CriticallityClasses!$D$5,"")&amp;IF($J60=CriticallityClasses!$E$6,CriticallityClasses!$D$6,"")&amp;IF($J60=CriticallityClasses!$E$7,CriticallityClasses!$D$7,"")&amp;IF($J60=CriticallityClasses!$E$8,CriticallityClasses!$D$8,"")&amp;IF($J60=CriticallityClasses!$E$9,CriticallityClasses!$D$9,"")&amp;IF($J60=CriticallityClasses!$E$10,CriticallityClasses!$D$10,"")&amp;IF($J60=CriticallityClasses!$E$11,CriticallityClasses!$D$11,"")&amp;IF($J60=CriticallityClasses!$E$12,CriticallityClasses!$D$12,"")&amp;IF($J60=CriticallityClasses!$E$13,CriticallityClasses!$D$13,"")&amp;IF($J60=CriticallityClasses!$E$14,CriticallityClasses!$D$14,"")&amp;IF($J60=CriticallityClasses!$E$15,CriticallityClasses!$D$15,"")&amp;IF($J60=CriticallityClasses!$E$16,CriticallityClasses!$D$16,"")&amp;IF($J60=CriticallityClasses!$E$17,CriticallityClasses!$D$17,"")&amp;IF($J60=CriticallityClasses!$E$18,CriticallityClasses!$D$18,"")&amp;IF($J60=CriticallityClasses!$E$19,CriticallityClasses!$D$19,"")&amp;IF($J60=CriticallityClasses!$E$20,CriticallityClasses!$D$20,"")&amp;IF($J60=CriticallityClasses!$E$21,CriticallityClasses!$D$21,"")&amp;IF($J60=CriticallityClasses!$E$22,CriticallityClasses!$D$22,"")&amp;IF($J60=CriticallityClasses!$E$23,CriticallityClasses!$D$23,"")&amp;IF($J60=CriticallityClasses!$E$24,CriticallityClasses!$D$24,"")&amp;IF($J60=CriticallityClasses!$E$25,CriticallityClasses!$D$25,"")&amp;IF($J60=CriticallityClasses!$E$26,CriticallityClasses!$D$26,"")&amp;IF($J60=CriticallityClasses!$E$27,CriticallityClasses!$D$27,"")&amp;IF($J60=CriticallityClasses!$E$28,CriticallityClasses!$D$28,""))</f>
        <v>0</v>
      </c>
      <c r="J60" s="9" t="str">
        <f t="shared" si="5"/>
        <v>no.blocked.no</v>
      </c>
      <c r="K60" t="str" cm="1">
        <f t="array" ref="K60">_xlfn.SWITCH($F60,"both_misleading-first","both","both_correct-first","both",$F60)</f>
        <v>no</v>
      </c>
      <c r="L60" t="str" cm="1">
        <f t="array" ref="L60">_xlfn.SWITCH($F60,"both_misleading-first","yes_misleading-first","both_correct-first","yes_same","both",IF($H60="yes","yes_same","no"),$H60)</f>
        <v>no</v>
      </c>
      <c r="M60" t="s">
        <v>9</v>
      </c>
      <c r="N60" t="s">
        <v>9</v>
      </c>
    </row>
    <row r="61" spans="1:14" ht="14.25" customHeight="1" x14ac:dyDescent="0.3">
      <c r="A61" s="9" t="s">
        <v>37</v>
      </c>
      <c r="B61" s="5" t="s">
        <v>18</v>
      </c>
      <c r="C61" s="5" t="s">
        <v>56</v>
      </c>
      <c r="D61" s="5" t="str">
        <f t="shared" si="3"/>
        <v>1.Source-EML-Files/A08.2-Link-Mailto-Scheme-attachment.json.eml</v>
      </c>
      <c r="E61" s="5" t="str">
        <f t="shared" si="4"/>
        <v>2.Evaluation-Screenshots/8. Mailto-Scheme/Windows11_Outlook/A08.2-Link-Mailto-Scheme-attachment.*</v>
      </c>
      <c r="F61" t="s">
        <v>9</v>
      </c>
      <c r="G61" s="9" t="s">
        <v>17</v>
      </c>
      <c r="H61" t="s">
        <v>9</v>
      </c>
      <c r="I61" s="10">
        <f>INT(IF($J61=CriticallityClasses!$E$2,CriticallityClasses!$D$2,"")&amp;IF($J61=CriticallityClasses!$E$3,CriticallityClasses!$D$3,"")&amp;IF($J61=CriticallityClasses!$E$4,CriticallityClasses!$D$4,"")&amp;IF($J61=CriticallityClasses!$E$5,CriticallityClasses!$D$5,"")&amp;IF($J61=CriticallityClasses!$E$6,CriticallityClasses!$D$6,"")&amp;IF($J61=CriticallityClasses!$E$7,CriticallityClasses!$D$7,"")&amp;IF($J61=CriticallityClasses!$E$8,CriticallityClasses!$D$8,"")&amp;IF($J61=CriticallityClasses!$E$9,CriticallityClasses!$D$9,"")&amp;IF($J61=CriticallityClasses!$E$10,CriticallityClasses!$D$10,"")&amp;IF($J61=CriticallityClasses!$E$11,CriticallityClasses!$D$11,"")&amp;IF($J61=CriticallityClasses!$E$12,CriticallityClasses!$D$12,"")&amp;IF($J61=CriticallityClasses!$E$13,CriticallityClasses!$D$13,"")&amp;IF($J61=CriticallityClasses!$E$14,CriticallityClasses!$D$14,"")&amp;IF($J61=CriticallityClasses!$E$15,CriticallityClasses!$D$15,"")&amp;IF($J61=CriticallityClasses!$E$16,CriticallityClasses!$D$16,"")&amp;IF($J61=CriticallityClasses!$E$17,CriticallityClasses!$D$17,"")&amp;IF($J61=CriticallityClasses!$E$18,CriticallityClasses!$D$18,"")&amp;IF($J61=CriticallityClasses!$E$19,CriticallityClasses!$D$19,"")&amp;IF($J61=CriticallityClasses!$E$20,CriticallityClasses!$D$20,"")&amp;IF($J61=CriticallityClasses!$E$21,CriticallityClasses!$D$21,"")&amp;IF($J61=CriticallityClasses!$E$22,CriticallityClasses!$D$22,"")&amp;IF($J61=CriticallityClasses!$E$23,CriticallityClasses!$D$23,"")&amp;IF($J61=CriticallityClasses!$E$24,CriticallityClasses!$D$24,"")&amp;IF($J61=CriticallityClasses!$E$25,CriticallityClasses!$D$25,"")&amp;IF($J61=CriticallityClasses!$E$26,CriticallityClasses!$D$26,"")&amp;IF($J61=CriticallityClasses!$E$27,CriticallityClasses!$D$27,"")&amp;IF($J61=CriticallityClasses!$E$28,CriticallityClasses!$D$28,""))</f>
        <v>0</v>
      </c>
      <c r="J61" s="9" t="str">
        <f t="shared" si="5"/>
        <v>no.blocked.no</v>
      </c>
      <c r="K61" t="str" cm="1">
        <f t="array" ref="K61">_xlfn.SWITCH($F61,"both_misleading-first","both","both_correct-first","both",$F61)</f>
        <v>no</v>
      </c>
      <c r="L61" t="str" cm="1">
        <f t="array" ref="L61">_xlfn.SWITCH($F61,"both_misleading-first","yes_misleading-first","both_correct-first","yes_same","both",IF($H61="yes","yes_same","no"),$H61)</f>
        <v>no</v>
      </c>
      <c r="M61" t="s">
        <v>9</v>
      </c>
      <c r="N61" t="s">
        <v>9</v>
      </c>
    </row>
    <row r="62" spans="1:14" ht="14.25" customHeight="1" x14ac:dyDescent="0.3">
      <c r="A62" s="9" t="s">
        <v>63</v>
      </c>
      <c r="B62" s="5" t="s">
        <v>16</v>
      </c>
      <c r="C62" s="5" t="s">
        <v>56</v>
      </c>
      <c r="D62" s="5" t="str">
        <f t="shared" si="3"/>
        <v>1.Source-EML-Files/A08.1-Link-Mailto-Scheme-attach.json.eml</v>
      </c>
      <c r="E62" s="5" t="str">
        <f t="shared" si="4"/>
        <v>2.Evaluation-Screenshots/8. Mailto-Scheme/macOS_AppleMail/A08.1-Link-Mailto-Scheme-attach.*</v>
      </c>
      <c r="F62" t="s">
        <v>9</v>
      </c>
      <c r="G62" s="9" t="s">
        <v>17</v>
      </c>
      <c r="H62" t="s">
        <v>9</v>
      </c>
      <c r="I62" s="10">
        <f>INT(IF($J62=CriticallityClasses!$E$2,CriticallityClasses!$D$2,"")&amp;IF($J62=CriticallityClasses!$E$3,CriticallityClasses!$D$3,"")&amp;IF($J62=CriticallityClasses!$E$4,CriticallityClasses!$D$4,"")&amp;IF($J62=CriticallityClasses!$E$5,CriticallityClasses!$D$5,"")&amp;IF($J62=CriticallityClasses!$E$6,CriticallityClasses!$D$6,"")&amp;IF($J62=CriticallityClasses!$E$7,CriticallityClasses!$D$7,"")&amp;IF($J62=CriticallityClasses!$E$8,CriticallityClasses!$D$8,"")&amp;IF($J62=CriticallityClasses!$E$9,CriticallityClasses!$D$9,"")&amp;IF($J62=CriticallityClasses!$E$10,CriticallityClasses!$D$10,"")&amp;IF($J62=CriticallityClasses!$E$11,CriticallityClasses!$D$11,"")&amp;IF($J62=CriticallityClasses!$E$12,CriticallityClasses!$D$12,"")&amp;IF($J62=CriticallityClasses!$E$13,CriticallityClasses!$D$13,"")&amp;IF($J62=CriticallityClasses!$E$14,CriticallityClasses!$D$14,"")&amp;IF($J62=CriticallityClasses!$E$15,CriticallityClasses!$D$15,"")&amp;IF($J62=CriticallityClasses!$E$16,CriticallityClasses!$D$16,"")&amp;IF($J62=CriticallityClasses!$E$17,CriticallityClasses!$D$17,"")&amp;IF($J62=CriticallityClasses!$E$18,CriticallityClasses!$D$18,"")&amp;IF($J62=CriticallityClasses!$E$19,CriticallityClasses!$D$19,"")&amp;IF($J62=CriticallityClasses!$E$20,CriticallityClasses!$D$20,"")&amp;IF($J62=CriticallityClasses!$E$21,CriticallityClasses!$D$21,"")&amp;IF($J62=CriticallityClasses!$E$22,CriticallityClasses!$D$22,"")&amp;IF($J62=CriticallityClasses!$E$23,CriticallityClasses!$D$23,"")&amp;IF($J62=CriticallityClasses!$E$24,CriticallityClasses!$D$24,"")&amp;IF($J62=CriticallityClasses!$E$25,CriticallityClasses!$D$25,"")&amp;IF($J62=CriticallityClasses!$E$26,CriticallityClasses!$D$26,"")&amp;IF($J62=CriticallityClasses!$E$27,CriticallityClasses!$D$27,"")&amp;IF($J62=CriticallityClasses!$E$28,CriticallityClasses!$D$28,""))</f>
        <v>0</v>
      </c>
      <c r="J62" s="9" t="str">
        <f t="shared" si="5"/>
        <v>no.blocked.no</v>
      </c>
      <c r="K62" t="str" cm="1">
        <f t="array" ref="K62">_xlfn.SWITCH($F62,"both_misleading-first","both","both_correct-first","both",$F62)</f>
        <v>no</v>
      </c>
      <c r="L62" t="str" cm="1">
        <f t="array" ref="L62">_xlfn.SWITCH($F62,"both_misleading-first","yes_misleading-first","both_correct-first","yes_same","both",IF($H62="yes","yes_same","no"),$H62)</f>
        <v>no</v>
      </c>
      <c r="M62" t="s">
        <v>9</v>
      </c>
      <c r="N62" t="s">
        <v>9</v>
      </c>
    </row>
    <row r="63" spans="1:14" ht="14.25" customHeight="1" x14ac:dyDescent="0.3">
      <c r="A63" s="9" t="s">
        <v>63</v>
      </c>
      <c r="B63" s="5" t="s">
        <v>18</v>
      </c>
      <c r="C63" s="5" t="s">
        <v>56</v>
      </c>
      <c r="D63" s="5" t="str">
        <f t="shared" si="3"/>
        <v>1.Source-EML-Files/A08.2-Link-Mailto-Scheme-attachment.json.eml</v>
      </c>
      <c r="E63" s="5" t="str">
        <f t="shared" si="4"/>
        <v>2.Evaluation-Screenshots/8. Mailto-Scheme/macOS_AppleMail/A08.2-Link-Mailto-Scheme-attachment.*</v>
      </c>
      <c r="F63" t="s">
        <v>9</v>
      </c>
      <c r="G63" s="9" t="s">
        <v>17</v>
      </c>
      <c r="H63" t="s">
        <v>9</v>
      </c>
      <c r="I63" s="10">
        <f>INT(IF($J63=CriticallityClasses!$E$2,CriticallityClasses!$D$2,"")&amp;IF($J63=CriticallityClasses!$E$3,CriticallityClasses!$D$3,"")&amp;IF($J63=CriticallityClasses!$E$4,CriticallityClasses!$D$4,"")&amp;IF($J63=CriticallityClasses!$E$5,CriticallityClasses!$D$5,"")&amp;IF($J63=CriticallityClasses!$E$6,CriticallityClasses!$D$6,"")&amp;IF($J63=CriticallityClasses!$E$7,CriticallityClasses!$D$7,"")&amp;IF($J63=CriticallityClasses!$E$8,CriticallityClasses!$D$8,"")&amp;IF($J63=CriticallityClasses!$E$9,CriticallityClasses!$D$9,"")&amp;IF($J63=CriticallityClasses!$E$10,CriticallityClasses!$D$10,"")&amp;IF($J63=CriticallityClasses!$E$11,CriticallityClasses!$D$11,"")&amp;IF($J63=CriticallityClasses!$E$12,CriticallityClasses!$D$12,"")&amp;IF($J63=CriticallityClasses!$E$13,CriticallityClasses!$D$13,"")&amp;IF($J63=CriticallityClasses!$E$14,CriticallityClasses!$D$14,"")&amp;IF($J63=CriticallityClasses!$E$15,CriticallityClasses!$D$15,"")&amp;IF($J63=CriticallityClasses!$E$16,CriticallityClasses!$D$16,"")&amp;IF($J63=CriticallityClasses!$E$17,CriticallityClasses!$D$17,"")&amp;IF($J63=CriticallityClasses!$E$18,CriticallityClasses!$D$18,"")&amp;IF($J63=CriticallityClasses!$E$19,CriticallityClasses!$D$19,"")&amp;IF($J63=CriticallityClasses!$E$20,CriticallityClasses!$D$20,"")&amp;IF($J63=CriticallityClasses!$E$21,CriticallityClasses!$D$21,"")&amp;IF($J63=CriticallityClasses!$E$22,CriticallityClasses!$D$22,"")&amp;IF($J63=CriticallityClasses!$E$23,CriticallityClasses!$D$23,"")&amp;IF($J63=CriticallityClasses!$E$24,CriticallityClasses!$D$24,"")&amp;IF($J63=CriticallityClasses!$E$25,CriticallityClasses!$D$25,"")&amp;IF($J63=CriticallityClasses!$E$26,CriticallityClasses!$D$26,"")&amp;IF($J63=CriticallityClasses!$E$27,CriticallityClasses!$D$27,"")&amp;IF($J63=CriticallityClasses!$E$28,CriticallityClasses!$D$28,""))</f>
        <v>0</v>
      </c>
      <c r="J63" s="9" t="str">
        <f t="shared" si="5"/>
        <v>no.blocked.no</v>
      </c>
      <c r="K63" t="str" cm="1">
        <f t="array" ref="K63">_xlfn.SWITCH($F63,"both_misleading-first","both","both_correct-first","both",$F63)</f>
        <v>no</v>
      </c>
      <c r="L63" t="str" cm="1">
        <f t="array" ref="L63">_xlfn.SWITCH($F63,"both_misleading-first","yes_misleading-first","both_correct-first","yes_same","both",IF($H63="yes","yes_same","no"),$H63)</f>
        <v>no</v>
      </c>
      <c r="M63" t="s">
        <v>9</v>
      </c>
      <c r="N63" t="s">
        <v>9</v>
      </c>
    </row>
    <row r="64" spans="1:14" ht="14.25" customHeight="1" x14ac:dyDescent="0.3">
      <c r="A64" t="s">
        <v>34</v>
      </c>
      <c r="B64" s="5" t="s">
        <v>16</v>
      </c>
      <c r="C64" s="5" t="s">
        <v>56</v>
      </c>
      <c r="D64" s="5" t="str">
        <f t="shared" si="3"/>
        <v>1.Source-EML-Files/A08.1-Link-Mailto-Scheme-attach.json.eml</v>
      </c>
      <c r="E64" s="5" t="str">
        <f t="shared" si="4"/>
        <v>2.Evaluation-Screenshots/8. Mailto-Scheme/iOS_AppleMail/A08.1-Link-Mailto-Scheme-attach.*</v>
      </c>
      <c r="F64" t="s">
        <v>9</v>
      </c>
      <c r="G64" s="9" t="s">
        <v>17</v>
      </c>
      <c r="H64" t="s">
        <v>9</v>
      </c>
      <c r="I64" s="10">
        <f>INT(IF($J64=CriticallityClasses!$E$2,CriticallityClasses!$D$2,"")&amp;IF($J64=CriticallityClasses!$E$3,CriticallityClasses!$D$3,"")&amp;IF($J64=CriticallityClasses!$E$4,CriticallityClasses!$D$4,"")&amp;IF($J64=CriticallityClasses!$E$5,CriticallityClasses!$D$5,"")&amp;IF($J64=CriticallityClasses!$E$6,CriticallityClasses!$D$6,"")&amp;IF($J64=CriticallityClasses!$E$7,CriticallityClasses!$D$7,"")&amp;IF($J64=CriticallityClasses!$E$8,CriticallityClasses!$D$8,"")&amp;IF($J64=CriticallityClasses!$E$9,CriticallityClasses!$D$9,"")&amp;IF($J64=CriticallityClasses!$E$10,CriticallityClasses!$D$10,"")&amp;IF($J64=CriticallityClasses!$E$11,CriticallityClasses!$D$11,"")&amp;IF($J64=CriticallityClasses!$E$12,CriticallityClasses!$D$12,"")&amp;IF($J64=CriticallityClasses!$E$13,CriticallityClasses!$D$13,"")&amp;IF($J64=CriticallityClasses!$E$14,CriticallityClasses!$D$14,"")&amp;IF($J64=CriticallityClasses!$E$15,CriticallityClasses!$D$15,"")&amp;IF($J64=CriticallityClasses!$E$16,CriticallityClasses!$D$16,"")&amp;IF($J64=CriticallityClasses!$E$17,CriticallityClasses!$D$17,"")&amp;IF($J64=CriticallityClasses!$E$18,CriticallityClasses!$D$18,"")&amp;IF($J64=CriticallityClasses!$E$19,CriticallityClasses!$D$19,"")&amp;IF($J64=CriticallityClasses!$E$20,CriticallityClasses!$D$20,"")&amp;IF($J64=CriticallityClasses!$E$21,CriticallityClasses!$D$21,"")&amp;IF($J64=CriticallityClasses!$E$22,CriticallityClasses!$D$22,"")&amp;IF($J64=CriticallityClasses!$E$23,CriticallityClasses!$D$23,"")&amp;IF($J64=CriticallityClasses!$E$24,CriticallityClasses!$D$24,"")&amp;IF($J64=CriticallityClasses!$E$25,CriticallityClasses!$D$25,"")&amp;IF($J64=CriticallityClasses!$E$26,CriticallityClasses!$D$26,"")&amp;IF($J64=CriticallityClasses!$E$27,CriticallityClasses!$D$27,"")&amp;IF($J64=CriticallityClasses!$E$28,CriticallityClasses!$D$28,""))</f>
        <v>0</v>
      </c>
      <c r="J64" s="9" t="str">
        <f t="shared" si="5"/>
        <v>no.blocked.no</v>
      </c>
      <c r="K64" t="str" cm="1">
        <f t="array" ref="K64">_xlfn.SWITCH($F64,"both_misleading-first","both","both_correct-first","both",$F64)</f>
        <v>no</v>
      </c>
      <c r="L64" t="str" cm="1">
        <f t="array" ref="L64">_xlfn.SWITCH($F64,"both_misleading-first","yes_misleading-first","both_correct-first","yes_same","both",IF($H64="yes","yes_same","no"),$H64)</f>
        <v>no</v>
      </c>
      <c r="M64" t="s">
        <v>9</v>
      </c>
      <c r="N64" t="s">
        <v>9</v>
      </c>
    </row>
    <row r="65" spans="1:14" ht="14.25" customHeight="1" x14ac:dyDescent="0.3">
      <c r="A65" t="s">
        <v>34</v>
      </c>
      <c r="B65" s="5" t="s">
        <v>18</v>
      </c>
      <c r="C65" s="5" t="s">
        <v>56</v>
      </c>
      <c r="D65" s="5" t="str">
        <f t="shared" si="3"/>
        <v>1.Source-EML-Files/A08.2-Link-Mailto-Scheme-attachment.json.eml</v>
      </c>
      <c r="E65" s="5" t="str">
        <f t="shared" si="4"/>
        <v>2.Evaluation-Screenshots/8. Mailto-Scheme/iOS_AppleMail/A08.2-Link-Mailto-Scheme-attachment.*</v>
      </c>
      <c r="F65" t="s">
        <v>9</v>
      </c>
      <c r="G65" s="9" t="s">
        <v>17</v>
      </c>
      <c r="H65" t="s">
        <v>9</v>
      </c>
      <c r="I65" s="10">
        <f>INT(IF($J65=CriticallityClasses!$E$2,CriticallityClasses!$D$2,"")&amp;IF($J65=CriticallityClasses!$E$3,CriticallityClasses!$D$3,"")&amp;IF($J65=CriticallityClasses!$E$4,CriticallityClasses!$D$4,"")&amp;IF($J65=CriticallityClasses!$E$5,CriticallityClasses!$D$5,"")&amp;IF($J65=CriticallityClasses!$E$6,CriticallityClasses!$D$6,"")&amp;IF($J65=CriticallityClasses!$E$7,CriticallityClasses!$D$7,"")&amp;IF($J65=CriticallityClasses!$E$8,CriticallityClasses!$D$8,"")&amp;IF($J65=CriticallityClasses!$E$9,CriticallityClasses!$D$9,"")&amp;IF($J65=CriticallityClasses!$E$10,CriticallityClasses!$D$10,"")&amp;IF($J65=CriticallityClasses!$E$11,CriticallityClasses!$D$11,"")&amp;IF($J65=CriticallityClasses!$E$12,CriticallityClasses!$D$12,"")&amp;IF($J65=CriticallityClasses!$E$13,CriticallityClasses!$D$13,"")&amp;IF($J65=CriticallityClasses!$E$14,CriticallityClasses!$D$14,"")&amp;IF($J65=CriticallityClasses!$E$15,CriticallityClasses!$D$15,"")&amp;IF($J65=CriticallityClasses!$E$16,CriticallityClasses!$D$16,"")&amp;IF($J65=CriticallityClasses!$E$17,CriticallityClasses!$D$17,"")&amp;IF($J65=CriticallityClasses!$E$18,CriticallityClasses!$D$18,"")&amp;IF($J65=CriticallityClasses!$E$19,CriticallityClasses!$D$19,"")&amp;IF($J65=CriticallityClasses!$E$20,CriticallityClasses!$D$20,"")&amp;IF($J65=CriticallityClasses!$E$21,CriticallityClasses!$D$21,"")&amp;IF($J65=CriticallityClasses!$E$22,CriticallityClasses!$D$22,"")&amp;IF($J65=CriticallityClasses!$E$23,CriticallityClasses!$D$23,"")&amp;IF($J65=CriticallityClasses!$E$24,CriticallityClasses!$D$24,"")&amp;IF($J65=CriticallityClasses!$E$25,CriticallityClasses!$D$25,"")&amp;IF($J65=CriticallityClasses!$E$26,CriticallityClasses!$D$26,"")&amp;IF($J65=CriticallityClasses!$E$27,CriticallityClasses!$D$27,"")&amp;IF($J65=CriticallityClasses!$E$28,CriticallityClasses!$D$28,""))</f>
        <v>0</v>
      </c>
      <c r="J65" s="9" t="str">
        <f t="shared" si="5"/>
        <v>no.blocked.no</v>
      </c>
      <c r="K65" t="str" cm="1">
        <f t="array" ref="K65">_xlfn.SWITCH($F65,"both_misleading-first","both","both_correct-first","both",$F65)</f>
        <v>no</v>
      </c>
      <c r="L65" t="str" cm="1">
        <f t="array" ref="L65">_xlfn.SWITCH($F65,"both_misleading-first","yes_misleading-first","both_correct-first","yes_same","both",IF($H65="yes","yes_same","no"),$H65)</f>
        <v>no</v>
      </c>
      <c r="M65" t="s">
        <v>9</v>
      </c>
      <c r="N65" t="s">
        <v>9</v>
      </c>
    </row>
    <row r="66" spans="1:14" ht="14.25" customHeight="1" x14ac:dyDescent="0.3">
      <c r="A66" t="s">
        <v>4</v>
      </c>
      <c r="B66" s="5" t="s">
        <v>16</v>
      </c>
      <c r="C66" s="5" t="s">
        <v>56</v>
      </c>
      <c r="D66" s="5" t="str">
        <f t="shared" ref="D66:D97" si="6">"1.Source-EML-Files/" &amp; B66 &amp; ".json.eml"</f>
        <v>1.Source-EML-Files/A08.1-Link-Mailto-Scheme-attach.json.eml</v>
      </c>
      <c r="E66" s="5" t="str">
        <f t="shared" ref="E66:E97" si="7">"2.Evaluation-Screenshots/" &amp; C66 &amp; "/" &amp; A66 &amp; "/" &amp; B66 &amp; ".*"</f>
        <v>2.Evaluation-Screenshots/8. Mailto-Scheme/iOS_Canary/A08.1-Link-Mailto-Scheme-attach.*</v>
      </c>
      <c r="F66" t="s">
        <v>9</v>
      </c>
      <c r="G66" s="9" t="s">
        <v>17</v>
      </c>
      <c r="H66" t="s">
        <v>9</v>
      </c>
      <c r="I66" s="10">
        <f>INT(IF($J66=CriticallityClasses!$E$2,CriticallityClasses!$D$2,"")&amp;IF($J66=CriticallityClasses!$E$3,CriticallityClasses!$D$3,"")&amp;IF($J66=CriticallityClasses!$E$4,CriticallityClasses!$D$4,"")&amp;IF($J66=CriticallityClasses!$E$5,CriticallityClasses!$D$5,"")&amp;IF($J66=CriticallityClasses!$E$6,CriticallityClasses!$D$6,"")&amp;IF($J66=CriticallityClasses!$E$7,CriticallityClasses!$D$7,"")&amp;IF($J66=CriticallityClasses!$E$8,CriticallityClasses!$D$8,"")&amp;IF($J66=CriticallityClasses!$E$9,CriticallityClasses!$D$9,"")&amp;IF($J66=CriticallityClasses!$E$10,CriticallityClasses!$D$10,"")&amp;IF($J66=CriticallityClasses!$E$11,CriticallityClasses!$D$11,"")&amp;IF($J66=CriticallityClasses!$E$12,CriticallityClasses!$D$12,"")&amp;IF($J66=CriticallityClasses!$E$13,CriticallityClasses!$D$13,"")&amp;IF($J66=CriticallityClasses!$E$14,CriticallityClasses!$D$14,"")&amp;IF($J66=CriticallityClasses!$E$15,CriticallityClasses!$D$15,"")&amp;IF($J66=CriticallityClasses!$E$16,CriticallityClasses!$D$16,"")&amp;IF($J66=CriticallityClasses!$E$17,CriticallityClasses!$D$17,"")&amp;IF($J66=CriticallityClasses!$E$18,CriticallityClasses!$D$18,"")&amp;IF($J66=CriticallityClasses!$E$19,CriticallityClasses!$D$19,"")&amp;IF($J66=CriticallityClasses!$E$20,CriticallityClasses!$D$20,"")&amp;IF($J66=CriticallityClasses!$E$21,CriticallityClasses!$D$21,"")&amp;IF($J66=CriticallityClasses!$E$22,CriticallityClasses!$D$22,"")&amp;IF($J66=CriticallityClasses!$E$23,CriticallityClasses!$D$23,"")&amp;IF($J66=CriticallityClasses!$E$24,CriticallityClasses!$D$24,"")&amp;IF($J66=CriticallityClasses!$E$25,CriticallityClasses!$D$25,"")&amp;IF($J66=CriticallityClasses!$E$26,CriticallityClasses!$D$26,"")&amp;IF($J66=CriticallityClasses!$E$27,CriticallityClasses!$D$27,"")&amp;IF($J66=CriticallityClasses!$E$28,CriticallityClasses!$D$28,""))</f>
        <v>0</v>
      </c>
      <c r="J66" s="9" t="str">
        <f t="shared" ref="J66:J97" si="8">$F66&amp;"."&amp;$G66&amp;"."&amp;$H66</f>
        <v>no.blocked.no</v>
      </c>
      <c r="K66" t="str" cm="1">
        <f t="array" ref="K66">_xlfn.SWITCH($F66,"both_misleading-first","both","both_correct-first","both",$F66)</f>
        <v>no</v>
      </c>
      <c r="L66" t="str" cm="1">
        <f t="array" ref="L66">_xlfn.SWITCH($F66,"both_misleading-first","yes_misleading-first","both_correct-first","yes_same","both",IF($H66="yes","yes_same","no"),$H66)</f>
        <v>no</v>
      </c>
      <c r="M66" t="s">
        <v>9</v>
      </c>
      <c r="N66" t="s">
        <v>9</v>
      </c>
    </row>
    <row r="67" spans="1:14" ht="14.25" customHeight="1" x14ac:dyDescent="0.3">
      <c r="A67" t="s">
        <v>4</v>
      </c>
      <c r="B67" s="5" t="s">
        <v>18</v>
      </c>
      <c r="C67" s="5" t="s">
        <v>56</v>
      </c>
      <c r="D67" s="5" t="str">
        <f t="shared" si="6"/>
        <v>1.Source-EML-Files/A08.2-Link-Mailto-Scheme-attachment.json.eml</v>
      </c>
      <c r="E67" s="5" t="str">
        <f t="shared" si="7"/>
        <v>2.Evaluation-Screenshots/8. Mailto-Scheme/iOS_Canary/A08.2-Link-Mailto-Scheme-attachment.*</v>
      </c>
      <c r="F67" t="s">
        <v>9</v>
      </c>
      <c r="G67" s="9" t="s">
        <v>17</v>
      </c>
      <c r="H67" t="s">
        <v>9</v>
      </c>
      <c r="I67" s="10">
        <f>INT(IF($J67=CriticallityClasses!$E$2,CriticallityClasses!$D$2,"")&amp;IF($J67=CriticallityClasses!$E$3,CriticallityClasses!$D$3,"")&amp;IF($J67=CriticallityClasses!$E$4,CriticallityClasses!$D$4,"")&amp;IF($J67=CriticallityClasses!$E$5,CriticallityClasses!$D$5,"")&amp;IF($J67=CriticallityClasses!$E$6,CriticallityClasses!$D$6,"")&amp;IF($J67=CriticallityClasses!$E$7,CriticallityClasses!$D$7,"")&amp;IF($J67=CriticallityClasses!$E$8,CriticallityClasses!$D$8,"")&amp;IF($J67=CriticallityClasses!$E$9,CriticallityClasses!$D$9,"")&amp;IF($J67=CriticallityClasses!$E$10,CriticallityClasses!$D$10,"")&amp;IF($J67=CriticallityClasses!$E$11,CriticallityClasses!$D$11,"")&amp;IF($J67=CriticallityClasses!$E$12,CriticallityClasses!$D$12,"")&amp;IF($J67=CriticallityClasses!$E$13,CriticallityClasses!$D$13,"")&amp;IF($J67=CriticallityClasses!$E$14,CriticallityClasses!$D$14,"")&amp;IF($J67=CriticallityClasses!$E$15,CriticallityClasses!$D$15,"")&amp;IF($J67=CriticallityClasses!$E$16,CriticallityClasses!$D$16,"")&amp;IF($J67=CriticallityClasses!$E$17,CriticallityClasses!$D$17,"")&amp;IF($J67=CriticallityClasses!$E$18,CriticallityClasses!$D$18,"")&amp;IF($J67=CriticallityClasses!$E$19,CriticallityClasses!$D$19,"")&amp;IF($J67=CriticallityClasses!$E$20,CriticallityClasses!$D$20,"")&amp;IF($J67=CriticallityClasses!$E$21,CriticallityClasses!$D$21,"")&amp;IF($J67=CriticallityClasses!$E$22,CriticallityClasses!$D$22,"")&amp;IF($J67=CriticallityClasses!$E$23,CriticallityClasses!$D$23,"")&amp;IF($J67=CriticallityClasses!$E$24,CriticallityClasses!$D$24,"")&amp;IF($J67=CriticallityClasses!$E$25,CriticallityClasses!$D$25,"")&amp;IF($J67=CriticallityClasses!$E$26,CriticallityClasses!$D$26,"")&amp;IF($J67=CriticallityClasses!$E$27,CriticallityClasses!$D$27,"")&amp;IF($J67=CriticallityClasses!$E$28,CriticallityClasses!$D$28,""))</f>
        <v>0</v>
      </c>
      <c r="J67" s="9" t="str">
        <f t="shared" si="8"/>
        <v>no.blocked.no</v>
      </c>
      <c r="K67" t="str" cm="1">
        <f t="array" ref="K67">_xlfn.SWITCH($F67,"both_misleading-first","both","both_correct-first","both",$F67)</f>
        <v>no</v>
      </c>
      <c r="L67" t="str" cm="1">
        <f t="array" ref="L67">_xlfn.SWITCH($F67,"both_misleading-first","yes_misleading-first","both_correct-first","yes_same","both",IF($H67="yes","yes_same","no"),$H67)</f>
        <v>no</v>
      </c>
      <c r="M67" t="s">
        <v>9</v>
      </c>
      <c r="N67" t="s">
        <v>9</v>
      </c>
    </row>
    <row r="68" spans="1:14" ht="14.25" customHeight="1" x14ac:dyDescent="0.3">
      <c r="A68" t="s">
        <v>35</v>
      </c>
      <c r="B68" s="5" t="s">
        <v>16</v>
      </c>
      <c r="C68" s="5" t="s">
        <v>56</v>
      </c>
      <c r="D68" s="5" t="str">
        <f t="shared" si="6"/>
        <v>1.Source-EML-Files/A08.1-Link-Mailto-Scheme-attach.json.eml</v>
      </c>
      <c r="E68" s="5" t="str">
        <f t="shared" si="7"/>
        <v>2.Evaluation-Screenshots/8. Mailto-Scheme/iOS_Gmail/A08.1-Link-Mailto-Scheme-attach.*</v>
      </c>
      <c r="F68" t="s">
        <v>9</v>
      </c>
      <c r="G68" s="9" t="s">
        <v>17</v>
      </c>
      <c r="H68" t="s">
        <v>9</v>
      </c>
      <c r="I68" s="10">
        <f>INT(IF($J68=CriticallityClasses!$E$2,CriticallityClasses!$D$2,"")&amp;IF($J68=CriticallityClasses!$E$3,CriticallityClasses!$D$3,"")&amp;IF($J68=CriticallityClasses!$E$4,CriticallityClasses!$D$4,"")&amp;IF($J68=CriticallityClasses!$E$5,CriticallityClasses!$D$5,"")&amp;IF($J68=CriticallityClasses!$E$6,CriticallityClasses!$D$6,"")&amp;IF($J68=CriticallityClasses!$E$7,CriticallityClasses!$D$7,"")&amp;IF($J68=CriticallityClasses!$E$8,CriticallityClasses!$D$8,"")&amp;IF($J68=CriticallityClasses!$E$9,CriticallityClasses!$D$9,"")&amp;IF($J68=CriticallityClasses!$E$10,CriticallityClasses!$D$10,"")&amp;IF($J68=CriticallityClasses!$E$11,CriticallityClasses!$D$11,"")&amp;IF($J68=CriticallityClasses!$E$12,CriticallityClasses!$D$12,"")&amp;IF($J68=CriticallityClasses!$E$13,CriticallityClasses!$D$13,"")&amp;IF($J68=CriticallityClasses!$E$14,CriticallityClasses!$D$14,"")&amp;IF($J68=CriticallityClasses!$E$15,CriticallityClasses!$D$15,"")&amp;IF($J68=CriticallityClasses!$E$16,CriticallityClasses!$D$16,"")&amp;IF($J68=CriticallityClasses!$E$17,CriticallityClasses!$D$17,"")&amp;IF($J68=CriticallityClasses!$E$18,CriticallityClasses!$D$18,"")&amp;IF($J68=CriticallityClasses!$E$19,CriticallityClasses!$D$19,"")&amp;IF($J68=CriticallityClasses!$E$20,CriticallityClasses!$D$20,"")&amp;IF($J68=CriticallityClasses!$E$21,CriticallityClasses!$D$21,"")&amp;IF($J68=CriticallityClasses!$E$22,CriticallityClasses!$D$22,"")&amp;IF($J68=CriticallityClasses!$E$23,CriticallityClasses!$D$23,"")&amp;IF($J68=CriticallityClasses!$E$24,CriticallityClasses!$D$24,"")&amp;IF($J68=CriticallityClasses!$E$25,CriticallityClasses!$D$25,"")&amp;IF($J68=CriticallityClasses!$E$26,CriticallityClasses!$D$26,"")&amp;IF($J68=CriticallityClasses!$E$27,CriticallityClasses!$D$27,"")&amp;IF($J68=CriticallityClasses!$E$28,CriticallityClasses!$D$28,""))</f>
        <v>0</v>
      </c>
      <c r="J68" s="9" t="str">
        <f t="shared" si="8"/>
        <v>no.blocked.no</v>
      </c>
      <c r="K68" t="str" cm="1">
        <f t="array" ref="K68">_xlfn.SWITCH($F68,"both_misleading-first","both","both_correct-first","both",$F68)</f>
        <v>no</v>
      </c>
      <c r="L68" t="str" cm="1">
        <f t="array" ref="L68">_xlfn.SWITCH($F68,"both_misleading-first","yes_misleading-first","both_correct-first","yes_same","both",IF($H68="yes","yes_same","no"),$H68)</f>
        <v>no</v>
      </c>
      <c r="M68" t="s">
        <v>9</v>
      </c>
      <c r="N68" t="s">
        <v>9</v>
      </c>
    </row>
    <row r="69" spans="1:14" ht="14.25" customHeight="1" x14ac:dyDescent="0.3">
      <c r="A69" t="s">
        <v>35</v>
      </c>
      <c r="B69" s="5" t="s">
        <v>18</v>
      </c>
      <c r="C69" s="5" t="s">
        <v>56</v>
      </c>
      <c r="D69" s="5" t="str">
        <f t="shared" si="6"/>
        <v>1.Source-EML-Files/A08.2-Link-Mailto-Scheme-attachment.json.eml</v>
      </c>
      <c r="E69" s="5" t="str">
        <f t="shared" si="7"/>
        <v>2.Evaluation-Screenshots/8. Mailto-Scheme/iOS_Gmail/A08.2-Link-Mailto-Scheme-attachment.*</v>
      </c>
      <c r="F69" t="s">
        <v>9</v>
      </c>
      <c r="G69" s="9" t="s">
        <v>17</v>
      </c>
      <c r="H69" t="s">
        <v>9</v>
      </c>
      <c r="I69" s="10">
        <f>INT(IF($J69=CriticallityClasses!$E$2,CriticallityClasses!$D$2,"")&amp;IF($J69=CriticallityClasses!$E$3,CriticallityClasses!$D$3,"")&amp;IF($J69=CriticallityClasses!$E$4,CriticallityClasses!$D$4,"")&amp;IF($J69=CriticallityClasses!$E$5,CriticallityClasses!$D$5,"")&amp;IF($J69=CriticallityClasses!$E$6,CriticallityClasses!$D$6,"")&amp;IF($J69=CriticallityClasses!$E$7,CriticallityClasses!$D$7,"")&amp;IF($J69=CriticallityClasses!$E$8,CriticallityClasses!$D$8,"")&amp;IF($J69=CriticallityClasses!$E$9,CriticallityClasses!$D$9,"")&amp;IF($J69=CriticallityClasses!$E$10,CriticallityClasses!$D$10,"")&amp;IF($J69=CriticallityClasses!$E$11,CriticallityClasses!$D$11,"")&amp;IF($J69=CriticallityClasses!$E$12,CriticallityClasses!$D$12,"")&amp;IF($J69=CriticallityClasses!$E$13,CriticallityClasses!$D$13,"")&amp;IF($J69=CriticallityClasses!$E$14,CriticallityClasses!$D$14,"")&amp;IF($J69=CriticallityClasses!$E$15,CriticallityClasses!$D$15,"")&amp;IF($J69=CriticallityClasses!$E$16,CriticallityClasses!$D$16,"")&amp;IF($J69=CriticallityClasses!$E$17,CriticallityClasses!$D$17,"")&amp;IF($J69=CriticallityClasses!$E$18,CriticallityClasses!$D$18,"")&amp;IF($J69=CriticallityClasses!$E$19,CriticallityClasses!$D$19,"")&amp;IF($J69=CriticallityClasses!$E$20,CriticallityClasses!$D$20,"")&amp;IF($J69=CriticallityClasses!$E$21,CriticallityClasses!$D$21,"")&amp;IF($J69=CriticallityClasses!$E$22,CriticallityClasses!$D$22,"")&amp;IF($J69=CriticallityClasses!$E$23,CriticallityClasses!$D$23,"")&amp;IF($J69=CriticallityClasses!$E$24,CriticallityClasses!$D$24,"")&amp;IF($J69=CriticallityClasses!$E$25,CriticallityClasses!$D$25,"")&amp;IF($J69=CriticallityClasses!$E$26,CriticallityClasses!$D$26,"")&amp;IF($J69=CriticallityClasses!$E$27,CriticallityClasses!$D$27,"")&amp;IF($J69=CriticallityClasses!$E$28,CriticallityClasses!$D$28,""))</f>
        <v>0</v>
      </c>
      <c r="J69" s="9" t="str">
        <f t="shared" si="8"/>
        <v>no.blocked.no</v>
      </c>
      <c r="K69" t="str" cm="1">
        <f t="array" ref="K69">_xlfn.SWITCH($F69,"both_misleading-first","both","both_correct-first","both",$F69)</f>
        <v>no</v>
      </c>
      <c r="L69" t="str" cm="1">
        <f t="array" ref="L69">_xlfn.SWITCH($F69,"both_misleading-first","yes_misleading-first","both_correct-first","yes_same","both",IF($H69="yes","yes_same","no"),$H69)</f>
        <v>no</v>
      </c>
      <c r="M69" t="s">
        <v>9</v>
      </c>
      <c r="N69" t="s">
        <v>9</v>
      </c>
    </row>
    <row r="70" spans="1:14" ht="14.25" customHeight="1" x14ac:dyDescent="0.3">
      <c r="A70" t="s">
        <v>45</v>
      </c>
      <c r="B70" s="5" t="s">
        <v>16</v>
      </c>
      <c r="C70" s="5" t="s">
        <v>56</v>
      </c>
      <c r="D70" s="5" t="str">
        <f t="shared" si="6"/>
        <v>1.Source-EML-Files/A08.1-Link-Mailto-Scheme-attach.json.eml</v>
      </c>
      <c r="E70" s="5" t="str">
        <f t="shared" si="7"/>
        <v>2.Evaluation-Screenshots/8. Mailto-Scheme/Ubuntu2210_Mutt/A08.1-Link-Mailto-Scheme-attach.*</v>
      </c>
      <c r="F70" t="s">
        <v>9</v>
      </c>
      <c r="G70" s="9" t="s">
        <v>17</v>
      </c>
      <c r="H70" t="s">
        <v>9</v>
      </c>
      <c r="I70" s="10">
        <f>INT(IF($J70=CriticallityClasses!$E$2,CriticallityClasses!$D$2,"")&amp;IF($J70=CriticallityClasses!$E$3,CriticallityClasses!$D$3,"")&amp;IF($J70=CriticallityClasses!$E$4,CriticallityClasses!$D$4,"")&amp;IF($J70=CriticallityClasses!$E$5,CriticallityClasses!$D$5,"")&amp;IF($J70=CriticallityClasses!$E$6,CriticallityClasses!$D$6,"")&amp;IF($J70=CriticallityClasses!$E$7,CriticallityClasses!$D$7,"")&amp;IF($J70=CriticallityClasses!$E$8,CriticallityClasses!$D$8,"")&amp;IF($J70=CriticallityClasses!$E$9,CriticallityClasses!$D$9,"")&amp;IF($J70=CriticallityClasses!$E$10,CriticallityClasses!$D$10,"")&amp;IF($J70=CriticallityClasses!$E$11,CriticallityClasses!$D$11,"")&amp;IF($J70=CriticallityClasses!$E$12,CriticallityClasses!$D$12,"")&amp;IF($J70=CriticallityClasses!$E$13,CriticallityClasses!$D$13,"")&amp;IF($J70=CriticallityClasses!$E$14,CriticallityClasses!$D$14,"")&amp;IF($J70=CriticallityClasses!$E$15,CriticallityClasses!$D$15,"")&amp;IF($J70=CriticallityClasses!$E$16,CriticallityClasses!$D$16,"")&amp;IF($J70=CriticallityClasses!$E$17,CriticallityClasses!$D$17,"")&amp;IF($J70=CriticallityClasses!$E$18,CriticallityClasses!$D$18,"")&amp;IF($J70=CriticallityClasses!$E$19,CriticallityClasses!$D$19,"")&amp;IF($J70=CriticallityClasses!$E$20,CriticallityClasses!$D$20,"")&amp;IF($J70=CriticallityClasses!$E$21,CriticallityClasses!$D$21,"")&amp;IF($J70=CriticallityClasses!$E$22,CriticallityClasses!$D$22,"")&amp;IF($J70=CriticallityClasses!$E$23,CriticallityClasses!$D$23,"")&amp;IF($J70=CriticallityClasses!$E$24,CriticallityClasses!$D$24,"")&amp;IF($J70=CriticallityClasses!$E$25,CriticallityClasses!$D$25,"")&amp;IF($J70=CriticallityClasses!$E$26,CriticallityClasses!$D$26,"")&amp;IF($J70=CriticallityClasses!$E$27,CriticallityClasses!$D$27,"")&amp;IF($J70=CriticallityClasses!$E$28,CriticallityClasses!$D$28,""))</f>
        <v>0</v>
      </c>
      <c r="J70" s="9" t="str">
        <f t="shared" si="8"/>
        <v>no.blocked.no</v>
      </c>
      <c r="K70" t="str" cm="1">
        <f t="array" ref="K70">_xlfn.SWITCH($F70,"both_misleading-first","both","both_correct-first","both",$F70)</f>
        <v>no</v>
      </c>
      <c r="L70" t="str" cm="1">
        <f t="array" ref="L70">_xlfn.SWITCH($F70,"both_misleading-first","yes_misleading-first","both_correct-first","yes_same","both",IF($H70="yes","yes_same","no"),$H70)</f>
        <v>no</v>
      </c>
      <c r="M70" t="s">
        <v>9</v>
      </c>
      <c r="N70" t="s">
        <v>9</v>
      </c>
    </row>
    <row r="71" spans="1:14" ht="14.25" customHeight="1" x14ac:dyDescent="0.3">
      <c r="A71" t="s">
        <v>45</v>
      </c>
      <c r="B71" s="5" t="s">
        <v>18</v>
      </c>
      <c r="C71" s="5" t="s">
        <v>56</v>
      </c>
      <c r="D71" s="5" t="str">
        <f t="shared" si="6"/>
        <v>1.Source-EML-Files/A08.2-Link-Mailto-Scheme-attachment.json.eml</v>
      </c>
      <c r="E71" s="5" t="str">
        <f t="shared" si="7"/>
        <v>2.Evaluation-Screenshots/8. Mailto-Scheme/Ubuntu2210_Mutt/A08.2-Link-Mailto-Scheme-attachment.*</v>
      </c>
      <c r="F71" t="s">
        <v>9</v>
      </c>
      <c r="G71" s="9" t="s">
        <v>17</v>
      </c>
      <c r="H71" t="s">
        <v>9</v>
      </c>
      <c r="I71" s="10">
        <f>INT(IF($J71=CriticallityClasses!$E$2,CriticallityClasses!$D$2,"")&amp;IF($J71=CriticallityClasses!$E$3,CriticallityClasses!$D$3,"")&amp;IF($J71=CriticallityClasses!$E$4,CriticallityClasses!$D$4,"")&amp;IF($J71=CriticallityClasses!$E$5,CriticallityClasses!$D$5,"")&amp;IF($J71=CriticallityClasses!$E$6,CriticallityClasses!$D$6,"")&amp;IF($J71=CriticallityClasses!$E$7,CriticallityClasses!$D$7,"")&amp;IF($J71=CriticallityClasses!$E$8,CriticallityClasses!$D$8,"")&amp;IF($J71=CriticallityClasses!$E$9,CriticallityClasses!$D$9,"")&amp;IF($J71=CriticallityClasses!$E$10,CriticallityClasses!$D$10,"")&amp;IF($J71=CriticallityClasses!$E$11,CriticallityClasses!$D$11,"")&amp;IF($J71=CriticallityClasses!$E$12,CriticallityClasses!$D$12,"")&amp;IF($J71=CriticallityClasses!$E$13,CriticallityClasses!$D$13,"")&amp;IF($J71=CriticallityClasses!$E$14,CriticallityClasses!$D$14,"")&amp;IF($J71=CriticallityClasses!$E$15,CriticallityClasses!$D$15,"")&amp;IF($J71=CriticallityClasses!$E$16,CriticallityClasses!$D$16,"")&amp;IF($J71=CriticallityClasses!$E$17,CriticallityClasses!$D$17,"")&amp;IF($J71=CriticallityClasses!$E$18,CriticallityClasses!$D$18,"")&amp;IF($J71=CriticallityClasses!$E$19,CriticallityClasses!$D$19,"")&amp;IF($J71=CriticallityClasses!$E$20,CriticallityClasses!$D$20,"")&amp;IF($J71=CriticallityClasses!$E$21,CriticallityClasses!$D$21,"")&amp;IF($J71=CriticallityClasses!$E$22,CriticallityClasses!$D$22,"")&amp;IF($J71=CriticallityClasses!$E$23,CriticallityClasses!$D$23,"")&amp;IF($J71=CriticallityClasses!$E$24,CriticallityClasses!$D$24,"")&amp;IF($J71=CriticallityClasses!$E$25,CriticallityClasses!$D$25,"")&amp;IF($J71=CriticallityClasses!$E$26,CriticallityClasses!$D$26,"")&amp;IF($J71=CriticallityClasses!$E$27,CriticallityClasses!$D$27,"")&amp;IF($J71=CriticallityClasses!$E$28,CriticallityClasses!$D$28,""))</f>
        <v>0</v>
      </c>
      <c r="J71" s="9" t="str">
        <f t="shared" si="8"/>
        <v>no.blocked.no</v>
      </c>
      <c r="K71" t="str" cm="1">
        <f t="array" ref="K71">_xlfn.SWITCH($F71,"both_misleading-first","both","both_correct-first","both",$F71)</f>
        <v>no</v>
      </c>
      <c r="L71" t="str" cm="1">
        <f t="array" ref="L71">_xlfn.SWITCH($F71,"both_misleading-first","yes_misleading-first","both_correct-first","yes_same","both",IF($H71="yes","yes_same","no"),$H71)</f>
        <v>no</v>
      </c>
      <c r="M71" t="s">
        <v>9</v>
      </c>
      <c r="N71" t="s">
        <v>9</v>
      </c>
    </row>
    <row r="72" spans="1:14" ht="14.25" customHeight="1" x14ac:dyDescent="0.3">
      <c r="A72" t="s">
        <v>36</v>
      </c>
      <c r="B72" s="5" t="s">
        <v>16</v>
      </c>
      <c r="C72" s="5" t="s">
        <v>56</v>
      </c>
      <c r="D72" s="5" t="str">
        <f t="shared" si="6"/>
        <v>1.Source-EML-Files/A08.1-Link-Mailto-Scheme-attach.json.eml</v>
      </c>
      <c r="E72" s="5" t="str">
        <f t="shared" si="7"/>
        <v>2.Evaluation-Screenshots/8. Mailto-Scheme/Windows11_Firefox-Gmail/A08.1-Link-Mailto-Scheme-attach.*</v>
      </c>
      <c r="F72" t="s">
        <v>9</v>
      </c>
      <c r="G72" s="9" t="s">
        <v>17</v>
      </c>
      <c r="H72" t="s">
        <v>9</v>
      </c>
      <c r="I72" s="10">
        <f>INT(IF($J72=CriticallityClasses!$E$2,CriticallityClasses!$D$2,"")&amp;IF($J72=CriticallityClasses!$E$3,CriticallityClasses!$D$3,"")&amp;IF($J72=CriticallityClasses!$E$4,CriticallityClasses!$D$4,"")&amp;IF($J72=CriticallityClasses!$E$5,CriticallityClasses!$D$5,"")&amp;IF($J72=CriticallityClasses!$E$6,CriticallityClasses!$D$6,"")&amp;IF($J72=CriticallityClasses!$E$7,CriticallityClasses!$D$7,"")&amp;IF($J72=CriticallityClasses!$E$8,CriticallityClasses!$D$8,"")&amp;IF($J72=CriticallityClasses!$E$9,CriticallityClasses!$D$9,"")&amp;IF($J72=CriticallityClasses!$E$10,CriticallityClasses!$D$10,"")&amp;IF($J72=CriticallityClasses!$E$11,CriticallityClasses!$D$11,"")&amp;IF($J72=CriticallityClasses!$E$12,CriticallityClasses!$D$12,"")&amp;IF($J72=CriticallityClasses!$E$13,CriticallityClasses!$D$13,"")&amp;IF($J72=CriticallityClasses!$E$14,CriticallityClasses!$D$14,"")&amp;IF($J72=CriticallityClasses!$E$15,CriticallityClasses!$D$15,"")&amp;IF($J72=CriticallityClasses!$E$16,CriticallityClasses!$D$16,"")&amp;IF($J72=CriticallityClasses!$E$17,CriticallityClasses!$D$17,"")&amp;IF($J72=CriticallityClasses!$E$18,CriticallityClasses!$D$18,"")&amp;IF($J72=CriticallityClasses!$E$19,CriticallityClasses!$D$19,"")&amp;IF($J72=CriticallityClasses!$E$20,CriticallityClasses!$D$20,"")&amp;IF($J72=CriticallityClasses!$E$21,CriticallityClasses!$D$21,"")&amp;IF($J72=CriticallityClasses!$E$22,CriticallityClasses!$D$22,"")&amp;IF($J72=CriticallityClasses!$E$23,CriticallityClasses!$D$23,"")&amp;IF($J72=CriticallityClasses!$E$24,CriticallityClasses!$D$24,"")&amp;IF($J72=CriticallityClasses!$E$25,CriticallityClasses!$D$25,"")&amp;IF($J72=CriticallityClasses!$E$26,CriticallityClasses!$D$26,"")&amp;IF($J72=CriticallityClasses!$E$27,CriticallityClasses!$D$27,"")&amp;IF($J72=CriticallityClasses!$E$28,CriticallityClasses!$D$28,""))</f>
        <v>0</v>
      </c>
      <c r="J72" s="9" t="str">
        <f t="shared" si="8"/>
        <v>no.blocked.no</v>
      </c>
      <c r="K72" t="str" cm="1">
        <f t="array" ref="K72">_xlfn.SWITCH($F72,"both_misleading-first","both","both_correct-first","both",$F72)</f>
        <v>no</v>
      </c>
      <c r="L72" t="str" cm="1">
        <f t="array" ref="L72">_xlfn.SWITCH($F72,"both_misleading-first","yes_misleading-first","both_correct-first","yes_same","both",IF($H72="yes","yes_same","no"),$H72)</f>
        <v>no</v>
      </c>
      <c r="M72" t="s">
        <v>9</v>
      </c>
      <c r="N72" t="s">
        <v>9</v>
      </c>
    </row>
    <row r="73" spans="1:14" ht="14.25" customHeight="1" x14ac:dyDescent="0.3">
      <c r="A73" t="s">
        <v>36</v>
      </c>
      <c r="B73" s="5" t="s">
        <v>18</v>
      </c>
      <c r="C73" s="5" t="s">
        <v>56</v>
      </c>
      <c r="D73" s="5" t="str">
        <f t="shared" si="6"/>
        <v>1.Source-EML-Files/A08.2-Link-Mailto-Scheme-attachment.json.eml</v>
      </c>
      <c r="E73" s="5" t="str">
        <f t="shared" si="7"/>
        <v>2.Evaluation-Screenshots/8. Mailto-Scheme/Windows11_Firefox-Gmail/A08.2-Link-Mailto-Scheme-attachment.*</v>
      </c>
      <c r="F73" t="s">
        <v>9</v>
      </c>
      <c r="G73" s="9" t="s">
        <v>17</v>
      </c>
      <c r="H73" t="s">
        <v>9</v>
      </c>
      <c r="I73" s="10">
        <f>INT(IF($J73=CriticallityClasses!$E$2,CriticallityClasses!$D$2,"")&amp;IF($J73=CriticallityClasses!$E$3,CriticallityClasses!$D$3,"")&amp;IF($J73=CriticallityClasses!$E$4,CriticallityClasses!$D$4,"")&amp;IF($J73=CriticallityClasses!$E$5,CriticallityClasses!$D$5,"")&amp;IF($J73=CriticallityClasses!$E$6,CriticallityClasses!$D$6,"")&amp;IF($J73=CriticallityClasses!$E$7,CriticallityClasses!$D$7,"")&amp;IF($J73=CriticallityClasses!$E$8,CriticallityClasses!$D$8,"")&amp;IF($J73=CriticallityClasses!$E$9,CriticallityClasses!$D$9,"")&amp;IF($J73=CriticallityClasses!$E$10,CriticallityClasses!$D$10,"")&amp;IF($J73=CriticallityClasses!$E$11,CriticallityClasses!$D$11,"")&amp;IF($J73=CriticallityClasses!$E$12,CriticallityClasses!$D$12,"")&amp;IF($J73=CriticallityClasses!$E$13,CriticallityClasses!$D$13,"")&amp;IF($J73=CriticallityClasses!$E$14,CriticallityClasses!$D$14,"")&amp;IF($J73=CriticallityClasses!$E$15,CriticallityClasses!$D$15,"")&amp;IF($J73=CriticallityClasses!$E$16,CriticallityClasses!$D$16,"")&amp;IF($J73=CriticallityClasses!$E$17,CriticallityClasses!$D$17,"")&amp;IF($J73=CriticallityClasses!$E$18,CriticallityClasses!$D$18,"")&amp;IF($J73=CriticallityClasses!$E$19,CriticallityClasses!$D$19,"")&amp;IF($J73=CriticallityClasses!$E$20,CriticallityClasses!$D$20,"")&amp;IF($J73=CriticallityClasses!$E$21,CriticallityClasses!$D$21,"")&amp;IF($J73=CriticallityClasses!$E$22,CriticallityClasses!$D$22,"")&amp;IF($J73=CriticallityClasses!$E$23,CriticallityClasses!$D$23,"")&amp;IF($J73=CriticallityClasses!$E$24,CriticallityClasses!$D$24,"")&amp;IF($J73=CriticallityClasses!$E$25,CriticallityClasses!$D$25,"")&amp;IF($J73=CriticallityClasses!$E$26,CriticallityClasses!$D$26,"")&amp;IF($J73=CriticallityClasses!$E$27,CriticallityClasses!$D$27,"")&amp;IF($J73=CriticallityClasses!$E$28,CriticallityClasses!$D$28,""))</f>
        <v>0</v>
      </c>
      <c r="J73" s="9" t="str">
        <f t="shared" si="8"/>
        <v>no.blocked.no</v>
      </c>
      <c r="K73" t="str" cm="1">
        <f t="array" ref="K73">_xlfn.SWITCH($F73,"both_misleading-first","both","both_correct-first","both",$F73)</f>
        <v>no</v>
      </c>
      <c r="L73" t="str" cm="1">
        <f t="array" ref="L73">_xlfn.SWITCH($F73,"both_misleading-first","yes_misleading-first","both_correct-first","yes_same","both",IF($H73="yes","yes_same","no"),$H73)</f>
        <v>no</v>
      </c>
      <c r="M73" t="s">
        <v>9</v>
      </c>
      <c r="N73" t="s">
        <v>9</v>
      </c>
    </row>
    <row r="74" spans="1:14" ht="14.25" customHeight="1" x14ac:dyDescent="0.3">
      <c r="A74" s="9" t="s">
        <v>34</v>
      </c>
      <c r="B74" s="5" t="s">
        <v>19</v>
      </c>
      <c r="C74" s="5" t="s">
        <v>57</v>
      </c>
      <c r="D74" s="5" t="str">
        <f t="shared" si="6"/>
        <v>1.Source-EML-Files/A10-Link-Ropemaker.json.eml</v>
      </c>
      <c r="E74" s="5" t="str">
        <f t="shared" si="7"/>
        <v>2.Evaluation-Screenshots/10. Ropemaker/iOS_AppleMail/A10-Link-Ropemaker.*</v>
      </c>
      <c r="F74" t="s">
        <v>9</v>
      </c>
      <c r="G74" s="9" t="s">
        <v>6</v>
      </c>
      <c r="H74" t="s">
        <v>9</v>
      </c>
      <c r="I74" s="10">
        <f>INT(IF($J74=CriticallityClasses!$E$2,CriticallityClasses!$D$2,"")&amp;IF($J74=CriticallityClasses!$E$3,CriticallityClasses!$D$3,"")&amp;IF($J74=CriticallityClasses!$E$4,CriticallityClasses!$D$4,"")&amp;IF($J74=CriticallityClasses!$E$5,CriticallityClasses!$D$5,"")&amp;IF($J74=CriticallityClasses!$E$6,CriticallityClasses!$D$6,"")&amp;IF($J74=CriticallityClasses!$E$7,CriticallityClasses!$D$7,"")&amp;IF($J74=CriticallityClasses!$E$8,CriticallityClasses!$D$8,"")&amp;IF($J74=CriticallityClasses!$E$9,CriticallityClasses!$D$9,"")&amp;IF($J74=CriticallityClasses!$E$10,CriticallityClasses!$D$10,"")&amp;IF($J74=CriticallityClasses!$E$11,CriticallityClasses!$D$11,"")&amp;IF($J74=CriticallityClasses!$E$12,CriticallityClasses!$D$12,"")&amp;IF($J74=CriticallityClasses!$E$13,CriticallityClasses!$D$13,"")&amp;IF($J74=CriticallityClasses!$E$14,CriticallityClasses!$D$14,"")&amp;IF($J74=CriticallityClasses!$E$15,CriticallityClasses!$D$15,"")&amp;IF($J74=CriticallityClasses!$E$16,CriticallityClasses!$D$16,"")&amp;IF($J74=CriticallityClasses!$E$17,CriticallityClasses!$D$17,"")&amp;IF($J74=CriticallityClasses!$E$18,CriticallityClasses!$D$18,"")&amp;IF($J74=CriticallityClasses!$E$19,CriticallityClasses!$D$19,"")&amp;IF($J74=CriticallityClasses!$E$20,CriticallityClasses!$D$20,"")&amp;IF($J74=CriticallityClasses!$E$21,CriticallityClasses!$D$21,"")&amp;IF($J74=CriticallityClasses!$E$22,CriticallityClasses!$D$22,"")&amp;IF($J74=CriticallityClasses!$E$23,CriticallityClasses!$D$23,"")&amp;IF($J74=CriticallityClasses!$E$24,CriticallityClasses!$D$24,"")&amp;IF($J74=CriticallityClasses!$E$25,CriticallityClasses!$D$25,"")&amp;IF($J74=CriticallityClasses!$E$26,CriticallityClasses!$D$26,"")&amp;IF($J74=CriticallityClasses!$E$27,CriticallityClasses!$D$27,"")&amp;IF($J74=CriticallityClasses!$E$28,CriticallityClasses!$D$28,""))</f>
        <v>4</v>
      </c>
      <c r="J74" s="9" t="str">
        <f t="shared" si="8"/>
        <v>no.none.no</v>
      </c>
      <c r="K74" t="str" cm="1">
        <f t="array" ref="K74">_xlfn.SWITCH($F74,"both_misleading-first","both","both_correct-first","both",$F74)</f>
        <v>no</v>
      </c>
      <c r="L74" t="str" cm="1">
        <f t="array" ref="L74">_xlfn.SWITCH($F74,"both_misleading-first","yes_misleading-first","both_correct-first","yes_same","both",IF($H74="yes","yes_same","no"),$H74)</f>
        <v>no</v>
      </c>
      <c r="M74" t="s">
        <v>9</v>
      </c>
      <c r="N74" t="s">
        <v>9</v>
      </c>
    </row>
    <row r="75" spans="1:14" ht="14.25" customHeight="1" x14ac:dyDescent="0.3">
      <c r="A75" s="9" t="s">
        <v>4</v>
      </c>
      <c r="B75" s="5" t="s">
        <v>19</v>
      </c>
      <c r="C75" s="5" t="s">
        <v>57</v>
      </c>
      <c r="D75" s="5" t="str">
        <f t="shared" si="6"/>
        <v>1.Source-EML-Files/A10-Link-Ropemaker.json.eml</v>
      </c>
      <c r="E75" s="5" t="str">
        <f t="shared" si="7"/>
        <v>2.Evaluation-Screenshots/10. Ropemaker/iOS_Canary/A10-Link-Ropemaker.*</v>
      </c>
      <c r="F75" t="s">
        <v>9</v>
      </c>
      <c r="G75" s="9" t="s">
        <v>6</v>
      </c>
      <c r="H75" t="s">
        <v>9</v>
      </c>
      <c r="I75" s="10">
        <f>INT(IF($J75=CriticallityClasses!$E$2,CriticallityClasses!$D$2,"")&amp;IF($J75=CriticallityClasses!$E$3,CriticallityClasses!$D$3,"")&amp;IF($J75=CriticallityClasses!$E$4,CriticallityClasses!$D$4,"")&amp;IF($J75=CriticallityClasses!$E$5,CriticallityClasses!$D$5,"")&amp;IF($J75=CriticallityClasses!$E$6,CriticallityClasses!$D$6,"")&amp;IF($J75=CriticallityClasses!$E$7,CriticallityClasses!$D$7,"")&amp;IF($J75=CriticallityClasses!$E$8,CriticallityClasses!$D$8,"")&amp;IF($J75=CriticallityClasses!$E$9,CriticallityClasses!$D$9,"")&amp;IF($J75=CriticallityClasses!$E$10,CriticallityClasses!$D$10,"")&amp;IF($J75=CriticallityClasses!$E$11,CriticallityClasses!$D$11,"")&amp;IF($J75=CriticallityClasses!$E$12,CriticallityClasses!$D$12,"")&amp;IF($J75=CriticallityClasses!$E$13,CriticallityClasses!$D$13,"")&amp;IF($J75=CriticallityClasses!$E$14,CriticallityClasses!$D$14,"")&amp;IF($J75=CriticallityClasses!$E$15,CriticallityClasses!$D$15,"")&amp;IF($J75=CriticallityClasses!$E$16,CriticallityClasses!$D$16,"")&amp;IF($J75=CriticallityClasses!$E$17,CriticallityClasses!$D$17,"")&amp;IF($J75=CriticallityClasses!$E$18,CriticallityClasses!$D$18,"")&amp;IF($J75=CriticallityClasses!$E$19,CriticallityClasses!$D$19,"")&amp;IF($J75=CriticallityClasses!$E$20,CriticallityClasses!$D$20,"")&amp;IF($J75=CriticallityClasses!$E$21,CriticallityClasses!$D$21,"")&amp;IF($J75=CriticallityClasses!$E$22,CriticallityClasses!$D$22,"")&amp;IF($J75=CriticallityClasses!$E$23,CriticallityClasses!$D$23,"")&amp;IF($J75=CriticallityClasses!$E$24,CriticallityClasses!$D$24,"")&amp;IF($J75=CriticallityClasses!$E$25,CriticallityClasses!$D$25,"")&amp;IF($J75=CriticallityClasses!$E$26,CriticallityClasses!$D$26,"")&amp;IF($J75=CriticallityClasses!$E$27,CriticallityClasses!$D$27,"")&amp;IF($J75=CriticallityClasses!$E$28,CriticallityClasses!$D$28,""))</f>
        <v>4</v>
      </c>
      <c r="J75" s="9" t="str">
        <f t="shared" si="8"/>
        <v>no.none.no</v>
      </c>
      <c r="K75" t="str" cm="1">
        <f t="array" ref="K75">_xlfn.SWITCH($F75,"both_misleading-first","both","both_correct-first","both",$F75)</f>
        <v>no</v>
      </c>
      <c r="L75" t="str" cm="1">
        <f t="array" ref="L75">_xlfn.SWITCH($F75,"both_misleading-first","yes_misleading-first","both_correct-first","yes_same","both",IF($H75="yes","yes_same","no"),$H75)</f>
        <v>no</v>
      </c>
      <c r="M75" t="s">
        <v>9</v>
      </c>
      <c r="N75" t="s">
        <v>9</v>
      </c>
    </row>
    <row r="76" spans="1:14" ht="14.25" customHeight="1" x14ac:dyDescent="0.3">
      <c r="A76" s="9" t="s">
        <v>35</v>
      </c>
      <c r="B76" s="5" t="s">
        <v>19</v>
      </c>
      <c r="C76" s="5" t="s">
        <v>57</v>
      </c>
      <c r="D76" s="5" t="str">
        <f t="shared" si="6"/>
        <v>1.Source-EML-Files/A10-Link-Ropemaker.json.eml</v>
      </c>
      <c r="E76" s="5" t="str">
        <f t="shared" si="7"/>
        <v>2.Evaluation-Screenshots/10. Ropemaker/iOS_Gmail/A10-Link-Ropemaker.*</v>
      </c>
      <c r="F76" t="s">
        <v>9</v>
      </c>
      <c r="G76" s="9" t="s">
        <v>6</v>
      </c>
      <c r="H76" t="s">
        <v>9</v>
      </c>
      <c r="I76" s="10">
        <f>INT(IF($J76=CriticallityClasses!$E$2,CriticallityClasses!$D$2,"")&amp;IF($J76=CriticallityClasses!$E$3,CriticallityClasses!$D$3,"")&amp;IF($J76=CriticallityClasses!$E$4,CriticallityClasses!$D$4,"")&amp;IF($J76=CriticallityClasses!$E$5,CriticallityClasses!$D$5,"")&amp;IF($J76=CriticallityClasses!$E$6,CriticallityClasses!$D$6,"")&amp;IF($J76=CriticallityClasses!$E$7,CriticallityClasses!$D$7,"")&amp;IF($J76=CriticallityClasses!$E$8,CriticallityClasses!$D$8,"")&amp;IF($J76=CriticallityClasses!$E$9,CriticallityClasses!$D$9,"")&amp;IF($J76=CriticallityClasses!$E$10,CriticallityClasses!$D$10,"")&amp;IF($J76=CriticallityClasses!$E$11,CriticallityClasses!$D$11,"")&amp;IF($J76=CriticallityClasses!$E$12,CriticallityClasses!$D$12,"")&amp;IF($J76=CriticallityClasses!$E$13,CriticallityClasses!$D$13,"")&amp;IF($J76=CriticallityClasses!$E$14,CriticallityClasses!$D$14,"")&amp;IF($J76=CriticallityClasses!$E$15,CriticallityClasses!$D$15,"")&amp;IF($J76=CriticallityClasses!$E$16,CriticallityClasses!$D$16,"")&amp;IF($J76=CriticallityClasses!$E$17,CriticallityClasses!$D$17,"")&amp;IF($J76=CriticallityClasses!$E$18,CriticallityClasses!$D$18,"")&amp;IF($J76=CriticallityClasses!$E$19,CriticallityClasses!$D$19,"")&amp;IF($J76=CriticallityClasses!$E$20,CriticallityClasses!$D$20,"")&amp;IF($J76=CriticallityClasses!$E$21,CriticallityClasses!$D$21,"")&amp;IF($J76=CriticallityClasses!$E$22,CriticallityClasses!$D$22,"")&amp;IF($J76=CriticallityClasses!$E$23,CriticallityClasses!$D$23,"")&amp;IF($J76=CriticallityClasses!$E$24,CriticallityClasses!$D$24,"")&amp;IF($J76=CriticallityClasses!$E$25,CriticallityClasses!$D$25,"")&amp;IF($J76=CriticallityClasses!$E$26,CriticallityClasses!$D$26,"")&amp;IF($J76=CriticallityClasses!$E$27,CriticallityClasses!$D$27,"")&amp;IF($J76=CriticallityClasses!$E$28,CriticallityClasses!$D$28,""))</f>
        <v>4</v>
      </c>
      <c r="J76" s="9" t="str">
        <f t="shared" si="8"/>
        <v>no.none.no</v>
      </c>
      <c r="K76" t="str" cm="1">
        <f t="array" ref="K76">_xlfn.SWITCH($F76,"both_misleading-first","both","both_correct-first","both",$F76)</f>
        <v>no</v>
      </c>
      <c r="L76" t="str" cm="1">
        <f t="array" ref="L76">_xlfn.SWITCH($F76,"both_misleading-first","yes_misleading-first","both_correct-first","yes_same","both",IF($H76="yes","yes_same","no"),$H76)</f>
        <v>no</v>
      </c>
      <c r="M76" t="s">
        <v>9</v>
      </c>
      <c r="N76" t="s">
        <v>9</v>
      </c>
    </row>
    <row r="77" spans="1:14" ht="14.25" customHeight="1" x14ac:dyDescent="0.3">
      <c r="A77" s="9" t="s">
        <v>63</v>
      </c>
      <c r="B77" s="5" t="s">
        <v>19</v>
      </c>
      <c r="C77" s="5" t="s">
        <v>57</v>
      </c>
      <c r="D77" s="5" t="str">
        <f t="shared" si="6"/>
        <v>1.Source-EML-Files/A10-Link-Ropemaker.json.eml</v>
      </c>
      <c r="E77" s="5" t="str">
        <f t="shared" si="7"/>
        <v>2.Evaluation-Screenshots/10. Ropemaker/macOS_AppleMail/A10-Link-Ropemaker.*</v>
      </c>
      <c r="F77" t="s">
        <v>11</v>
      </c>
      <c r="G77" s="9" t="s">
        <v>6</v>
      </c>
      <c r="H77" t="s">
        <v>7</v>
      </c>
      <c r="I77" s="10">
        <f>INT(IF($J77=CriticallityClasses!$E$2,CriticallityClasses!$D$2,"")&amp;IF($J77=CriticallityClasses!$E$3,CriticallityClasses!$D$3,"")&amp;IF($J77=CriticallityClasses!$E$4,CriticallityClasses!$D$4,"")&amp;IF($J77=CriticallityClasses!$E$5,CriticallityClasses!$D$5,"")&amp;IF($J77=CriticallityClasses!$E$6,CriticallityClasses!$D$6,"")&amp;IF($J77=CriticallityClasses!$E$7,CriticallityClasses!$D$7,"")&amp;IF($J77=CriticallityClasses!$E$8,CriticallityClasses!$D$8,"")&amp;IF($J77=CriticallityClasses!$E$9,CriticallityClasses!$D$9,"")&amp;IF($J77=CriticallityClasses!$E$10,CriticallityClasses!$D$10,"")&amp;IF($J77=CriticallityClasses!$E$11,CriticallityClasses!$D$11,"")&amp;IF($J77=CriticallityClasses!$E$12,CriticallityClasses!$D$12,"")&amp;IF($J77=CriticallityClasses!$E$13,CriticallityClasses!$D$13,"")&amp;IF($J77=CriticallityClasses!$E$14,CriticallityClasses!$D$14,"")&amp;IF($J77=CriticallityClasses!$E$15,CriticallityClasses!$D$15,"")&amp;IF($J77=CriticallityClasses!$E$16,CriticallityClasses!$D$16,"")&amp;IF($J77=CriticallityClasses!$E$17,CriticallityClasses!$D$17,"")&amp;IF($J77=CriticallityClasses!$E$18,CriticallityClasses!$D$18,"")&amp;IF($J77=CriticallityClasses!$E$19,CriticallityClasses!$D$19,"")&amp;IF($J77=CriticallityClasses!$E$20,CriticallityClasses!$D$20,"")&amp;IF($J77=CriticallityClasses!$E$21,CriticallityClasses!$D$21,"")&amp;IF($J77=CriticallityClasses!$E$22,CriticallityClasses!$D$22,"")&amp;IF($J77=CriticallityClasses!$E$23,CriticallityClasses!$D$23,"")&amp;IF($J77=CriticallityClasses!$E$24,CriticallityClasses!$D$24,"")&amp;IF($J77=CriticallityClasses!$E$25,CriticallityClasses!$D$25,"")&amp;IF($J77=CriticallityClasses!$E$26,CriticallityClasses!$D$26,"")&amp;IF($J77=CriticallityClasses!$E$27,CriticallityClasses!$D$27,"")&amp;IF($J77=CriticallityClasses!$E$28,CriticallityClasses!$D$28,""))</f>
        <v>4</v>
      </c>
      <c r="J77" s="9" t="str">
        <f t="shared" si="8"/>
        <v>misleading.none.yes</v>
      </c>
      <c r="K77" t="str" cm="1">
        <f t="array" ref="K77">_xlfn.SWITCH($F77,"both_misleading-first","both","both_correct-first","both",$F77)</f>
        <v>misleading</v>
      </c>
      <c r="L77" t="str" cm="1">
        <f t="array" ref="L77">_xlfn.SWITCH($F77,"both_misleading-first","yes_misleading-first","both_correct-first","yes_same","both",IF($H77="yes","yes_same","no"),$H77)</f>
        <v>yes</v>
      </c>
      <c r="M77" t="s">
        <v>11</v>
      </c>
      <c r="N77" t="s">
        <v>7</v>
      </c>
    </row>
    <row r="78" spans="1:14" ht="14.25" customHeight="1" x14ac:dyDescent="0.3">
      <c r="A78" s="9" t="s">
        <v>45</v>
      </c>
      <c r="B78" s="5" t="s">
        <v>19</v>
      </c>
      <c r="C78" s="5" t="s">
        <v>57</v>
      </c>
      <c r="D78" s="5" t="str">
        <f t="shared" si="6"/>
        <v>1.Source-EML-Files/A10-Link-Ropemaker.json.eml</v>
      </c>
      <c r="E78" s="5" t="str">
        <f t="shared" si="7"/>
        <v>2.Evaluation-Screenshots/10. Ropemaker/Ubuntu2210_Mutt/A10-Link-Ropemaker.*</v>
      </c>
      <c r="F78" t="s">
        <v>24</v>
      </c>
      <c r="G78" s="9" t="s">
        <v>6</v>
      </c>
      <c r="H78" t="s">
        <v>9</v>
      </c>
      <c r="I78" s="10">
        <f>INT(IF($J78=CriticallityClasses!$E$2,CriticallityClasses!$D$2,"")&amp;IF($J78=CriticallityClasses!$E$3,CriticallityClasses!$D$3,"")&amp;IF($J78=CriticallityClasses!$E$4,CriticallityClasses!$D$4,"")&amp;IF($J78=CriticallityClasses!$E$5,CriticallityClasses!$D$5,"")&amp;IF($J78=CriticallityClasses!$E$6,CriticallityClasses!$D$6,"")&amp;IF($J78=CriticallityClasses!$E$7,CriticallityClasses!$D$7,"")&amp;IF($J78=CriticallityClasses!$E$8,CriticallityClasses!$D$8,"")&amp;IF($J78=CriticallityClasses!$E$9,CriticallityClasses!$D$9,"")&amp;IF($J78=CriticallityClasses!$E$10,CriticallityClasses!$D$10,"")&amp;IF($J78=CriticallityClasses!$E$11,CriticallityClasses!$D$11,"")&amp;IF($J78=CriticallityClasses!$E$12,CriticallityClasses!$D$12,"")&amp;IF($J78=CriticallityClasses!$E$13,CriticallityClasses!$D$13,"")&amp;IF($J78=CriticallityClasses!$E$14,CriticallityClasses!$D$14,"")&amp;IF($J78=CriticallityClasses!$E$15,CriticallityClasses!$D$15,"")&amp;IF($J78=CriticallityClasses!$E$16,CriticallityClasses!$D$16,"")&amp;IF($J78=CriticallityClasses!$E$17,CriticallityClasses!$D$17,"")&amp;IF($J78=CriticallityClasses!$E$18,CriticallityClasses!$D$18,"")&amp;IF($J78=CriticallityClasses!$E$19,CriticallityClasses!$D$19,"")&amp;IF($J78=CriticallityClasses!$E$20,CriticallityClasses!$D$20,"")&amp;IF($J78=CriticallityClasses!$E$21,CriticallityClasses!$D$21,"")&amp;IF($J78=CriticallityClasses!$E$22,CriticallityClasses!$D$22,"")&amp;IF($J78=CriticallityClasses!$E$23,CriticallityClasses!$D$23,"")&amp;IF($J78=CriticallityClasses!$E$24,CriticallityClasses!$D$24,"")&amp;IF($J78=CriticallityClasses!$E$25,CriticallityClasses!$D$25,"")&amp;IF($J78=CriticallityClasses!$E$26,CriticallityClasses!$D$26,"")&amp;IF($J78=CriticallityClasses!$E$27,CriticallityClasses!$D$27,"")&amp;IF($J78=CriticallityClasses!$E$28,CriticallityClasses!$D$28,""))</f>
        <v>1</v>
      </c>
      <c r="J78" s="9" t="str">
        <f t="shared" si="8"/>
        <v>correct.none.no</v>
      </c>
      <c r="K78" t="str" cm="1">
        <f t="array" ref="K78">_xlfn.SWITCH($F78,"both_misleading-first","both","both_correct-first","both",$F78)</f>
        <v>correct</v>
      </c>
      <c r="L78" t="str" cm="1">
        <f t="array" ref="L78">_xlfn.SWITCH($F78,"both_misleading-first","yes_misleading-first","both_correct-first","yes_same","both",IF($H78="yes","yes_same","no"),$H78)</f>
        <v>no</v>
      </c>
      <c r="M78" t="s">
        <v>24</v>
      </c>
      <c r="N78" t="s">
        <v>9</v>
      </c>
    </row>
    <row r="79" spans="1:14" ht="14.25" customHeight="1" x14ac:dyDescent="0.3">
      <c r="A79" s="9" t="s">
        <v>36</v>
      </c>
      <c r="B79" s="5" t="s">
        <v>19</v>
      </c>
      <c r="C79" s="5" t="s">
        <v>57</v>
      </c>
      <c r="D79" s="5" t="str">
        <f t="shared" si="6"/>
        <v>1.Source-EML-Files/A10-Link-Ropemaker.json.eml</v>
      </c>
      <c r="E79" s="5" t="str">
        <f t="shared" si="7"/>
        <v>2.Evaluation-Screenshots/10. Ropemaker/Windows11_Firefox-Gmail/A10-Link-Ropemaker.*</v>
      </c>
      <c r="F79" t="s">
        <v>24</v>
      </c>
      <c r="G79" s="9" t="s">
        <v>17</v>
      </c>
      <c r="H79" t="s">
        <v>9</v>
      </c>
      <c r="I79" s="10">
        <f>INT(IF($J79=CriticallityClasses!$E$2,CriticallityClasses!$D$2,"")&amp;IF($J79=CriticallityClasses!$E$3,CriticallityClasses!$D$3,"")&amp;IF($J79=CriticallityClasses!$E$4,CriticallityClasses!$D$4,"")&amp;IF($J79=CriticallityClasses!$E$5,CriticallityClasses!$D$5,"")&amp;IF($J79=CriticallityClasses!$E$6,CriticallityClasses!$D$6,"")&amp;IF($J79=CriticallityClasses!$E$7,CriticallityClasses!$D$7,"")&amp;IF($J79=CriticallityClasses!$E$8,CriticallityClasses!$D$8,"")&amp;IF($J79=CriticallityClasses!$E$9,CriticallityClasses!$D$9,"")&amp;IF($J79=CriticallityClasses!$E$10,CriticallityClasses!$D$10,"")&amp;IF($J79=CriticallityClasses!$E$11,CriticallityClasses!$D$11,"")&amp;IF($J79=CriticallityClasses!$E$12,CriticallityClasses!$D$12,"")&amp;IF($J79=CriticallityClasses!$E$13,CriticallityClasses!$D$13,"")&amp;IF($J79=CriticallityClasses!$E$14,CriticallityClasses!$D$14,"")&amp;IF($J79=CriticallityClasses!$E$15,CriticallityClasses!$D$15,"")&amp;IF($J79=CriticallityClasses!$E$16,CriticallityClasses!$D$16,"")&amp;IF($J79=CriticallityClasses!$E$17,CriticallityClasses!$D$17,"")&amp;IF($J79=CriticallityClasses!$E$18,CriticallityClasses!$D$18,"")&amp;IF($J79=CriticallityClasses!$E$19,CriticallityClasses!$D$19,"")&amp;IF($J79=CriticallityClasses!$E$20,CriticallityClasses!$D$20,"")&amp;IF($J79=CriticallityClasses!$E$21,CriticallityClasses!$D$21,"")&amp;IF($J79=CriticallityClasses!$E$22,CriticallityClasses!$D$22,"")&amp;IF($J79=CriticallityClasses!$E$23,CriticallityClasses!$D$23,"")&amp;IF($J79=CriticallityClasses!$E$24,CriticallityClasses!$D$24,"")&amp;IF($J79=CriticallityClasses!$E$25,CriticallityClasses!$D$25,"")&amp;IF($J79=CriticallityClasses!$E$26,CriticallityClasses!$D$26,"")&amp;IF($J79=CriticallityClasses!$E$27,CriticallityClasses!$D$27,"")&amp;IF($J79=CriticallityClasses!$E$28,CriticallityClasses!$D$28,""))</f>
        <v>0</v>
      </c>
      <c r="J79" s="9" t="str">
        <f t="shared" si="8"/>
        <v>correct.blocked.no</v>
      </c>
      <c r="K79" t="str" cm="1">
        <f t="array" ref="K79">_xlfn.SWITCH($F79,"both_misleading-first","both","both_correct-first","both",$F79)</f>
        <v>correct</v>
      </c>
      <c r="L79" t="str" cm="1">
        <f t="array" ref="L79">_xlfn.SWITCH($F79,"both_misleading-first","yes_misleading-first","both_correct-first","yes_same","both",IF($H79="yes","yes_same","no"),$H79)</f>
        <v>no</v>
      </c>
      <c r="M79" t="s">
        <v>24</v>
      </c>
      <c r="N79" t="s">
        <v>9</v>
      </c>
    </row>
    <row r="80" spans="1:14" ht="14.25" customHeight="1" x14ac:dyDescent="0.3">
      <c r="A80" s="9" t="s">
        <v>37</v>
      </c>
      <c r="B80" s="5" t="s">
        <v>19</v>
      </c>
      <c r="C80" s="5" t="s">
        <v>57</v>
      </c>
      <c r="D80" s="5" t="str">
        <f t="shared" si="6"/>
        <v>1.Source-EML-Files/A10-Link-Ropemaker.json.eml</v>
      </c>
      <c r="E80" s="5" t="str">
        <f t="shared" si="7"/>
        <v>2.Evaluation-Screenshots/10. Ropemaker/Windows11_Outlook/A10-Link-Ropemaker.*</v>
      </c>
      <c r="F80" t="s">
        <v>24</v>
      </c>
      <c r="G80" s="9" t="s">
        <v>17</v>
      </c>
      <c r="H80" t="s">
        <v>9</v>
      </c>
      <c r="I80" s="10">
        <f>INT(IF($J80=CriticallityClasses!$E$2,CriticallityClasses!$D$2,"")&amp;IF($J80=CriticallityClasses!$E$3,CriticallityClasses!$D$3,"")&amp;IF($J80=CriticallityClasses!$E$4,CriticallityClasses!$D$4,"")&amp;IF($J80=CriticallityClasses!$E$5,CriticallityClasses!$D$5,"")&amp;IF($J80=CriticallityClasses!$E$6,CriticallityClasses!$D$6,"")&amp;IF($J80=CriticallityClasses!$E$7,CriticallityClasses!$D$7,"")&amp;IF($J80=CriticallityClasses!$E$8,CriticallityClasses!$D$8,"")&amp;IF($J80=CriticallityClasses!$E$9,CriticallityClasses!$D$9,"")&amp;IF($J80=CriticallityClasses!$E$10,CriticallityClasses!$D$10,"")&amp;IF($J80=CriticallityClasses!$E$11,CriticallityClasses!$D$11,"")&amp;IF($J80=CriticallityClasses!$E$12,CriticallityClasses!$D$12,"")&amp;IF($J80=CriticallityClasses!$E$13,CriticallityClasses!$D$13,"")&amp;IF($J80=CriticallityClasses!$E$14,CriticallityClasses!$D$14,"")&amp;IF($J80=CriticallityClasses!$E$15,CriticallityClasses!$D$15,"")&amp;IF($J80=CriticallityClasses!$E$16,CriticallityClasses!$D$16,"")&amp;IF($J80=CriticallityClasses!$E$17,CriticallityClasses!$D$17,"")&amp;IF($J80=CriticallityClasses!$E$18,CriticallityClasses!$D$18,"")&amp;IF($J80=CriticallityClasses!$E$19,CriticallityClasses!$D$19,"")&amp;IF($J80=CriticallityClasses!$E$20,CriticallityClasses!$D$20,"")&amp;IF($J80=CriticallityClasses!$E$21,CriticallityClasses!$D$21,"")&amp;IF($J80=CriticallityClasses!$E$22,CriticallityClasses!$D$22,"")&amp;IF($J80=CriticallityClasses!$E$23,CriticallityClasses!$D$23,"")&amp;IF($J80=CriticallityClasses!$E$24,CriticallityClasses!$D$24,"")&amp;IF($J80=CriticallityClasses!$E$25,CriticallityClasses!$D$25,"")&amp;IF($J80=CriticallityClasses!$E$26,CriticallityClasses!$D$26,"")&amp;IF($J80=CriticallityClasses!$E$27,CriticallityClasses!$D$27,"")&amp;IF($J80=CriticallityClasses!$E$28,CriticallityClasses!$D$28,""))</f>
        <v>0</v>
      </c>
      <c r="J80" s="9" t="str">
        <f t="shared" si="8"/>
        <v>correct.blocked.no</v>
      </c>
      <c r="K80" t="str" cm="1">
        <f t="array" ref="K80">_xlfn.SWITCH($F80,"both_misleading-first","both","both_correct-first","both",$F80)</f>
        <v>correct</v>
      </c>
      <c r="L80" t="str" cm="1">
        <f t="array" ref="L80">_xlfn.SWITCH($F80,"both_misleading-first","yes_misleading-first","both_correct-first","yes_same","both",IF($H80="yes","yes_same","no"),$H80)</f>
        <v>no</v>
      </c>
      <c r="M80" t="s">
        <v>24</v>
      </c>
      <c r="N80" t="s">
        <v>9</v>
      </c>
    </row>
    <row r="81" spans="1:14" ht="14.25" customHeight="1" x14ac:dyDescent="0.3">
      <c r="A81" s="9" t="s">
        <v>39</v>
      </c>
      <c r="B81" s="5" t="s">
        <v>19</v>
      </c>
      <c r="C81" s="5" t="s">
        <v>57</v>
      </c>
      <c r="D81" s="5" t="str">
        <f t="shared" si="6"/>
        <v>1.Source-EML-Files/A10-Link-Ropemaker.json.eml</v>
      </c>
      <c r="E81" s="5" t="str">
        <f t="shared" si="7"/>
        <v>2.Evaluation-Screenshots/10. Ropemaker/Windows11_Thunderbird/A10-Link-Ropemaker.*</v>
      </c>
      <c r="F81" t="s">
        <v>24</v>
      </c>
      <c r="G81" s="9" t="s">
        <v>38</v>
      </c>
      <c r="H81" t="s">
        <v>7</v>
      </c>
      <c r="I81" s="10">
        <f>INT(IF($J81=CriticallityClasses!$E$2,CriticallityClasses!$D$2,"")&amp;IF($J81=CriticallityClasses!$E$3,CriticallityClasses!$D$3,"")&amp;IF($J81=CriticallityClasses!$E$4,CriticallityClasses!$D$4,"")&amp;IF($J81=CriticallityClasses!$E$5,CriticallityClasses!$D$5,"")&amp;IF($J81=CriticallityClasses!$E$6,CriticallityClasses!$D$6,"")&amp;IF($J81=CriticallityClasses!$E$7,CriticallityClasses!$D$7,"")&amp;IF($J81=CriticallityClasses!$E$8,CriticallityClasses!$D$8,"")&amp;IF($J81=CriticallityClasses!$E$9,CriticallityClasses!$D$9,"")&amp;IF($J81=CriticallityClasses!$E$10,CriticallityClasses!$D$10,"")&amp;IF($J81=CriticallityClasses!$E$11,CriticallityClasses!$D$11,"")&amp;IF($J81=CriticallityClasses!$E$12,CriticallityClasses!$D$12,"")&amp;IF($J81=CriticallityClasses!$E$13,CriticallityClasses!$D$13,"")&amp;IF($J81=CriticallityClasses!$E$14,CriticallityClasses!$D$14,"")&amp;IF($J81=CriticallityClasses!$E$15,CriticallityClasses!$D$15,"")&amp;IF($J81=CriticallityClasses!$E$16,CriticallityClasses!$D$16,"")&amp;IF($J81=CriticallityClasses!$E$17,CriticallityClasses!$D$17,"")&amp;IF($J81=CriticallityClasses!$E$18,CriticallityClasses!$D$18,"")&amp;IF($J81=CriticallityClasses!$E$19,CriticallityClasses!$D$19,"")&amp;IF($J81=CriticallityClasses!$E$20,CriticallityClasses!$D$20,"")&amp;IF($J81=CriticallityClasses!$E$21,CriticallityClasses!$D$21,"")&amp;IF($J81=CriticallityClasses!$E$22,CriticallityClasses!$D$22,"")&amp;IF($J81=CriticallityClasses!$E$23,CriticallityClasses!$D$23,"")&amp;IF($J81=CriticallityClasses!$E$24,CriticallityClasses!$D$24,"")&amp;IF($J81=CriticallityClasses!$E$25,CriticallityClasses!$D$25,"")&amp;IF($J81=CriticallityClasses!$E$26,CriticallityClasses!$D$26,"")&amp;IF($J81=CriticallityClasses!$E$27,CriticallityClasses!$D$27,"")&amp;IF($J81=CriticallityClasses!$E$28,CriticallityClasses!$D$28,""))</f>
        <v>1</v>
      </c>
      <c r="J81" s="9" t="str">
        <f t="shared" si="8"/>
        <v>correct.warning.yes</v>
      </c>
      <c r="K81" t="str" cm="1">
        <f t="array" ref="K81">_xlfn.SWITCH($F81,"both_misleading-first","both","both_correct-first","both",$F81)</f>
        <v>correct</v>
      </c>
      <c r="L81" t="str" cm="1">
        <f t="array" ref="L81">_xlfn.SWITCH($F81,"both_misleading-first","yes_misleading-first","both_correct-first","yes_same","both",IF($H81="yes","yes_same","no"),$H81)</f>
        <v>yes</v>
      </c>
      <c r="M81" t="s">
        <v>24</v>
      </c>
      <c r="N81" t="s">
        <v>7</v>
      </c>
    </row>
    <row r="82" spans="1:14" ht="14.25" customHeight="1" x14ac:dyDescent="0.3">
      <c r="A82" s="9" t="s">
        <v>34</v>
      </c>
      <c r="B82" s="5" t="s">
        <v>20</v>
      </c>
      <c r="C82" s="5" t="s">
        <v>58</v>
      </c>
      <c r="D82" s="5" t="str">
        <f t="shared" si="6"/>
        <v>1.Source-EML-Files/A13-Link-URL-Userinfo-Field.json.eml</v>
      </c>
      <c r="E82" s="5" t="str">
        <f t="shared" si="7"/>
        <v>2.Evaluation-Screenshots/13. URL Userinfo Field/iOS_AppleMail/A13-Link-URL-Userinfo-Field.*</v>
      </c>
      <c r="F82" t="s">
        <v>9</v>
      </c>
      <c r="G82" s="9" t="s">
        <v>6</v>
      </c>
      <c r="H82" t="s">
        <v>9</v>
      </c>
      <c r="I82" s="10">
        <f>INT(IF($J82=CriticallityClasses!$E$2,CriticallityClasses!$D$2,"")&amp;IF($J82=CriticallityClasses!$E$3,CriticallityClasses!$D$3,"")&amp;IF($J82=CriticallityClasses!$E$4,CriticallityClasses!$D$4,"")&amp;IF($J82=CriticallityClasses!$E$5,CriticallityClasses!$D$5,"")&amp;IF($J82=CriticallityClasses!$E$6,CriticallityClasses!$D$6,"")&amp;IF($J82=CriticallityClasses!$E$7,CriticallityClasses!$D$7,"")&amp;IF($J82=CriticallityClasses!$E$8,CriticallityClasses!$D$8,"")&amp;IF($J82=CriticallityClasses!$E$9,CriticallityClasses!$D$9,"")&amp;IF($J82=CriticallityClasses!$E$10,CriticallityClasses!$D$10,"")&amp;IF($J82=CriticallityClasses!$E$11,CriticallityClasses!$D$11,"")&amp;IF($J82=CriticallityClasses!$E$12,CriticallityClasses!$D$12,"")&amp;IF($J82=CriticallityClasses!$E$13,CriticallityClasses!$D$13,"")&amp;IF($J82=CriticallityClasses!$E$14,CriticallityClasses!$D$14,"")&amp;IF($J82=CriticallityClasses!$E$15,CriticallityClasses!$D$15,"")&amp;IF($J82=CriticallityClasses!$E$16,CriticallityClasses!$D$16,"")&amp;IF($J82=CriticallityClasses!$E$17,CriticallityClasses!$D$17,"")&amp;IF($J82=CriticallityClasses!$E$18,CriticallityClasses!$D$18,"")&amp;IF($J82=CriticallityClasses!$E$19,CriticallityClasses!$D$19,"")&amp;IF($J82=CriticallityClasses!$E$20,CriticallityClasses!$D$20,"")&amp;IF($J82=CriticallityClasses!$E$21,CriticallityClasses!$D$21,"")&amp;IF($J82=CriticallityClasses!$E$22,CriticallityClasses!$D$22,"")&amp;IF($J82=CriticallityClasses!$E$23,CriticallityClasses!$D$23,"")&amp;IF($J82=CriticallityClasses!$E$24,CriticallityClasses!$D$24,"")&amp;IF($J82=CriticallityClasses!$E$25,CriticallityClasses!$D$25,"")&amp;IF($J82=CriticallityClasses!$E$26,CriticallityClasses!$D$26,"")&amp;IF($J82=CriticallityClasses!$E$27,CriticallityClasses!$D$27,"")&amp;IF($J82=CriticallityClasses!$E$28,CriticallityClasses!$D$28,""))</f>
        <v>4</v>
      </c>
      <c r="J82" s="9" t="str">
        <f t="shared" si="8"/>
        <v>no.none.no</v>
      </c>
      <c r="K82" t="str" cm="1">
        <f t="array" ref="K82">_xlfn.SWITCH($F82,"both_misleading-first","both","both_correct-first","both",$F82)</f>
        <v>no</v>
      </c>
      <c r="L82" t="str" cm="1">
        <f t="array" ref="L82">_xlfn.SWITCH($F82,"both_misleading-first","yes_misleading-first","both_correct-first","yes_same","both",IF($H82="yes","yes_same","no"),$H82)</f>
        <v>no</v>
      </c>
      <c r="M82" t="s">
        <v>9</v>
      </c>
      <c r="N82" t="s">
        <v>9</v>
      </c>
    </row>
    <row r="83" spans="1:14" ht="14.25" customHeight="1" x14ac:dyDescent="0.3">
      <c r="A83" s="9" t="s">
        <v>4</v>
      </c>
      <c r="B83" s="5" t="s">
        <v>20</v>
      </c>
      <c r="C83" s="5" t="s">
        <v>58</v>
      </c>
      <c r="D83" s="5" t="str">
        <f t="shared" si="6"/>
        <v>1.Source-EML-Files/A13-Link-URL-Userinfo-Field.json.eml</v>
      </c>
      <c r="E83" s="5" t="str">
        <f t="shared" si="7"/>
        <v>2.Evaluation-Screenshots/13. URL Userinfo Field/iOS_Canary/A13-Link-URL-Userinfo-Field.*</v>
      </c>
      <c r="F83" t="s">
        <v>9</v>
      </c>
      <c r="G83" s="9" t="s">
        <v>6</v>
      </c>
      <c r="H83" t="s">
        <v>9</v>
      </c>
      <c r="I83" s="10">
        <f>INT(IF($J83=CriticallityClasses!$E$2,CriticallityClasses!$D$2,"")&amp;IF($J83=CriticallityClasses!$E$3,CriticallityClasses!$D$3,"")&amp;IF($J83=CriticallityClasses!$E$4,CriticallityClasses!$D$4,"")&amp;IF($J83=CriticallityClasses!$E$5,CriticallityClasses!$D$5,"")&amp;IF($J83=CriticallityClasses!$E$6,CriticallityClasses!$D$6,"")&amp;IF($J83=CriticallityClasses!$E$7,CriticallityClasses!$D$7,"")&amp;IF($J83=CriticallityClasses!$E$8,CriticallityClasses!$D$8,"")&amp;IF($J83=CriticallityClasses!$E$9,CriticallityClasses!$D$9,"")&amp;IF($J83=CriticallityClasses!$E$10,CriticallityClasses!$D$10,"")&amp;IF($J83=CriticallityClasses!$E$11,CriticallityClasses!$D$11,"")&amp;IF($J83=CriticallityClasses!$E$12,CriticallityClasses!$D$12,"")&amp;IF($J83=CriticallityClasses!$E$13,CriticallityClasses!$D$13,"")&amp;IF($J83=CriticallityClasses!$E$14,CriticallityClasses!$D$14,"")&amp;IF($J83=CriticallityClasses!$E$15,CriticallityClasses!$D$15,"")&amp;IF($J83=CriticallityClasses!$E$16,CriticallityClasses!$D$16,"")&amp;IF($J83=CriticallityClasses!$E$17,CriticallityClasses!$D$17,"")&amp;IF($J83=CriticallityClasses!$E$18,CriticallityClasses!$D$18,"")&amp;IF($J83=CriticallityClasses!$E$19,CriticallityClasses!$D$19,"")&amp;IF($J83=CriticallityClasses!$E$20,CriticallityClasses!$D$20,"")&amp;IF($J83=CriticallityClasses!$E$21,CriticallityClasses!$D$21,"")&amp;IF($J83=CriticallityClasses!$E$22,CriticallityClasses!$D$22,"")&amp;IF($J83=CriticallityClasses!$E$23,CriticallityClasses!$D$23,"")&amp;IF($J83=CriticallityClasses!$E$24,CriticallityClasses!$D$24,"")&amp;IF($J83=CriticallityClasses!$E$25,CriticallityClasses!$D$25,"")&amp;IF($J83=CriticallityClasses!$E$26,CriticallityClasses!$D$26,"")&amp;IF($J83=CriticallityClasses!$E$27,CriticallityClasses!$D$27,"")&amp;IF($J83=CriticallityClasses!$E$28,CriticallityClasses!$D$28,""))</f>
        <v>4</v>
      </c>
      <c r="J83" s="9" t="str">
        <f t="shared" si="8"/>
        <v>no.none.no</v>
      </c>
      <c r="K83" t="str" cm="1">
        <f t="array" ref="K83">_xlfn.SWITCH($F83,"both_misleading-first","both","both_correct-first","both",$F83)</f>
        <v>no</v>
      </c>
      <c r="L83" t="str" cm="1">
        <f t="array" ref="L83">_xlfn.SWITCH($F83,"both_misleading-first","yes_misleading-first","both_correct-first","yes_same","both",IF($H83="yes","yes_same","no"),$H83)</f>
        <v>no</v>
      </c>
      <c r="M83" t="s">
        <v>9</v>
      </c>
      <c r="N83" t="s">
        <v>9</v>
      </c>
    </row>
    <row r="84" spans="1:14" ht="14.25" customHeight="1" x14ac:dyDescent="0.3">
      <c r="A84" s="9" t="s">
        <v>35</v>
      </c>
      <c r="B84" s="5" t="s">
        <v>20</v>
      </c>
      <c r="C84" s="5" t="s">
        <v>58</v>
      </c>
      <c r="D84" s="5" t="str">
        <f t="shared" si="6"/>
        <v>1.Source-EML-Files/A13-Link-URL-Userinfo-Field.json.eml</v>
      </c>
      <c r="E84" s="5" t="str">
        <f t="shared" si="7"/>
        <v>2.Evaluation-Screenshots/13. URL Userinfo Field/iOS_Gmail/A13-Link-URL-Userinfo-Field.*</v>
      </c>
      <c r="F84" t="s">
        <v>9</v>
      </c>
      <c r="G84" s="9" t="s">
        <v>6</v>
      </c>
      <c r="H84" t="s">
        <v>9</v>
      </c>
      <c r="I84" s="10">
        <f>INT(IF($J84=CriticallityClasses!$E$2,CriticallityClasses!$D$2,"")&amp;IF($J84=CriticallityClasses!$E$3,CriticallityClasses!$D$3,"")&amp;IF($J84=CriticallityClasses!$E$4,CriticallityClasses!$D$4,"")&amp;IF($J84=CriticallityClasses!$E$5,CriticallityClasses!$D$5,"")&amp;IF($J84=CriticallityClasses!$E$6,CriticallityClasses!$D$6,"")&amp;IF($J84=CriticallityClasses!$E$7,CriticallityClasses!$D$7,"")&amp;IF($J84=CriticallityClasses!$E$8,CriticallityClasses!$D$8,"")&amp;IF($J84=CriticallityClasses!$E$9,CriticallityClasses!$D$9,"")&amp;IF($J84=CriticallityClasses!$E$10,CriticallityClasses!$D$10,"")&amp;IF($J84=CriticallityClasses!$E$11,CriticallityClasses!$D$11,"")&amp;IF($J84=CriticallityClasses!$E$12,CriticallityClasses!$D$12,"")&amp;IF($J84=CriticallityClasses!$E$13,CriticallityClasses!$D$13,"")&amp;IF($J84=CriticallityClasses!$E$14,CriticallityClasses!$D$14,"")&amp;IF($J84=CriticallityClasses!$E$15,CriticallityClasses!$D$15,"")&amp;IF($J84=CriticallityClasses!$E$16,CriticallityClasses!$D$16,"")&amp;IF($J84=CriticallityClasses!$E$17,CriticallityClasses!$D$17,"")&amp;IF($J84=CriticallityClasses!$E$18,CriticallityClasses!$D$18,"")&amp;IF($J84=CriticallityClasses!$E$19,CriticallityClasses!$D$19,"")&amp;IF($J84=CriticallityClasses!$E$20,CriticallityClasses!$D$20,"")&amp;IF($J84=CriticallityClasses!$E$21,CriticallityClasses!$D$21,"")&amp;IF($J84=CriticallityClasses!$E$22,CriticallityClasses!$D$22,"")&amp;IF($J84=CriticallityClasses!$E$23,CriticallityClasses!$D$23,"")&amp;IF($J84=CriticallityClasses!$E$24,CriticallityClasses!$D$24,"")&amp;IF($J84=CriticallityClasses!$E$25,CriticallityClasses!$D$25,"")&amp;IF($J84=CriticallityClasses!$E$26,CriticallityClasses!$D$26,"")&amp;IF($J84=CriticallityClasses!$E$27,CriticallityClasses!$D$27,"")&amp;IF($J84=CriticallityClasses!$E$28,CriticallityClasses!$D$28,""))</f>
        <v>4</v>
      </c>
      <c r="J84" s="9" t="str">
        <f t="shared" si="8"/>
        <v>no.none.no</v>
      </c>
      <c r="K84" t="str" cm="1">
        <f t="array" ref="K84">_xlfn.SWITCH($F84,"both_misleading-first","both","both_correct-first","both",$F84)</f>
        <v>no</v>
      </c>
      <c r="L84" t="str" cm="1">
        <f t="array" ref="L84">_xlfn.SWITCH($F84,"both_misleading-first","yes_misleading-first","both_correct-first","yes_same","both",IF($H84="yes","yes_same","no"),$H84)</f>
        <v>no</v>
      </c>
      <c r="M84" t="s">
        <v>9</v>
      </c>
      <c r="N84" t="s">
        <v>9</v>
      </c>
    </row>
    <row r="85" spans="1:14" ht="14.25" customHeight="1" x14ac:dyDescent="0.3">
      <c r="A85" s="9" t="s">
        <v>63</v>
      </c>
      <c r="B85" s="5" t="s">
        <v>20</v>
      </c>
      <c r="C85" s="5" t="s">
        <v>58</v>
      </c>
      <c r="D85" s="5" t="str">
        <f t="shared" si="6"/>
        <v>1.Source-EML-Files/A13-Link-URL-Userinfo-Field.json.eml</v>
      </c>
      <c r="E85" s="5" t="str">
        <f t="shared" si="7"/>
        <v>2.Evaluation-Screenshots/13. URL Userinfo Field/macOS_AppleMail/A13-Link-URL-Userinfo-Field.*</v>
      </c>
      <c r="F85" t="s">
        <v>22</v>
      </c>
      <c r="G85" s="9" t="s">
        <v>6</v>
      </c>
      <c r="H85" t="s">
        <v>82</v>
      </c>
      <c r="I85" s="10">
        <f>INT(IF($J85=CriticallityClasses!$E$2,CriticallityClasses!$D$2,"")&amp;IF($J85=CriticallityClasses!$E$3,CriticallityClasses!$D$3,"")&amp;IF($J85=CriticallityClasses!$E$4,CriticallityClasses!$D$4,"")&amp;IF($J85=CriticallityClasses!$E$5,CriticallityClasses!$D$5,"")&amp;IF($J85=CriticallityClasses!$E$6,CriticallityClasses!$D$6,"")&amp;IF($J85=CriticallityClasses!$E$7,CriticallityClasses!$D$7,"")&amp;IF($J85=CriticallityClasses!$E$8,CriticallityClasses!$D$8,"")&amp;IF($J85=CriticallityClasses!$E$9,CriticallityClasses!$D$9,"")&amp;IF($J85=CriticallityClasses!$E$10,CriticallityClasses!$D$10,"")&amp;IF($J85=CriticallityClasses!$E$11,CriticallityClasses!$D$11,"")&amp;IF($J85=CriticallityClasses!$E$12,CriticallityClasses!$D$12,"")&amp;IF($J85=CriticallityClasses!$E$13,CriticallityClasses!$D$13,"")&amp;IF($J85=CriticallityClasses!$E$14,CriticallityClasses!$D$14,"")&amp;IF($J85=CriticallityClasses!$E$15,CriticallityClasses!$D$15,"")&amp;IF($J85=CriticallityClasses!$E$16,CriticallityClasses!$D$16,"")&amp;IF($J85=CriticallityClasses!$E$17,CriticallityClasses!$D$17,"")&amp;IF($J85=CriticallityClasses!$E$18,CriticallityClasses!$D$18,"")&amp;IF($J85=CriticallityClasses!$E$19,CriticallityClasses!$D$19,"")&amp;IF($J85=CriticallityClasses!$E$20,CriticallityClasses!$D$20,"")&amp;IF($J85=CriticallityClasses!$E$21,CriticallityClasses!$D$21,"")&amp;IF($J85=CriticallityClasses!$E$22,CriticallityClasses!$D$22,"")&amp;IF($J85=CriticallityClasses!$E$23,CriticallityClasses!$D$23,"")&amp;IF($J85=CriticallityClasses!$E$24,CriticallityClasses!$D$24,"")&amp;IF($J85=CriticallityClasses!$E$25,CriticallityClasses!$D$25,"")&amp;IF($J85=CriticallityClasses!$E$26,CriticallityClasses!$D$26,"")&amp;IF($J85=CriticallityClasses!$E$27,CriticallityClasses!$D$27,"")&amp;IF($J85=CriticallityClasses!$E$28,CriticallityClasses!$D$28,""))</f>
        <v>2</v>
      </c>
      <c r="J85" s="9" t="str">
        <f t="shared" si="8"/>
        <v>both.none.yes_same</v>
      </c>
      <c r="K85" t="str" cm="1">
        <f t="array" ref="K85">_xlfn.SWITCH($F85,"both_misleading-first","both","both_correct-first","both",$F85)</f>
        <v>both</v>
      </c>
      <c r="L85" t="str" cm="1">
        <f t="array" ref="L85">_xlfn.SWITCH($F85,"both_misleading-first","yes_misleading-first","both_correct-first","yes_same","both",IF($H85="yes","yes_same","no"),$H85)</f>
        <v>no</v>
      </c>
      <c r="M85" t="s">
        <v>22</v>
      </c>
      <c r="N85" t="s">
        <v>82</v>
      </c>
    </row>
    <row r="86" spans="1:14" ht="14.25" customHeight="1" x14ac:dyDescent="0.3">
      <c r="A86" s="9" t="s">
        <v>45</v>
      </c>
      <c r="B86" s="5" t="s">
        <v>20</v>
      </c>
      <c r="C86" s="5" t="s">
        <v>58</v>
      </c>
      <c r="D86" s="5" t="str">
        <f t="shared" si="6"/>
        <v>1.Source-EML-Files/A13-Link-URL-Userinfo-Field.json.eml</v>
      </c>
      <c r="E86" s="5" t="str">
        <f t="shared" si="7"/>
        <v>2.Evaluation-Screenshots/13. URL Userinfo Field/Ubuntu2210_Mutt/A13-Link-URL-Userinfo-Field.*</v>
      </c>
      <c r="F86" t="s">
        <v>22</v>
      </c>
      <c r="G86" s="9" t="s">
        <v>6</v>
      </c>
      <c r="H86" t="s">
        <v>9</v>
      </c>
      <c r="I86" s="10">
        <f>INT(IF($J86=CriticallityClasses!$E$2,CriticallityClasses!$D$2,"")&amp;IF($J86=CriticallityClasses!$E$3,CriticallityClasses!$D$3,"")&amp;IF($J86=CriticallityClasses!$E$4,CriticallityClasses!$D$4,"")&amp;IF($J86=CriticallityClasses!$E$5,CriticallityClasses!$D$5,"")&amp;IF($J86=CriticallityClasses!$E$6,CriticallityClasses!$D$6,"")&amp;IF($J86=CriticallityClasses!$E$7,CriticallityClasses!$D$7,"")&amp;IF($J86=CriticallityClasses!$E$8,CriticallityClasses!$D$8,"")&amp;IF($J86=CriticallityClasses!$E$9,CriticallityClasses!$D$9,"")&amp;IF($J86=CriticallityClasses!$E$10,CriticallityClasses!$D$10,"")&amp;IF($J86=CriticallityClasses!$E$11,CriticallityClasses!$D$11,"")&amp;IF($J86=CriticallityClasses!$E$12,CriticallityClasses!$D$12,"")&amp;IF($J86=CriticallityClasses!$E$13,CriticallityClasses!$D$13,"")&amp;IF($J86=CriticallityClasses!$E$14,CriticallityClasses!$D$14,"")&amp;IF($J86=CriticallityClasses!$E$15,CriticallityClasses!$D$15,"")&amp;IF($J86=CriticallityClasses!$E$16,CriticallityClasses!$D$16,"")&amp;IF($J86=CriticallityClasses!$E$17,CriticallityClasses!$D$17,"")&amp;IF($J86=CriticallityClasses!$E$18,CriticallityClasses!$D$18,"")&amp;IF($J86=CriticallityClasses!$E$19,CriticallityClasses!$D$19,"")&amp;IF($J86=CriticallityClasses!$E$20,CriticallityClasses!$D$20,"")&amp;IF($J86=CriticallityClasses!$E$21,CriticallityClasses!$D$21,"")&amp;IF($J86=CriticallityClasses!$E$22,CriticallityClasses!$D$22,"")&amp;IF($J86=CriticallityClasses!$E$23,CriticallityClasses!$D$23,"")&amp;IF($J86=CriticallityClasses!$E$24,CriticallityClasses!$D$24,"")&amp;IF($J86=CriticallityClasses!$E$25,CriticallityClasses!$D$25,"")&amp;IF($J86=CriticallityClasses!$E$26,CriticallityClasses!$D$26,"")&amp;IF($J86=CriticallityClasses!$E$27,CriticallityClasses!$D$27,"")&amp;IF($J86=CriticallityClasses!$E$28,CriticallityClasses!$D$28,""))</f>
        <v>2</v>
      </c>
      <c r="J86" s="9" t="str">
        <f t="shared" si="8"/>
        <v>both.none.no</v>
      </c>
      <c r="K86" t="str" cm="1">
        <f t="array" ref="K86">_xlfn.SWITCH($F86,"both_misleading-first","both","both_correct-first","both",$F86)</f>
        <v>both</v>
      </c>
      <c r="L86" t="str" cm="1">
        <f t="array" ref="L86">_xlfn.SWITCH($F86,"both_misleading-first","yes_misleading-first","both_correct-first","yes_same","both",IF($H86="yes","yes_same","no"),$H86)</f>
        <v>no</v>
      </c>
      <c r="M86" t="s">
        <v>22</v>
      </c>
      <c r="N86" t="s">
        <v>9</v>
      </c>
    </row>
    <row r="87" spans="1:14" ht="14.25" customHeight="1" x14ac:dyDescent="0.3">
      <c r="A87" s="9" t="s">
        <v>36</v>
      </c>
      <c r="B87" s="5" t="s">
        <v>20</v>
      </c>
      <c r="C87" s="5" t="s">
        <v>58</v>
      </c>
      <c r="D87" s="5" t="str">
        <f t="shared" si="6"/>
        <v>1.Source-EML-Files/A13-Link-URL-Userinfo-Field.json.eml</v>
      </c>
      <c r="E87" s="5" t="str">
        <f t="shared" si="7"/>
        <v>2.Evaluation-Screenshots/13. URL Userinfo Field/Windows11_Firefox-Gmail/A13-Link-URL-Userinfo-Field.*</v>
      </c>
      <c r="F87" t="s">
        <v>24</v>
      </c>
      <c r="G87" s="9" t="s">
        <v>38</v>
      </c>
      <c r="H87" t="s">
        <v>7</v>
      </c>
      <c r="I87" s="10">
        <f>INT(IF($J87=CriticallityClasses!$E$2,CriticallityClasses!$D$2,"")&amp;IF($J87=CriticallityClasses!$E$3,CriticallityClasses!$D$3,"")&amp;IF($J87=CriticallityClasses!$E$4,CriticallityClasses!$D$4,"")&amp;IF($J87=CriticallityClasses!$E$5,CriticallityClasses!$D$5,"")&amp;IF($J87=CriticallityClasses!$E$6,CriticallityClasses!$D$6,"")&amp;IF($J87=CriticallityClasses!$E$7,CriticallityClasses!$D$7,"")&amp;IF($J87=CriticallityClasses!$E$8,CriticallityClasses!$D$8,"")&amp;IF($J87=CriticallityClasses!$E$9,CriticallityClasses!$D$9,"")&amp;IF($J87=CriticallityClasses!$E$10,CriticallityClasses!$D$10,"")&amp;IF($J87=CriticallityClasses!$E$11,CriticallityClasses!$D$11,"")&amp;IF($J87=CriticallityClasses!$E$12,CriticallityClasses!$D$12,"")&amp;IF($J87=CriticallityClasses!$E$13,CriticallityClasses!$D$13,"")&amp;IF($J87=CriticallityClasses!$E$14,CriticallityClasses!$D$14,"")&amp;IF($J87=CriticallityClasses!$E$15,CriticallityClasses!$D$15,"")&amp;IF($J87=CriticallityClasses!$E$16,CriticallityClasses!$D$16,"")&amp;IF($J87=CriticallityClasses!$E$17,CriticallityClasses!$D$17,"")&amp;IF($J87=CriticallityClasses!$E$18,CriticallityClasses!$D$18,"")&amp;IF($J87=CriticallityClasses!$E$19,CriticallityClasses!$D$19,"")&amp;IF($J87=CriticallityClasses!$E$20,CriticallityClasses!$D$20,"")&amp;IF($J87=CriticallityClasses!$E$21,CriticallityClasses!$D$21,"")&amp;IF($J87=CriticallityClasses!$E$22,CriticallityClasses!$D$22,"")&amp;IF($J87=CriticallityClasses!$E$23,CriticallityClasses!$D$23,"")&amp;IF($J87=CriticallityClasses!$E$24,CriticallityClasses!$D$24,"")&amp;IF($J87=CriticallityClasses!$E$25,CriticallityClasses!$D$25,"")&amp;IF($J87=CriticallityClasses!$E$26,CriticallityClasses!$D$26,"")&amp;IF($J87=CriticallityClasses!$E$27,CriticallityClasses!$D$27,"")&amp;IF($J87=CriticallityClasses!$E$28,CriticallityClasses!$D$28,""))</f>
        <v>1</v>
      </c>
      <c r="J87" s="9" t="str">
        <f t="shared" si="8"/>
        <v>correct.warning.yes</v>
      </c>
      <c r="K87" t="str" cm="1">
        <f t="array" ref="K87">_xlfn.SWITCH($F87,"both_misleading-first","both","both_correct-first","both",$F87)</f>
        <v>correct</v>
      </c>
      <c r="L87" t="str" cm="1">
        <f t="array" ref="L87">_xlfn.SWITCH($F87,"both_misleading-first","yes_misleading-first","both_correct-first","yes_same","both",IF($H87="yes","yes_same","no"),$H87)</f>
        <v>yes</v>
      </c>
      <c r="M87" t="s">
        <v>24</v>
      </c>
      <c r="N87" t="s">
        <v>7</v>
      </c>
    </row>
    <row r="88" spans="1:14" ht="14.25" customHeight="1" x14ac:dyDescent="0.3">
      <c r="A88" s="9" t="s">
        <v>37</v>
      </c>
      <c r="B88" s="5" t="s">
        <v>20</v>
      </c>
      <c r="C88" s="5" t="s">
        <v>58</v>
      </c>
      <c r="D88" s="5" t="str">
        <f t="shared" si="6"/>
        <v>1.Source-EML-Files/A13-Link-URL-Userinfo-Field.json.eml</v>
      </c>
      <c r="E88" s="5" t="str">
        <f t="shared" si="7"/>
        <v>2.Evaluation-Screenshots/13. URL Userinfo Field/Windows11_Outlook/A13-Link-URL-Userinfo-Field.*</v>
      </c>
      <c r="F88" t="s">
        <v>22</v>
      </c>
      <c r="G88" s="9" t="s">
        <v>17</v>
      </c>
      <c r="H88" t="s">
        <v>82</v>
      </c>
      <c r="I88" s="10">
        <f>INT(IF($J88=CriticallityClasses!$E$2,CriticallityClasses!$D$2,"")&amp;IF($J88=CriticallityClasses!$E$3,CriticallityClasses!$D$3,"")&amp;IF($J88=CriticallityClasses!$E$4,CriticallityClasses!$D$4,"")&amp;IF($J88=CriticallityClasses!$E$5,CriticallityClasses!$D$5,"")&amp;IF($J88=CriticallityClasses!$E$6,CriticallityClasses!$D$6,"")&amp;IF($J88=CriticallityClasses!$E$7,CriticallityClasses!$D$7,"")&amp;IF($J88=CriticallityClasses!$E$8,CriticallityClasses!$D$8,"")&amp;IF($J88=CriticallityClasses!$E$9,CriticallityClasses!$D$9,"")&amp;IF($J88=CriticallityClasses!$E$10,CriticallityClasses!$D$10,"")&amp;IF($J88=CriticallityClasses!$E$11,CriticallityClasses!$D$11,"")&amp;IF($J88=CriticallityClasses!$E$12,CriticallityClasses!$D$12,"")&amp;IF($J88=CriticallityClasses!$E$13,CriticallityClasses!$D$13,"")&amp;IF($J88=CriticallityClasses!$E$14,CriticallityClasses!$D$14,"")&amp;IF($J88=CriticallityClasses!$E$15,CriticallityClasses!$D$15,"")&amp;IF($J88=CriticallityClasses!$E$16,CriticallityClasses!$D$16,"")&amp;IF($J88=CriticallityClasses!$E$17,CriticallityClasses!$D$17,"")&amp;IF($J88=CriticallityClasses!$E$18,CriticallityClasses!$D$18,"")&amp;IF($J88=CriticallityClasses!$E$19,CriticallityClasses!$D$19,"")&amp;IF($J88=CriticallityClasses!$E$20,CriticallityClasses!$D$20,"")&amp;IF($J88=CriticallityClasses!$E$21,CriticallityClasses!$D$21,"")&amp;IF($J88=CriticallityClasses!$E$22,CriticallityClasses!$D$22,"")&amp;IF($J88=CriticallityClasses!$E$23,CriticallityClasses!$D$23,"")&amp;IF($J88=CriticallityClasses!$E$24,CriticallityClasses!$D$24,"")&amp;IF($J88=CriticallityClasses!$E$25,CriticallityClasses!$D$25,"")&amp;IF($J88=CriticallityClasses!$E$26,CriticallityClasses!$D$26,"")&amp;IF($J88=CriticallityClasses!$E$27,CriticallityClasses!$D$27,"")&amp;IF($J88=CriticallityClasses!$E$28,CriticallityClasses!$D$28,""))</f>
        <v>0</v>
      </c>
      <c r="J88" s="9" t="str">
        <f t="shared" si="8"/>
        <v>both.blocked.yes_same</v>
      </c>
      <c r="K88" t="str" cm="1">
        <f t="array" ref="K88">_xlfn.SWITCH($F88,"both_misleading-first","both","both_correct-first","both",$F88)</f>
        <v>both</v>
      </c>
      <c r="L88" t="str" cm="1">
        <f t="array" ref="L88">_xlfn.SWITCH($F88,"both_misleading-first","yes_misleading-first","both_correct-first","yes_same","both",IF($H88="yes","yes_same","no"),$H88)</f>
        <v>no</v>
      </c>
      <c r="M88" t="s">
        <v>22</v>
      </c>
      <c r="N88" t="s">
        <v>82</v>
      </c>
    </row>
    <row r="89" spans="1:14" ht="14.25" customHeight="1" x14ac:dyDescent="0.3">
      <c r="A89" s="9" t="s">
        <v>39</v>
      </c>
      <c r="B89" s="5" t="s">
        <v>20</v>
      </c>
      <c r="C89" s="5" t="s">
        <v>58</v>
      </c>
      <c r="D89" s="5" t="str">
        <f t="shared" si="6"/>
        <v>1.Source-EML-Files/A13-Link-URL-Userinfo-Field.json.eml</v>
      </c>
      <c r="E89" s="5" t="str">
        <f t="shared" si="7"/>
        <v>2.Evaluation-Screenshots/13. URL Userinfo Field/Windows11_Thunderbird/A13-Link-URL-Userinfo-Field.*</v>
      </c>
      <c r="F89" t="s">
        <v>24</v>
      </c>
      <c r="G89" s="9" t="s">
        <v>17</v>
      </c>
      <c r="H89" t="s">
        <v>7</v>
      </c>
      <c r="I89" s="10">
        <f>INT(IF($J89=CriticallityClasses!$E$2,CriticallityClasses!$D$2,"")&amp;IF($J89=CriticallityClasses!$E$3,CriticallityClasses!$D$3,"")&amp;IF($J89=CriticallityClasses!$E$4,CriticallityClasses!$D$4,"")&amp;IF($J89=CriticallityClasses!$E$5,CriticallityClasses!$D$5,"")&amp;IF($J89=CriticallityClasses!$E$6,CriticallityClasses!$D$6,"")&amp;IF($J89=CriticallityClasses!$E$7,CriticallityClasses!$D$7,"")&amp;IF($J89=CriticallityClasses!$E$8,CriticallityClasses!$D$8,"")&amp;IF($J89=CriticallityClasses!$E$9,CriticallityClasses!$D$9,"")&amp;IF($J89=CriticallityClasses!$E$10,CriticallityClasses!$D$10,"")&amp;IF($J89=CriticallityClasses!$E$11,CriticallityClasses!$D$11,"")&amp;IF($J89=CriticallityClasses!$E$12,CriticallityClasses!$D$12,"")&amp;IF($J89=CriticallityClasses!$E$13,CriticallityClasses!$D$13,"")&amp;IF($J89=CriticallityClasses!$E$14,CriticallityClasses!$D$14,"")&amp;IF($J89=CriticallityClasses!$E$15,CriticallityClasses!$D$15,"")&amp;IF($J89=CriticallityClasses!$E$16,CriticallityClasses!$D$16,"")&amp;IF($J89=CriticallityClasses!$E$17,CriticallityClasses!$D$17,"")&amp;IF($J89=CriticallityClasses!$E$18,CriticallityClasses!$D$18,"")&amp;IF($J89=CriticallityClasses!$E$19,CriticallityClasses!$D$19,"")&amp;IF($J89=CriticallityClasses!$E$20,CriticallityClasses!$D$20,"")&amp;IF($J89=CriticallityClasses!$E$21,CriticallityClasses!$D$21,"")&amp;IF($J89=CriticallityClasses!$E$22,CriticallityClasses!$D$22,"")&amp;IF($J89=CriticallityClasses!$E$23,CriticallityClasses!$D$23,"")&amp;IF($J89=CriticallityClasses!$E$24,CriticallityClasses!$D$24,"")&amp;IF($J89=CriticallityClasses!$E$25,CriticallityClasses!$D$25,"")&amp;IF($J89=CriticallityClasses!$E$26,CriticallityClasses!$D$26,"")&amp;IF($J89=CriticallityClasses!$E$27,CriticallityClasses!$D$27,"")&amp;IF($J89=CriticallityClasses!$E$28,CriticallityClasses!$D$28,""))</f>
        <v>0</v>
      </c>
      <c r="J89" s="9" t="str">
        <f t="shared" si="8"/>
        <v>correct.blocked.yes</v>
      </c>
      <c r="K89" t="str" cm="1">
        <f t="array" ref="K89">_xlfn.SWITCH($F89,"both_misleading-first","both","both_correct-first","both",$F89)</f>
        <v>correct</v>
      </c>
      <c r="L89" t="str" cm="1">
        <f t="array" ref="L89">_xlfn.SWITCH($F89,"both_misleading-first","yes_misleading-first","both_correct-first","yes_same","both",IF($H89="yes","yes_same","no"),$H89)</f>
        <v>yes</v>
      </c>
      <c r="M89" t="s">
        <v>24</v>
      </c>
      <c r="N89" t="s">
        <v>7</v>
      </c>
    </row>
    <row r="90" spans="1:14" ht="14.25" customHeight="1" x14ac:dyDescent="0.3">
      <c r="A90" s="9" t="s">
        <v>34</v>
      </c>
      <c r="B90" s="5" t="s">
        <v>21</v>
      </c>
      <c r="C90" s="5" t="s">
        <v>59</v>
      </c>
      <c r="D90" s="5" t="str">
        <f t="shared" si="6"/>
        <v>1.Source-EML-Files/A14-Attm-Double-File-Extension.json.eml</v>
      </c>
      <c r="E90" s="5" t="str">
        <f t="shared" si="7"/>
        <v>2.Evaluation-Screenshots/14. Double File-Extension/iOS_AppleMail/A14-Attm-Double-File-Extension.*</v>
      </c>
      <c r="F90" t="s">
        <v>22</v>
      </c>
      <c r="G90" s="9" t="s">
        <v>38</v>
      </c>
      <c r="H90" t="s">
        <v>9</v>
      </c>
      <c r="I90" s="10">
        <f>INT(IF($J90=CriticallityClasses!$E$2,CriticallityClasses!$D$2,"")&amp;IF($J90=CriticallityClasses!$E$3,CriticallityClasses!$D$3,"")&amp;IF($J90=CriticallityClasses!$E$4,CriticallityClasses!$D$4,"")&amp;IF($J90=CriticallityClasses!$E$5,CriticallityClasses!$D$5,"")&amp;IF($J90=CriticallityClasses!$E$6,CriticallityClasses!$D$6,"")&amp;IF($J90=CriticallityClasses!$E$7,CriticallityClasses!$D$7,"")&amp;IF($J90=CriticallityClasses!$E$8,CriticallityClasses!$D$8,"")&amp;IF($J90=CriticallityClasses!$E$9,CriticallityClasses!$D$9,"")&amp;IF($J90=CriticallityClasses!$E$10,CriticallityClasses!$D$10,"")&amp;IF($J90=CriticallityClasses!$E$11,CriticallityClasses!$D$11,"")&amp;IF($J90=CriticallityClasses!$E$12,CriticallityClasses!$D$12,"")&amp;IF($J90=CriticallityClasses!$E$13,CriticallityClasses!$D$13,"")&amp;IF($J90=CriticallityClasses!$E$14,CriticallityClasses!$D$14,"")&amp;IF($J90=CriticallityClasses!$E$15,CriticallityClasses!$D$15,"")&amp;IF($J90=CriticallityClasses!$E$16,CriticallityClasses!$D$16,"")&amp;IF($J90=CriticallityClasses!$E$17,CriticallityClasses!$D$17,"")&amp;IF($J90=CriticallityClasses!$E$18,CriticallityClasses!$D$18,"")&amp;IF($J90=CriticallityClasses!$E$19,CriticallityClasses!$D$19,"")&amp;IF($J90=CriticallityClasses!$E$20,CriticallityClasses!$D$20,"")&amp;IF($J90=CriticallityClasses!$E$21,CriticallityClasses!$D$21,"")&amp;IF($J90=CriticallityClasses!$E$22,CriticallityClasses!$D$22,"")&amp;IF($J90=CriticallityClasses!$E$23,CriticallityClasses!$D$23,"")&amp;IF($J90=CriticallityClasses!$E$24,CriticallityClasses!$D$24,"")&amp;IF($J90=CriticallityClasses!$E$25,CriticallityClasses!$D$25,"")&amp;IF($J90=CriticallityClasses!$E$26,CriticallityClasses!$D$26,"")&amp;IF($J90=CriticallityClasses!$E$27,CriticallityClasses!$D$27,"")&amp;IF($J90=CriticallityClasses!$E$28,CriticallityClasses!$D$28,""))</f>
        <v>2</v>
      </c>
      <c r="J90" s="9" t="str">
        <f t="shared" si="8"/>
        <v>both.warning.no</v>
      </c>
      <c r="K90" t="str" cm="1">
        <f t="array" ref="K90">_xlfn.SWITCH($F90,"both_misleading-first","both","both_correct-first","both",$F90)</f>
        <v>both</v>
      </c>
      <c r="L90" t="str" cm="1">
        <f t="array" ref="L90">_xlfn.SWITCH($F90,"both_misleading-first","yes_misleading-first","both_correct-first","yes_same","both",IF($H90="yes","yes_same","no"),$H90)</f>
        <v>no</v>
      </c>
      <c r="M90" t="s">
        <v>22</v>
      </c>
      <c r="N90" t="s">
        <v>9</v>
      </c>
    </row>
    <row r="91" spans="1:14" ht="14.25" customHeight="1" x14ac:dyDescent="0.3">
      <c r="A91" s="9" t="s">
        <v>4</v>
      </c>
      <c r="B91" s="5" t="s">
        <v>21</v>
      </c>
      <c r="C91" s="5" t="s">
        <v>59</v>
      </c>
      <c r="D91" s="5" t="str">
        <f t="shared" si="6"/>
        <v>1.Source-EML-Files/A14-Attm-Double-File-Extension.json.eml</v>
      </c>
      <c r="E91" s="5" t="str">
        <f t="shared" si="7"/>
        <v>2.Evaluation-Screenshots/14. Double File-Extension/iOS_Canary/A14-Attm-Double-File-Extension.*</v>
      </c>
      <c r="F91" t="s">
        <v>22</v>
      </c>
      <c r="G91" s="9" t="s">
        <v>6</v>
      </c>
      <c r="H91" t="s">
        <v>9</v>
      </c>
      <c r="I91" s="10">
        <f>INT(IF($J91=CriticallityClasses!$E$2,CriticallityClasses!$D$2,"")&amp;IF($J91=CriticallityClasses!$E$3,CriticallityClasses!$D$3,"")&amp;IF($J91=CriticallityClasses!$E$4,CriticallityClasses!$D$4,"")&amp;IF($J91=CriticallityClasses!$E$5,CriticallityClasses!$D$5,"")&amp;IF($J91=CriticallityClasses!$E$6,CriticallityClasses!$D$6,"")&amp;IF($J91=CriticallityClasses!$E$7,CriticallityClasses!$D$7,"")&amp;IF($J91=CriticallityClasses!$E$8,CriticallityClasses!$D$8,"")&amp;IF($J91=CriticallityClasses!$E$9,CriticallityClasses!$D$9,"")&amp;IF($J91=CriticallityClasses!$E$10,CriticallityClasses!$D$10,"")&amp;IF($J91=CriticallityClasses!$E$11,CriticallityClasses!$D$11,"")&amp;IF($J91=CriticallityClasses!$E$12,CriticallityClasses!$D$12,"")&amp;IF($J91=CriticallityClasses!$E$13,CriticallityClasses!$D$13,"")&amp;IF($J91=CriticallityClasses!$E$14,CriticallityClasses!$D$14,"")&amp;IF($J91=CriticallityClasses!$E$15,CriticallityClasses!$D$15,"")&amp;IF($J91=CriticallityClasses!$E$16,CriticallityClasses!$D$16,"")&amp;IF($J91=CriticallityClasses!$E$17,CriticallityClasses!$D$17,"")&amp;IF($J91=CriticallityClasses!$E$18,CriticallityClasses!$D$18,"")&amp;IF($J91=CriticallityClasses!$E$19,CriticallityClasses!$D$19,"")&amp;IF($J91=CriticallityClasses!$E$20,CriticallityClasses!$D$20,"")&amp;IF($J91=CriticallityClasses!$E$21,CriticallityClasses!$D$21,"")&amp;IF($J91=CriticallityClasses!$E$22,CriticallityClasses!$D$22,"")&amp;IF($J91=CriticallityClasses!$E$23,CriticallityClasses!$D$23,"")&amp;IF($J91=CriticallityClasses!$E$24,CriticallityClasses!$D$24,"")&amp;IF($J91=CriticallityClasses!$E$25,CriticallityClasses!$D$25,"")&amp;IF($J91=CriticallityClasses!$E$26,CriticallityClasses!$D$26,"")&amp;IF($J91=CriticallityClasses!$E$27,CriticallityClasses!$D$27,"")&amp;IF($J91=CriticallityClasses!$E$28,CriticallityClasses!$D$28,""))</f>
        <v>2</v>
      </c>
      <c r="J91" s="9" t="str">
        <f t="shared" si="8"/>
        <v>both.none.no</v>
      </c>
      <c r="K91" t="str" cm="1">
        <f t="array" ref="K91">_xlfn.SWITCH($F91,"both_misleading-first","both","both_correct-first","both",$F91)</f>
        <v>both</v>
      </c>
      <c r="L91" t="str" cm="1">
        <f t="array" ref="L91">_xlfn.SWITCH($F91,"both_misleading-first","yes_misleading-first","both_correct-first","yes_same","both",IF($H91="yes","yes_same","no"),$H91)</f>
        <v>no</v>
      </c>
      <c r="M91" t="s">
        <v>22</v>
      </c>
      <c r="N91" t="s">
        <v>9</v>
      </c>
    </row>
    <row r="92" spans="1:14" ht="14.25" customHeight="1" x14ac:dyDescent="0.3">
      <c r="A92" s="9" t="s">
        <v>35</v>
      </c>
      <c r="B92" s="5" t="s">
        <v>21</v>
      </c>
      <c r="C92" s="5" t="s">
        <v>59</v>
      </c>
      <c r="D92" s="5" t="str">
        <f t="shared" si="6"/>
        <v>1.Source-EML-Files/A14-Attm-Double-File-Extension.json.eml</v>
      </c>
      <c r="E92" s="5" t="str">
        <f t="shared" si="7"/>
        <v>2.Evaluation-Screenshots/14. Double File-Extension/iOS_Gmail/A14-Attm-Double-File-Extension.*</v>
      </c>
      <c r="F92" t="s">
        <v>22</v>
      </c>
      <c r="G92" s="9" t="s">
        <v>38</v>
      </c>
      <c r="H92" t="s">
        <v>9</v>
      </c>
      <c r="I92" s="10">
        <f>INT(IF($J92=CriticallityClasses!$E$2,CriticallityClasses!$D$2,"")&amp;IF($J92=CriticallityClasses!$E$3,CriticallityClasses!$D$3,"")&amp;IF($J92=CriticallityClasses!$E$4,CriticallityClasses!$D$4,"")&amp;IF($J92=CriticallityClasses!$E$5,CriticallityClasses!$D$5,"")&amp;IF($J92=CriticallityClasses!$E$6,CriticallityClasses!$D$6,"")&amp;IF($J92=CriticallityClasses!$E$7,CriticallityClasses!$D$7,"")&amp;IF($J92=CriticallityClasses!$E$8,CriticallityClasses!$D$8,"")&amp;IF($J92=CriticallityClasses!$E$9,CriticallityClasses!$D$9,"")&amp;IF($J92=CriticallityClasses!$E$10,CriticallityClasses!$D$10,"")&amp;IF($J92=CriticallityClasses!$E$11,CriticallityClasses!$D$11,"")&amp;IF($J92=CriticallityClasses!$E$12,CriticallityClasses!$D$12,"")&amp;IF($J92=CriticallityClasses!$E$13,CriticallityClasses!$D$13,"")&amp;IF($J92=CriticallityClasses!$E$14,CriticallityClasses!$D$14,"")&amp;IF($J92=CriticallityClasses!$E$15,CriticallityClasses!$D$15,"")&amp;IF($J92=CriticallityClasses!$E$16,CriticallityClasses!$D$16,"")&amp;IF($J92=CriticallityClasses!$E$17,CriticallityClasses!$D$17,"")&amp;IF($J92=CriticallityClasses!$E$18,CriticallityClasses!$D$18,"")&amp;IF($J92=CriticallityClasses!$E$19,CriticallityClasses!$D$19,"")&amp;IF($J92=CriticallityClasses!$E$20,CriticallityClasses!$D$20,"")&amp;IF($J92=CriticallityClasses!$E$21,CriticallityClasses!$D$21,"")&amp;IF($J92=CriticallityClasses!$E$22,CriticallityClasses!$D$22,"")&amp;IF($J92=CriticallityClasses!$E$23,CriticallityClasses!$D$23,"")&amp;IF($J92=CriticallityClasses!$E$24,CriticallityClasses!$D$24,"")&amp;IF($J92=CriticallityClasses!$E$25,CriticallityClasses!$D$25,"")&amp;IF($J92=CriticallityClasses!$E$26,CriticallityClasses!$D$26,"")&amp;IF($J92=CriticallityClasses!$E$27,CriticallityClasses!$D$27,"")&amp;IF($J92=CriticallityClasses!$E$28,CriticallityClasses!$D$28,""))</f>
        <v>2</v>
      </c>
      <c r="J92" s="9" t="str">
        <f t="shared" si="8"/>
        <v>both.warning.no</v>
      </c>
      <c r="K92" t="str" cm="1">
        <f t="array" ref="K92">_xlfn.SWITCH($F92,"both_misleading-first","both","both_correct-first","both",$F92)</f>
        <v>both</v>
      </c>
      <c r="L92" t="str" cm="1">
        <f t="array" ref="L92">_xlfn.SWITCH($F92,"both_misleading-first","yes_misleading-first","both_correct-first","yes_same","both",IF($H92="yes","yes_same","no"),$H92)</f>
        <v>no</v>
      </c>
      <c r="M92" t="s">
        <v>22</v>
      </c>
      <c r="N92" t="s">
        <v>9</v>
      </c>
    </row>
    <row r="93" spans="1:14" ht="14.25" customHeight="1" x14ac:dyDescent="0.3">
      <c r="A93" s="9" t="s">
        <v>63</v>
      </c>
      <c r="B93" s="5" t="s">
        <v>21</v>
      </c>
      <c r="C93" s="5" t="s">
        <v>59</v>
      </c>
      <c r="D93" s="5" t="str">
        <f t="shared" si="6"/>
        <v>1.Source-EML-Files/A14-Attm-Double-File-Extension.json.eml</v>
      </c>
      <c r="E93" s="5" t="str">
        <f t="shared" si="7"/>
        <v>2.Evaluation-Screenshots/14. Double File-Extension/macOS_AppleMail/A14-Attm-Double-File-Extension.*</v>
      </c>
      <c r="F93" t="s">
        <v>22</v>
      </c>
      <c r="G93" s="9" t="s">
        <v>6</v>
      </c>
      <c r="H93" t="s">
        <v>9</v>
      </c>
      <c r="I93" s="10">
        <f>INT(IF($J93=CriticallityClasses!$E$2,CriticallityClasses!$D$2,"")&amp;IF($J93=CriticallityClasses!$E$3,CriticallityClasses!$D$3,"")&amp;IF($J93=CriticallityClasses!$E$4,CriticallityClasses!$D$4,"")&amp;IF($J93=CriticallityClasses!$E$5,CriticallityClasses!$D$5,"")&amp;IF($J93=CriticallityClasses!$E$6,CriticallityClasses!$D$6,"")&amp;IF($J93=CriticallityClasses!$E$7,CriticallityClasses!$D$7,"")&amp;IF($J93=CriticallityClasses!$E$8,CriticallityClasses!$D$8,"")&amp;IF($J93=CriticallityClasses!$E$9,CriticallityClasses!$D$9,"")&amp;IF($J93=CriticallityClasses!$E$10,CriticallityClasses!$D$10,"")&amp;IF($J93=CriticallityClasses!$E$11,CriticallityClasses!$D$11,"")&amp;IF($J93=CriticallityClasses!$E$12,CriticallityClasses!$D$12,"")&amp;IF($J93=CriticallityClasses!$E$13,CriticallityClasses!$D$13,"")&amp;IF($J93=CriticallityClasses!$E$14,CriticallityClasses!$D$14,"")&amp;IF($J93=CriticallityClasses!$E$15,CriticallityClasses!$D$15,"")&amp;IF($J93=CriticallityClasses!$E$16,CriticallityClasses!$D$16,"")&amp;IF($J93=CriticallityClasses!$E$17,CriticallityClasses!$D$17,"")&amp;IF($J93=CriticallityClasses!$E$18,CriticallityClasses!$D$18,"")&amp;IF($J93=CriticallityClasses!$E$19,CriticallityClasses!$D$19,"")&amp;IF($J93=CriticallityClasses!$E$20,CriticallityClasses!$D$20,"")&amp;IF($J93=CriticallityClasses!$E$21,CriticallityClasses!$D$21,"")&amp;IF($J93=CriticallityClasses!$E$22,CriticallityClasses!$D$22,"")&amp;IF($J93=CriticallityClasses!$E$23,CriticallityClasses!$D$23,"")&amp;IF($J93=CriticallityClasses!$E$24,CriticallityClasses!$D$24,"")&amp;IF($J93=CriticallityClasses!$E$25,CriticallityClasses!$D$25,"")&amp;IF($J93=CriticallityClasses!$E$26,CriticallityClasses!$D$26,"")&amp;IF($J93=CriticallityClasses!$E$27,CriticallityClasses!$D$27,"")&amp;IF($J93=CriticallityClasses!$E$28,CriticallityClasses!$D$28,""))</f>
        <v>2</v>
      </c>
      <c r="J93" s="9" t="str">
        <f t="shared" si="8"/>
        <v>both.none.no</v>
      </c>
      <c r="K93" t="str" cm="1">
        <f t="array" ref="K93">_xlfn.SWITCH($F93,"both_misleading-first","both","both_correct-first","both",$F93)</f>
        <v>both</v>
      </c>
      <c r="L93" t="str" cm="1">
        <f t="array" ref="L93">_xlfn.SWITCH($F93,"both_misleading-first","yes_misleading-first","both_correct-first","yes_same","both",IF($H93="yes","yes_same","no"),$H93)</f>
        <v>no</v>
      </c>
      <c r="M93" t="s">
        <v>22</v>
      </c>
      <c r="N93" t="s">
        <v>9</v>
      </c>
    </row>
    <row r="94" spans="1:14" ht="14.25" customHeight="1" x14ac:dyDescent="0.3">
      <c r="A94" s="9" t="s">
        <v>45</v>
      </c>
      <c r="B94" s="5" t="s">
        <v>21</v>
      </c>
      <c r="C94" s="5" t="s">
        <v>59</v>
      </c>
      <c r="D94" s="5" t="str">
        <f t="shared" si="6"/>
        <v>1.Source-EML-Files/A14-Attm-Double-File-Extension.json.eml</v>
      </c>
      <c r="E94" s="5" t="str">
        <f t="shared" si="7"/>
        <v>2.Evaluation-Screenshots/14. Double File-Extension/Ubuntu2210_Mutt/A14-Attm-Double-File-Extension.*</v>
      </c>
      <c r="F94" t="s">
        <v>22</v>
      </c>
      <c r="G94" s="9" t="s">
        <v>6</v>
      </c>
      <c r="H94" t="s">
        <v>9</v>
      </c>
      <c r="I94" s="10">
        <f>INT(IF($J94=CriticallityClasses!$E$2,CriticallityClasses!$D$2,"")&amp;IF($J94=CriticallityClasses!$E$3,CriticallityClasses!$D$3,"")&amp;IF($J94=CriticallityClasses!$E$4,CriticallityClasses!$D$4,"")&amp;IF($J94=CriticallityClasses!$E$5,CriticallityClasses!$D$5,"")&amp;IF($J94=CriticallityClasses!$E$6,CriticallityClasses!$D$6,"")&amp;IF($J94=CriticallityClasses!$E$7,CriticallityClasses!$D$7,"")&amp;IF($J94=CriticallityClasses!$E$8,CriticallityClasses!$D$8,"")&amp;IF($J94=CriticallityClasses!$E$9,CriticallityClasses!$D$9,"")&amp;IF($J94=CriticallityClasses!$E$10,CriticallityClasses!$D$10,"")&amp;IF($J94=CriticallityClasses!$E$11,CriticallityClasses!$D$11,"")&amp;IF($J94=CriticallityClasses!$E$12,CriticallityClasses!$D$12,"")&amp;IF($J94=CriticallityClasses!$E$13,CriticallityClasses!$D$13,"")&amp;IF($J94=CriticallityClasses!$E$14,CriticallityClasses!$D$14,"")&amp;IF($J94=CriticallityClasses!$E$15,CriticallityClasses!$D$15,"")&amp;IF($J94=CriticallityClasses!$E$16,CriticallityClasses!$D$16,"")&amp;IF($J94=CriticallityClasses!$E$17,CriticallityClasses!$D$17,"")&amp;IF($J94=CriticallityClasses!$E$18,CriticallityClasses!$D$18,"")&amp;IF($J94=CriticallityClasses!$E$19,CriticallityClasses!$D$19,"")&amp;IF($J94=CriticallityClasses!$E$20,CriticallityClasses!$D$20,"")&amp;IF($J94=CriticallityClasses!$E$21,CriticallityClasses!$D$21,"")&amp;IF($J94=CriticallityClasses!$E$22,CriticallityClasses!$D$22,"")&amp;IF($J94=CriticallityClasses!$E$23,CriticallityClasses!$D$23,"")&amp;IF($J94=CriticallityClasses!$E$24,CriticallityClasses!$D$24,"")&amp;IF($J94=CriticallityClasses!$E$25,CriticallityClasses!$D$25,"")&amp;IF($J94=CriticallityClasses!$E$26,CriticallityClasses!$D$26,"")&amp;IF($J94=CriticallityClasses!$E$27,CriticallityClasses!$D$27,"")&amp;IF($J94=CriticallityClasses!$E$28,CriticallityClasses!$D$28,""))</f>
        <v>2</v>
      </c>
      <c r="J94" s="9" t="str">
        <f t="shared" si="8"/>
        <v>both.none.no</v>
      </c>
      <c r="K94" t="str" cm="1">
        <f t="array" ref="K94">_xlfn.SWITCH($F94,"both_misleading-first","both","both_correct-first","both",$F94)</f>
        <v>both</v>
      </c>
      <c r="L94" t="str" cm="1">
        <f t="array" ref="L94">_xlfn.SWITCH($F94,"both_misleading-first","yes_misleading-first","both_correct-first","yes_same","both",IF($H94="yes","yes_same","no"),$H94)</f>
        <v>no</v>
      </c>
      <c r="M94" t="s">
        <v>22</v>
      </c>
      <c r="N94" t="s">
        <v>9</v>
      </c>
    </row>
    <row r="95" spans="1:14" ht="14.25" customHeight="1" x14ac:dyDescent="0.3">
      <c r="A95" s="9" t="s">
        <v>36</v>
      </c>
      <c r="B95" s="5" t="s">
        <v>21</v>
      </c>
      <c r="C95" s="5" t="s">
        <v>59</v>
      </c>
      <c r="D95" s="5" t="str">
        <f t="shared" si="6"/>
        <v>1.Source-EML-Files/A14-Attm-Double-File-Extension.json.eml</v>
      </c>
      <c r="E95" s="5" t="str">
        <f t="shared" si="7"/>
        <v>2.Evaluation-Screenshots/14. Double File-Extension/Windows11_Firefox-Gmail/A14-Attm-Double-File-Extension.*</v>
      </c>
      <c r="F95" t="s">
        <v>22</v>
      </c>
      <c r="G95" s="9" t="s">
        <v>38</v>
      </c>
      <c r="H95" t="s">
        <v>9</v>
      </c>
      <c r="I95" s="10">
        <f>INT(IF($J95=CriticallityClasses!$E$2,CriticallityClasses!$D$2,"")&amp;IF($J95=CriticallityClasses!$E$3,CriticallityClasses!$D$3,"")&amp;IF($J95=CriticallityClasses!$E$4,CriticallityClasses!$D$4,"")&amp;IF($J95=CriticallityClasses!$E$5,CriticallityClasses!$D$5,"")&amp;IF($J95=CriticallityClasses!$E$6,CriticallityClasses!$D$6,"")&amp;IF($J95=CriticallityClasses!$E$7,CriticallityClasses!$D$7,"")&amp;IF($J95=CriticallityClasses!$E$8,CriticallityClasses!$D$8,"")&amp;IF($J95=CriticallityClasses!$E$9,CriticallityClasses!$D$9,"")&amp;IF($J95=CriticallityClasses!$E$10,CriticallityClasses!$D$10,"")&amp;IF($J95=CriticallityClasses!$E$11,CriticallityClasses!$D$11,"")&amp;IF($J95=CriticallityClasses!$E$12,CriticallityClasses!$D$12,"")&amp;IF($J95=CriticallityClasses!$E$13,CriticallityClasses!$D$13,"")&amp;IF($J95=CriticallityClasses!$E$14,CriticallityClasses!$D$14,"")&amp;IF($J95=CriticallityClasses!$E$15,CriticallityClasses!$D$15,"")&amp;IF($J95=CriticallityClasses!$E$16,CriticallityClasses!$D$16,"")&amp;IF($J95=CriticallityClasses!$E$17,CriticallityClasses!$D$17,"")&amp;IF($J95=CriticallityClasses!$E$18,CriticallityClasses!$D$18,"")&amp;IF($J95=CriticallityClasses!$E$19,CriticallityClasses!$D$19,"")&amp;IF($J95=CriticallityClasses!$E$20,CriticallityClasses!$D$20,"")&amp;IF($J95=CriticallityClasses!$E$21,CriticallityClasses!$D$21,"")&amp;IF($J95=CriticallityClasses!$E$22,CriticallityClasses!$D$22,"")&amp;IF($J95=CriticallityClasses!$E$23,CriticallityClasses!$D$23,"")&amp;IF($J95=CriticallityClasses!$E$24,CriticallityClasses!$D$24,"")&amp;IF($J95=CriticallityClasses!$E$25,CriticallityClasses!$D$25,"")&amp;IF($J95=CriticallityClasses!$E$26,CriticallityClasses!$D$26,"")&amp;IF($J95=CriticallityClasses!$E$27,CriticallityClasses!$D$27,"")&amp;IF($J95=CriticallityClasses!$E$28,CriticallityClasses!$D$28,""))</f>
        <v>2</v>
      </c>
      <c r="J95" s="9" t="str">
        <f t="shared" si="8"/>
        <v>both.warning.no</v>
      </c>
      <c r="K95" t="str" cm="1">
        <f t="array" ref="K95">_xlfn.SWITCH($F95,"both_misleading-first","both","both_correct-first","both",$F95)</f>
        <v>both</v>
      </c>
      <c r="L95" t="str" cm="1">
        <f t="array" ref="L95">_xlfn.SWITCH($F95,"both_misleading-first","yes_misleading-first","both_correct-first","yes_same","both",IF($H95="yes","yes_same","no"),$H95)</f>
        <v>no</v>
      </c>
      <c r="M95" t="s">
        <v>22</v>
      </c>
      <c r="N95" t="s">
        <v>9</v>
      </c>
    </row>
    <row r="96" spans="1:14" ht="14.25" customHeight="1" x14ac:dyDescent="0.3">
      <c r="A96" s="9" t="s">
        <v>37</v>
      </c>
      <c r="B96" s="5" t="s">
        <v>21</v>
      </c>
      <c r="C96" s="5" t="s">
        <v>59</v>
      </c>
      <c r="D96" s="5" t="str">
        <f t="shared" si="6"/>
        <v>1.Source-EML-Files/A14-Attm-Double-File-Extension.json.eml</v>
      </c>
      <c r="E96" s="5" t="str">
        <f t="shared" si="7"/>
        <v>2.Evaluation-Screenshots/14. Double File-Extension/Windows11_Outlook/A14-Attm-Double-File-Extension.*</v>
      </c>
      <c r="F96" t="s">
        <v>22</v>
      </c>
      <c r="G96" s="9" t="s">
        <v>38</v>
      </c>
      <c r="H96" t="s">
        <v>82</v>
      </c>
      <c r="I96" s="10">
        <f>INT(IF($J96=CriticallityClasses!$E$2,CriticallityClasses!$D$2,"")&amp;IF($J96=CriticallityClasses!$E$3,CriticallityClasses!$D$3,"")&amp;IF($J96=CriticallityClasses!$E$4,CriticallityClasses!$D$4,"")&amp;IF($J96=CriticallityClasses!$E$5,CriticallityClasses!$D$5,"")&amp;IF($J96=CriticallityClasses!$E$6,CriticallityClasses!$D$6,"")&amp;IF($J96=CriticallityClasses!$E$7,CriticallityClasses!$D$7,"")&amp;IF($J96=CriticallityClasses!$E$8,CriticallityClasses!$D$8,"")&amp;IF($J96=CriticallityClasses!$E$9,CriticallityClasses!$D$9,"")&amp;IF($J96=CriticallityClasses!$E$10,CriticallityClasses!$D$10,"")&amp;IF($J96=CriticallityClasses!$E$11,CriticallityClasses!$D$11,"")&amp;IF($J96=CriticallityClasses!$E$12,CriticallityClasses!$D$12,"")&amp;IF($J96=CriticallityClasses!$E$13,CriticallityClasses!$D$13,"")&amp;IF($J96=CriticallityClasses!$E$14,CriticallityClasses!$D$14,"")&amp;IF($J96=CriticallityClasses!$E$15,CriticallityClasses!$D$15,"")&amp;IF($J96=CriticallityClasses!$E$16,CriticallityClasses!$D$16,"")&amp;IF($J96=CriticallityClasses!$E$17,CriticallityClasses!$D$17,"")&amp;IF($J96=CriticallityClasses!$E$18,CriticallityClasses!$D$18,"")&amp;IF($J96=CriticallityClasses!$E$19,CriticallityClasses!$D$19,"")&amp;IF($J96=CriticallityClasses!$E$20,CriticallityClasses!$D$20,"")&amp;IF($J96=CriticallityClasses!$E$21,CriticallityClasses!$D$21,"")&amp;IF($J96=CriticallityClasses!$E$22,CriticallityClasses!$D$22,"")&amp;IF($J96=CriticallityClasses!$E$23,CriticallityClasses!$D$23,"")&amp;IF($J96=CriticallityClasses!$E$24,CriticallityClasses!$D$24,"")&amp;IF($J96=CriticallityClasses!$E$25,CriticallityClasses!$D$25,"")&amp;IF($J96=CriticallityClasses!$E$26,CriticallityClasses!$D$26,"")&amp;IF($J96=CriticallityClasses!$E$27,CriticallityClasses!$D$27,"")&amp;IF($J96=CriticallityClasses!$E$28,CriticallityClasses!$D$28,""))</f>
        <v>2</v>
      </c>
      <c r="J96" s="9" t="str">
        <f t="shared" si="8"/>
        <v>both.warning.yes_same</v>
      </c>
      <c r="K96" t="str" cm="1">
        <f t="array" ref="K96">_xlfn.SWITCH($F96,"both_misleading-first","both","both_correct-first","both",$F96)</f>
        <v>both</v>
      </c>
      <c r="L96" t="str" cm="1">
        <f t="array" ref="L96">_xlfn.SWITCH($F96,"both_misleading-first","yes_misleading-first","both_correct-first","yes_same","both",IF($H96="yes","yes_same","no"),$H96)</f>
        <v>no</v>
      </c>
      <c r="M96" t="s">
        <v>22</v>
      </c>
      <c r="N96" t="s">
        <v>82</v>
      </c>
    </row>
    <row r="97" spans="1:14" ht="14.25" customHeight="1" x14ac:dyDescent="0.3">
      <c r="A97" s="9" t="s">
        <v>39</v>
      </c>
      <c r="B97" s="5" t="s">
        <v>21</v>
      </c>
      <c r="C97" s="5" t="s">
        <v>59</v>
      </c>
      <c r="D97" s="5" t="str">
        <f t="shared" si="6"/>
        <v>1.Source-EML-Files/A14-Attm-Double-File-Extension.json.eml</v>
      </c>
      <c r="E97" s="5" t="str">
        <f t="shared" si="7"/>
        <v>2.Evaluation-Screenshots/14. Double File-Extension/Windows11_Thunderbird/A14-Attm-Double-File-Extension.*</v>
      </c>
      <c r="F97" t="s">
        <v>22</v>
      </c>
      <c r="G97" s="9" t="s">
        <v>6</v>
      </c>
      <c r="H97" t="s">
        <v>9</v>
      </c>
      <c r="I97" s="10">
        <f>INT(IF($J97=CriticallityClasses!$E$2,CriticallityClasses!$D$2,"")&amp;IF($J97=CriticallityClasses!$E$3,CriticallityClasses!$D$3,"")&amp;IF($J97=CriticallityClasses!$E$4,CriticallityClasses!$D$4,"")&amp;IF($J97=CriticallityClasses!$E$5,CriticallityClasses!$D$5,"")&amp;IF($J97=CriticallityClasses!$E$6,CriticallityClasses!$D$6,"")&amp;IF($J97=CriticallityClasses!$E$7,CriticallityClasses!$D$7,"")&amp;IF($J97=CriticallityClasses!$E$8,CriticallityClasses!$D$8,"")&amp;IF($J97=CriticallityClasses!$E$9,CriticallityClasses!$D$9,"")&amp;IF($J97=CriticallityClasses!$E$10,CriticallityClasses!$D$10,"")&amp;IF($J97=CriticallityClasses!$E$11,CriticallityClasses!$D$11,"")&amp;IF($J97=CriticallityClasses!$E$12,CriticallityClasses!$D$12,"")&amp;IF($J97=CriticallityClasses!$E$13,CriticallityClasses!$D$13,"")&amp;IF($J97=CriticallityClasses!$E$14,CriticallityClasses!$D$14,"")&amp;IF($J97=CriticallityClasses!$E$15,CriticallityClasses!$D$15,"")&amp;IF($J97=CriticallityClasses!$E$16,CriticallityClasses!$D$16,"")&amp;IF($J97=CriticallityClasses!$E$17,CriticallityClasses!$D$17,"")&amp;IF($J97=CriticallityClasses!$E$18,CriticallityClasses!$D$18,"")&amp;IF($J97=CriticallityClasses!$E$19,CriticallityClasses!$D$19,"")&amp;IF($J97=CriticallityClasses!$E$20,CriticallityClasses!$D$20,"")&amp;IF($J97=CriticallityClasses!$E$21,CriticallityClasses!$D$21,"")&amp;IF($J97=CriticallityClasses!$E$22,CriticallityClasses!$D$22,"")&amp;IF($J97=CriticallityClasses!$E$23,CriticallityClasses!$D$23,"")&amp;IF($J97=CriticallityClasses!$E$24,CriticallityClasses!$D$24,"")&amp;IF($J97=CriticallityClasses!$E$25,CriticallityClasses!$D$25,"")&amp;IF($J97=CriticallityClasses!$E$26,CriticallityClasses!$D$26,"")&amp;IF($J97=CriticallityClasses!$E$27,CriticallityClasses!$D$27,"")&amp;IF($J97=CriticallityClasses!$E$28,CriticallityClasses!$D$28,""))</f>
        <v>2</v>
      </c>
      <c r="J97" s="9" t="str">
        <f t="shared" si="8"/>
        <v>both.none.no</v>
      </c>
      <c r="K97" t="str" cm="1">
        <f t="array" ref="K97">_xlfn.SWITCH($F97,"both_misleading-first","both","both_correct-first","both",$F97)</f>
        <v>both</v>
      </c>
      <c r="L97" t="str" cm="1">
        <f t="array" ref="L97">_xlfn.SWITCH($F97,"both_misleading-first","yes_misleading-first","both_correct-first","yes_same","both",IF($H97="yes","yes_same","no"),$H97)</f>
        <v>no</v>
      </c>
      <c r="M97" t="s">
        <v>22</v>
      </c>
      <c r="N97" t="s">
        <v>9</v>
      </c>
    </row>
    <row r="98" spans="1:14" ht="14.25" customHeight="1" x14ac:dyDescent="0.3">
      <c r="A98" s="9" t="s">
        <v>34</v>
      </c>
      <c r="B98" s="5" t="s">
        <v>23</v>
      </c>
      <c r="C98" s="5" t="s">
        <v>60</v>
      </c>
      <c r="D98" s="5" t="str">
        <f t="shared" ref="D98:D129" si="9">"1.Source-EML-Files/" &amp; B98 &amp; ".json.eml"</f>
        <v>1.Source-EML-Files/A20.1-Sender-Non-Ascii-Characters-utf.json.eml</v>
      </c>
      <c r="E98" s="5" t="str">
        <f t="shared" ref="E98:E129" si="10">"2.Evaluation-Screenshots/" &amp; C98 &amp; "/" &amp; A98 &amp; "/" &amp; B98 &amp; ".*"</f>
        <v>2.Evaluation-Screenshots/17. Non-ASCII Characters/iOS_AppleMail/A20.1-Sender-Non-Ascii-Characters-utf.*</v>
      </c>
      <c r="F98" t="s">
        <v>24</v>
      </c>
      <c r="G98" s="9" t="s">
        <v>6</v>
      </c>
      <c r="H98" t="s">
        <v>7</v>
      </c>
      <c r="I98" s="10">
        <f>INT(IF($J98=CriticallityClasses!$E$2,CriticallityClasses!$D$2,"")&amp;IF($J98=CriticallityClasses!$E$3,CriticallityClasses!$D$3,"")&amp;IF($J98=CriticallityClasses!$E$4,CriticallityClasses!$D$4,"")&amp;IF($J98=CriticallityClasses!$E$5,CriticallityClasses!$D$5,"")&amp;IF($J98=CriticallityClasses!$E$6,CriticallityClasses!$D$6,"")&amp;IF($J98=CriticallityClasses!$E$7,CriticallityClasses!$D$7,"")&amp;IF($J98=CriticallityClasses!$E$8,CriticallityClasses!$D$8,"")&amp;IF($J98=CriticallityClasses!$E$9,CriticallityClasses!$D$9,"")&amp;IF($J98=CriticallityClasses!$E$10,CriticallityClasses!$D$10,"")&amp;IF($J98=CriticallityClasses!$E$11,CriticallityClasses!$D$11,"")&amp;IF($J98=CriticallityClasses!$E$12,CriticallityClasses!$D$12,"")&amp;IF($J98=CriticallityClasses!$E$13,CriticallityClasses!$D$13,"")&amp;IF($J98=CriticallityClasses!$E$14,CriticallityClasses!$D$14,"")&amp;IF($J98=CriticallityClasses!$E$15,CriticallityClasses!$D$15,"")&amp;IF($J98=CriticallityClasses!$E$16,CriticallityClasses!$D$16,"")&amp;IF($J98=CriticallityClasses!$E$17,CriticallityClasses!$D$17,"")&amp;IF($J98=CriticallityClasses!$E$18,CriticallityClasses!$D$18,"")&amp;IF($J98=CriticallityClasses!$E$19,CriticallityClasses!$D$19,"")&amp;IF($J98=CriticallityClasses!$E$20,CriticallityClasses!$D$20,"")&amp;IF($J98=CriticallityClasses!$E$21,CriticallityClasses!$D$21,"")&amp;IF($J98=CriticallityClasses!$E$22,CriticallityClasses!$D$22,"")&amp;IF($J98=CriticallityClasses!$E$23,CriticallityClasses!$D$23,"")&amp;IF($J98=CriticallityClasses!$E$24,CriticallityClasses!$D$24,"")&amp;IF($J98=CriticallityClasses!$E$25,CriticallityClasses!$D$25,"")&amp;IF($J98=CriticallityClasses!$E$26,CriticallityClasses!$D$26,"")&amp;IF($J98=CriticallityClasses!$E$27,CriticallityClasses!$D$27,"")&amp;IF($J98=CriticallityClasses!$E$28,CriticallityClasses!$D$28,""))</f>
        <v>1</v>
      </c>
      <c r="J98" s="9" t="str">
        <f t="shared" ref="J98:J129" si="11">$F98&amp;"."&amp;$G98&amp;"."&amp;$H98</f>
        <v>correct.none.yes</v>
      </c>
      <c r="K98" t="str" cm="1">
        <f t="array" ref="K98">_xlfn.SWITCH($F98,"both_misleading-first","both","both_correct-first","both",$F98)</f>
        <v>correct</v>
      </c>
      <c r="L98" t="str" cm="1">
        <f t="array" ref="L98">_xlfn.SWITCH($F98,"both_misleading-first","yes_misleading-first","both_correct-first","yes_same","both",IF($H98="yes","yes_same","no"),$H98)</f>
        <v>yes</v>
      </c>
      <c r="M98" t="s">
        <v>24</v>
      </c>
      <c r="N98" t="s">
        <v>7</v>
      </c>
    </row>
    <row r="99" spans="1:14" ht="14.25" customHeight="1" x14ac:dyDescent="0.3">
      <c r="A99" s="9" t="s">
        <v>4</v>
      </c>
      <c r="B99" s="5" t="s">
        <v>23</v>
      </c>
      <c r="C99" s="5" t="s">
        <v>60</v>
      </c>
      <c r="D99" s="5" t="str">
        <f t="shared" si="9"/>
        <v>1.Source-EML-Files/A20.1-Sender-Non-Ascii-Characters-utf.json.eml</v>
      </c>
      <c r="E99" s="5" t="str">
        <f t="shared" si="10"/>
        <v>2.Evaluation-Screenshots/17. Non-ASCII Characters/iOS_Canary/A20.1-Sender-Non-Ascii-Characters-utf.*</v>
      </c>
      <c r="F99" t="s">
        <v>24</v>
      </c>
      <c r="G99" s="9" t="s">
        <v>6</v>
      </c>
      <c r="H99" t="s">
        <v>9</v>
      </c>
      <c r="I99" s="10">
        <f>INT(IF($J99=CriticallityClasses!$E$2,CriticallityClasses!$D$2,"")&amp;IF($J99=CriticallityClasses!$E$3,CriticallityClasses!$D$3,"")&amp;IF($J99=CriticallityClasses!$E$4,CriticallityClasses!$D$4,"")&amp;IF($J99=CriticallityClasses!$E$5,CriticallityClasses!$D$5,"")&amp;IF($J99=CriticallityClasses!$E$6,CriticallityClasses!$D$6,"")&amp;IF($J99=CriticallityClasses!$E$7,CriticallityClasses!$D$7,"")&amp;IF($J99=CriticallityClasses!$E$8,CriticallityClasses!$D$8,"")&amp;IF($J99=CriticallityClasses!$E$9,CriticallityClasses!$D$9,"")&amp;IF($J99=CriticallityClasses!$E$10,CriticallityClasses!$D$10,"")&amp;IF($J99=CriticallityClasses!$E$11,CriticallityClasses!$D$11,"")&amp;IF($J99=CriticallityClasses!$E$12,CriticallityClasses!$D$12,"")&amp;IF($J99=CriticallityClasses!$E$13,CriticallityClasses!$D$13,"")&amp;IF($J99=CriticallityClasses!$E$14,CriticallityClasses!$D$14,"")&amp;IF($J99=CriticallityClasses!$E$15,CriticallityClasses!$D$15,"")&amp;IF($J99=CriticallityClasses!$E$16,CriticallityClasses!$D$16,"")&amp;IF($J99=CriticallityClasses!$E$17,CriticallityClasses!$D$17,"")&amp;IF($J99=CriticallityClasses!$E$18,CriticallityClasses!$D$18,"")&amp;IF($J99=CriticallityClasses!$E$19,CriticallityClasses!$D$19,"")&amp;IF($J99=CriticallityClasses!$E$20,CriticallityClasses!$D$20,"")&amp;IF($J99=CriticallityClasses!$E$21,CriticallityClasses!$D$21,"")&amp;IF($J99=CriticallityClasses!$E$22,CriticallityClasses!$D$22,"")&amp;IF($J99=CriticallityClasses!$E$23,CriticallityClasses!$D$23,"")&amp;IF($J99=CriticallityClasses!$E$24,CriticallityClasses!$D$24,"")&amp;IF($J99=CriticallityClasses!$E$25,CriticallityClasses!$D$25,"")&amp;IF($J99=CriticallityClasses!$E$26,CriticallityClasses!$D$26,"")&amp;IF($J99=CriticallityClasses!$E$27,CriticallityClasses!$D$27,"")&amp;IF($J99=CriticallityClasses!$E$28,CriticallityClasses!$D$28,""))</f>
        <v>1</v>
      </c>
      <c r="J99" s="9" t="str">
        <f t="shared" si="11"/>
        <v>correct.none.no</v>
      </c>
      <c r="K99" t="str" cm="1">
        <f t="array" ref="K99">_xlfn.SWITCH($F99,"both_misleading-first","both","both_correct-first","both",$F99)</f>
        <v>correct</v>
      </c>
      <c r="L99" t="str" cm="1">
        <f t="array" ref="L99">_xlfn.SWITCH($F99,"both_misleading-first","yes_misleading-first","both_correct-first","yes_same","both",IF($H99="yes","yes_same","no"),$H99)</f>
        <v>no</v>
      </c>
      <c r="M99" t="s">
        <v>24</v>
      </c>
      <c r="N99" t="s">
        <v>9</v>
      </c>
    </row>
    <row r="100" spans="1:14" ht="14.25" customHeight="1" x14ac:dyDescent="0.3">
      <c r="A100" s="9" t="s">
        <v>35</v>
      </c>
      <c r="B100" s="5" t="s">
        <v>23</v>
      </c>
      <c r="C100" s="5" t="s">
        <v>60</v>
      </c>
      <c r="D100" s="5" t="str">
        <f t="shared" si="9"/>
        <v>1.Source-EML-Files/A20.1-Sender-Non-Ascii-Characters-utf.json.eml</v>
      </c>
      <c r="E100" s="5" t="str">
        <f t="shared" si="10"/>
        <v>2.Evaluation-Screenshots/17. Non-ASCII Characters/iOS_Gmail/A20.1-Sender-Non-Ascii-Characters-utf.*</v>
      </c>
      <c r="F100" t="s">
        <v>9</v>
      </c>
      <c r="G100" s="9" t="s">
        <v>6</v>
      </c>
      <c r="H100" t="s">
        <v>9</v>
      </c>
      <c r="I100" s="10">
        <f>INT(IF($J100=CriticallityClasses!$E$2,CriticallityClasses!$D$2,"")&amp;IF($J100=CriticallityClasses!$E$3,CriticallityClasses!$D$3,"")&amp;IF($J100=CriticallityClasses!$E$4,CriticallityClasses!$D$4,"")&amp;IF($J100=CriticallityClasses!$E$5,CriticallityClasses!$D$5,"")&amp;IF($J100=CriticallityClasses!$E$6,CriticallityClasses!$D$6,"")&amp;IF($J100=CriticallityClasses!$E$7,CriticallityClasses!$D$7,"")&amp;IF($J100=CriticallityClasses!$E$8,CriticallityClasses!$D$8,"")&amp;IF($J100=CriticallityClasses!$E$9,CriticallityClasses!$D$9,"")&amp;IF($J100=CriticallityClasses!$E$10,CriticallityClasses!$D$10,"")&amp;IF($J100=CriticallityClasses!$E$11,CriticallityClasses!$D$11,"")&amp;IF($J100=CriticallityClasses!$E$12,CriticallityClasses!$D$12,"")&amp;IF($J100=CriticallityClasses!$E$13,CriticallityClasses!$D$13,"")&amp;IF($J100=CriticallityClasses!$E$14,CriticallityClasses!$D$14,"")&amp;IF($J100=CriticallityClasses!$E$15,CriticallityClasses!$D$15,"")&amp;IF($J100=CriticallityClasses!$E$16,CriticallityClasses!$D$16,"")&amp;IF($J100=CriticallityClasses!$E$17,CriticallityClasses!$D$17,"")&amp;IF($J100=CriticallityClasses!$E$18,CriticallityClasses!$D$18,"")&amp;IF($J100=CriticallityClasses!$E$19,CriticallityClasses!$D$19,"")&amp;IF($J100=CriticallityClasses!$E$20,CriticallityClasses!$D$20,"")&amp;IF($J100=CriticallityClasses!$E$21,CriticallityClasses!$D$21,"")&amp;IF($J100=CriticallityClasses!$E$22,CriticallityClasses!$D$22,"")&amp;IF($J100=CriticallityClasses!$E$23,CriticallityClasses!$D$23,"")&amp;IF($J100=CriticallityClasses!$E$24,CriticallityClasses!$D$24,"")&amp;IF($J100=CriticallityClasses!$E$25,CriticallityClasses!$D$25,"")&amp;IF($J100=CriticallityClasses!$E$26,CriticallityClasses!$D$26,"")&amp;IF($J100=CriticallityClasses!$E$27,CriticallityClasses!$D$27,"")&amp;IF($J100=CriticallityClasses!$E$28,CriticallityClasses!$D$28,""))</f>
        <v>4</v>
      </c>
      <c r="J100" s="9" t="str">
        <f t="shared" si="11"/>
        <v>no.none.no</v>
      </c>
      <c r="K100" t="str" cm="1">
        <f t="array" ref="K100">_xlfn.SWITCH($F100,"both_misleading-first","both","both_correct-first","both",$F100)</f>
        <v>no</v>
      </c>
      <c r="L100" t="str" cm="1">
        <f t="array" ref="L100">_xlfn.SWITCH($F100,"both_misleading-first","yes_misleading-first","both_correct-first","yes_same","both",IF($H100="yes","yes_same","no"),$H100)</f>
        <v>no</v>
      </c>
      <c r="M100" t="s">
        <v>9</v>
      </c>
      <c r="N100" t="s">
        <v>9</v>
      </c>
    </row>
    <row r="101" spans="1:14" ht="14.25" customHeight="1" x14ac:dyDescent="0.3">
      <c r="A101" s="9" t="s">
        <v>63</v>
      </c>
      <c r="B101" s="5" t="s">
        <v>23</v>
      </c>
      <c r="C101" s="5" t="s">
        <v>60</v>
      </c>
      <c r="D101" s="5" t="str">
        <f t="shared" si="9"/>
        <v>1.Source-EML-Files/A20.1-Sender-Non-Ascii-Characters-utf.json.eml</v>
      </c>
      <c r="E101" s="5" t="str">
        <f t="shared" si="10"/>
        <v>2.Evaluation-Screenshots/17. Non-ASCII Characters/macOS_AppleMail/A20.1-Sender-Non-Ascii-Characters-utf.*</v>
      </c>
      <c r="F101" t="s">
        <v>22</v>
      </c>
      <c r="G101" s="9" t="s">
        <v>6</v>
      </c>
      <c r="H101" t="s">
        <v>9</v>
      </c>
      <c r="I101" s="10">
        <f>INT(IF($J101=CriticallityClasses!$E$2,CriticallityClasses!$D$2,"")&amp;IF($J101=CriticallityClasses!$E$3,CriticallityClasses!$D$3,"")&amp;IF($J101=CriticallityClasses!$E$4,CriticallityClasses!$D$4,"")&amp;IF($J101=CriticallityClasses!$E$5,CriticallityClasses!$D$5,"")&amp;IF($J101=CriticallityClasses!$E$6,CriticallityClasses!$D$6,"")&amp;IF($J101=CriticallityClasses!$E$7,CriticallityClasses!$D$7,"")&amp;IF($J101=CriticallityClasses!$E$8,CriticallityClasses!$D$8,"")&amp;IF($J101=CriticallityClasses!$E$9,CriticallityClasses!$D$9,"")&amp;IF($J101=CriticallityClasses!$E$10,CriticallityClasses!$D$10,"")&amp;IF($J101=CriticallityClasses!$E$11,CriticallityClasses!$D$11,"")&amp;IF($J101=CriticallityClasses!$E$12,CriticallityClasses!$D$12,"")&amp;IF($J101=CriticallityClasses!$E$13,CriticallityClasses!$D$13,"")&amp;IF($J101=CriticallityClasses!$E$14,CriticallityClasses!$D$14,"")&amp;IF($J101=CriticallityClasses!$E$15,CriticallityClasses!$D$15,"")&amp;IF($J101=CriticallityClasses!$E$16,CriticallityClasses!$D$16,"")&amp;IF($J101=CriticallityClasses!$E$17,CriticallityClasses!$D$17,"")&amp;IF($J101=CriticallityClasses!$E$18,CriticallityClasses!$D$18,"")&amp;IF($J101=CriticallityClasses!$E$19,CriticallityClasses!$D$19,"")&amp;IF($J101=CriticallityClasses!$E$20,CriticallityClasses!$D$20,"")&amp;IF($J101=CriticallityClasses!$E$21,CriticallityClasses!$D$21,"")&amp;IF($J101=CriticallityClasses!$E$22,CriticallityClasses!$D$22,"")&amp;IF($J101=CriticallityClasses!$E$23,CriticallityClasses!$D$23,"")&amp;IF($J101=CriticallityClasses!$E$24,CriticallityClasses!$D$24,"")&amp;IF($J101=CriticallityClasses!$E$25,CriticallityClasses!$D$25,"")&amp;IF($J101=CriticallityClasses!$E$26,CriticallityClasses!$D$26,"")&amp;IF($J101=CriticallityClasses!$E$27,CriticallityClasses!$D$27,"")&amp;IF($J101=CriticallityClasses!$E$28,CriticallityClasses!$D$28,""))</f>
        <v>2</v>
      </c>
      <c r="J101" s="9" t="str">
        <f t="shared" si="11"/>
        <v>both.none.no</v>
      </c>
      <c r="K101" t="str" cm="1">
        <f t="array" ref="K101">_xlfn.SWITCH($F101,"both_misleading-first","both","both_correct-first","both",$F101)</f>
        <v>both</v>
      </c>
      <c r="L101" t="str" cm="1">
        <f t="array" ref="L101">_xlfn.SWITCH($F101,"both_misleading-first","yes_misleading-first","both_correct-first","yes_same","both",IF($H101="yes","yes_same","no"),$H101)</f>
        <v>no</v>
      </c>
      <c r="M101" t="s">
        <v>22</v>
      </c>
      <c r="N101" t="s">
        <v>9</v>
      </c>
    </row>
    <row r="102" spans="1:14" ht="14.25" customHeight="1" x14ac:dyDescent="0.3">
      <c r="A102" s="9" t="s">
        <v>45</v>
      </c>
      <c r="B102" s="5" t="s">
        <v>23</v>
      </c>
      <c r="C102" s="5" t="s">
        <v>60</v>
      </c>
      <c r="D102" s="5" t="str">
        <f t="shared" si="9"/>
        <v>1.Source-EML-Files/A20.1-Sender-Non-Ascii-Characters-utf.json.eml</v>
      </c>
      <c r="E102" s="5" t="str">
        <f t="shared" si="10"/>
        <v>2.Evaluation-Screenshots/17. Non-ASCII Characters/Ubuntu2210_Mutt/A20.1-Sender-Non-Ascii-Characters-utf.*</v>
      </c>
      <c r="F102" t="s">
        <v>9</v>
      </c>
      <c r="G102" s="9" t="s">
        <v>6</v>
      </c>
      <c r="H102" t="s">
        <v>9</v>
      </c>
      <c r="I102" s="10">
        <f>INT(IF($J102=CriticallityClasses!$E$2,CriticallityClasses!$D$2,"")&amp;IF($J102=CriticallityClasses!$E$3,CriticallityClasses!$D$3,"")&amp;IF($J102=CriticallityClasses!$E$4,CriticallityClasses!$D$4,"")&amp;IF($J102=CriticallityClasses!$E$5,CriticallityClasses!$D$5,"")&amp;IF($J102=CriticallityClasses!$E$6,CriticallityClasses!$D$6,"")&amp;IF($J102=CriticallityClasses!$E$7,CriticallityClasses!$D$7,"")&amp;IF($J102=CriticallityClasses!$E$8,CriticallityClasses!$D$8,"")&amp;IF($J102=CriticallityClasses!$E$9,CriticallityClasses!$D$9,"")&amp;IF($J102=CriticallityClasses!$E$10,CriticallityClasses!$D$10,"")&amp;IF($J102=CriticallityClasses!$E$11,CriticallityClasses!$D$11,"")&amp;IF($J102=CriticallityClasses!$E$12,CriticallityClasses!$D$12,"")&amp;IF($J102=CriticallityClasses!$E$13,CriticallityClasses!$D$13,"")&amp;IF($J102=CriticallityClasses!$E$14,CriticallityClasses!$D$14,"")&amp;IF($J102=CriticallityClasses!$E$15,CriticallityClasses!$D$15,"")&amp;IF($J102=CriticallityClasses!$E$16,CriticallityClasses!$D$16,"")&amp;IF($J102=CriticallityClasses!$E$17,CriticallityClasses!$D$17,"")&amp;IF($J102=CriticallityClasses!$E$18,CriticallityClasses!$D$18,"")&amp;IF($J102=CriticallityClasses!$E$19,CriticallityClasses!$D$19,"")&amp;IF($J102=CriticallityClasses!$E$20,CriticallityClasses!$D$20,"")&amp;IF($J102=CriticallityClasses!$E$21,CriticallityClasses!$D$21,"")&amp;IF($J102=CriticallityClasses!$E$22,CriticallityClasses!$D$22,"")&amp;IF($J102=CriticallityClasses!$E$23,CriticallityClasses!$D$23,"")&amp;IF($J102=CriticallityClasses!$E$24,CriticallityClasses!$D$24,"")&amp;IF($J102=CriticallityClasses!$E$25,CriticallityClasses!$D$25,"")&amp;IF($J102=CriticallityClasses!$E$26,CriticallityClasses!$D$26,"")&amp;IF($J102=CriticallityClasses!$E$27,CriticallityClasses!$D$27,"")&amp;IF($J102=CriticallityClasses!$E$28,CriticallityClasses!$D$28,""))</f>
        <v>4</v>
      </c>
      <c r="J102" s="9" t="str">
        <f t="shared" si="11"/>
        <v>no.none.no</v>
      </c>
      <c r="K102" t="str" cm="1">
        <f t="array" ref="K102">_xlfn.SWITCH($F102,"both_misleading-first","both","both_correct-first","both",$F102)</f>
        <v>no</v>
      </c>
      <c r="L102" t="str" cm="1">
        <f t="array" ref="L102">_xlfn.SWITCH($F102,"both_misleading-first","yes_misleading-first","both_correct-first","yes_same","both",IF($H102="yes","yes_same","no"),$H102)</f>
        <v>no</v>
      </c>
      <c r="M102" t="s">
        <v>9</v>
      </c>
      <c r="N102" t="s">
        <v>9</v>
      </c>
    </row>
    <row r="103" spans="1:14" ht="14.25" customHeight="1" x14ac:dyDescent="0.3">
      <c r="A103" s="9" t="s">
        <v>36</v>
      </c>
      <c r="B103" s="5" t="s">
        <v>23</v>
      </c>
      <c r="C103" s="5" t="s">
        <v>60</v>
      </c>
      <c r="D103" s="5" t="str">
        <f t="shared" si="9"/>
        <v>1.Source-EML-Files/A20.1-Sender-Non-Ascii-Characters-utf.json.eml</v>
      </c>
      <c r="E103" s="5" t="str">
        <f t="shared" si="10"/>
        <v>2.Evaluation-Screenshots/17. Non-ASCII Characters/Windows11_Firefox-Gmail/A20.1-Sender-Non-Ascii-Characters-utf.*</v>
      </c>
      <c r="F103" t="s">
        <v>11</v>
      </c>
      <c r="G103" s="9" t="s">
        <v>6</v>
      </c>
      <c r="H103" t="s">
        <v>9</v>
      </c>
      <c r="I103" s="10">
        <f>INT(IF($J103=CriticallityClasses!$E$2,CriticallityClasses!$D$2,"")&amp;IF($J103=CriticallityClasses!$E$3,CriticallityClasses!$D$3,"")&amp;IF($J103=CriticallityClasses!$E$4,CriticallityClasses!$D$4,"")&amp;IF($J103=CriticallityClasses!$E$5,CriticallityClasses!$D$5,"")&amp;IF($J103=CriticallityClasses!$E$6,CriticallityClasses!$D$6,"")&amp;IF($J103=CriticallityClasses!$E$7,CriticallityClasses!$D$7,"")&amp;IF($J103=CriticallityClasses!$E$8,CriticallityClasses!$D$8,"")&amp;IF($J103=CriticallityClasses!$E$9,CriticallityClasses!$D$9,"")&amp;IF($J103=CriticallityClasses!$E$10,CriticallityClasses!$D$10,"")&amp;IF($J103=CriticallityClasses!$E$11,CriticallityClasses!$D$11,"")&amp;IF($J103=CriticallityClasses!$E$12,CriticallityClasses!$D$12,"")&amp;IF($J103=CriticallityClasses!$E$13,CriticallityClasses!$D$13,"")&amp;IF($J103=CriticallityClasses!$E$14,CriticallityClasses!$D$14,"")&amp;IF($J103=CriticallityClasses!$E$15,CriticallityClasses!$D$15,"")&amp;IF($J103=CriticallityClasses!$E$16,CriticallityClasses!$D$16,"")&amp;IF($J103=CriticallityClasses!$E$17,CriticallityClasses!$D$17,"")&amp;IF($J103=CriticallityClasses!$E$18,CriticallityClasses!$D$18,"")&amp;IF($J103=CriticallityClasses!$E$19,CriticallityClasses!$D$19,"")&amp;IF($J103=CriticallityClasses!$E$20,CriticallityClasses!$D$20,"")&amp;IF($J103=CriticallityClasses!$E$21,CriticallityClasses!$D$21,"")&amp;IF($J103=CriticallityClasses!$E$22,CriticallityClasses!$D$22,"")&amp;IF($J103=CriticallityClasses!$E$23,CriticallityClasses!$D$23,"")&amp;IF($J103=CriticallityClasses!$E$24,CriticallityClasses!$D$24,"")&amp;IF($J103=CriticallityClasses!$E$25,CriticallityClasses!$D$25,"")&amp;IF($J103=CriticallityClasses!$E$26,CriticallityClasses!$D$26,"")&amp;IF($J103=CriticallityClasses!$E$27,CriticallityClasses!$D$27,"")&amp;IF($J103=CriticallityClasses!$E$28,CriticallityClasses!$D$28,""))</f>
        <v>4</v>
      </c>
      <c r="J103" s="9" t="str">
        <f t="shared" si="11"/>
        <v>misleading.none.no</v>
      </c>
      <c r="K103" t="str" cm="1">
        <f t="array" ref="K103">_xlfn.SWITCH($F103,"both_misleading-first","both","both_correct-first","both",$F103)</f>
        <v>misleading</v>
      </c>
      <c r="L103" t="str" cm="1">
        <f t="array" ref="L103">_xlfn.SWITCH($F103,"both_misleading-first","yes_misleading-first","both_correct-first","yes_same","both",IF($H103="yes","yes_same","no"),$H103)</f>
        <v>no</v>
      </c>
      <c r="M103" t="s">
        <v>11</v>
      </c>
      <c r="N103" t="s">
        <v>9</v>
      </c>
    </row>
    <row r="104" spans="1:14" ht="14.25" customHeight="1" x14ac:dyDescent="0.3">
      <c r="A104" s="9" t="s">
        <v>37</v>
      </c>
      <c r="B104" s="5" t="s">
        <v>23</v>
      </c>
      <c r="C104" s="5" t="s">
        <v>60</v>
      </c>
      <c r="D104" s="5" t="str">
        <f t="shared" si="9"/>
        <v>1.Source-EML-Files/A20.1-Sender-Non-Ascii-Characters-utf.json.eml</v>
      </c>
      <c r="E104" s="5" t="str">
        <f t="shared" si="10"/>
        <v>2.Evaluation-Screenshots/17. Non-ASCII Characters/Windows11_Outlook/A20.1-Sender-Non-Ascii-Characters-utf.*</v>
      </c>
      <c r="F104" t="s">
        <v>11</v>
      </c>
      <c r="G104" s="9" t="s">
        <v>6</v>
      </c>
      <c r="H104" t="s">
        <v>9</v>
      </c>
      <c r="I104" s="10">
        <f>INT(IF($J104=CriticallityClasses!$E$2,CriticallityClasses!$D$2,"")&amp;IF($J104=CriticallityClasses!$E$3,CriticallityClasses!$D$3,"")&amp;IF($J104=CriticallityClasses!$E$4,CriticallityClasses!$D$4,"")&amp;IF($J104=CriticallityClasses!$E$5,CriticallityClasses!$D$5,"")&amp;IF($J104=CriticallityClasses!$E$6,CriticallityClasses!$D$6,"")&amp;IF($J104=CriticallityClasses!$E$7,CriticallityClasses!$D$7,"")&amp;IF($J104=CriticallityClasses!$E$8,CriticallityClasses!$D$8,"")&amp;IF($J104=CriticallityClasses!$E$9,CriticallityClasses!$D$9,"")&amp;IF($J104=CriticallityClasses!$E$10,CriticallityClasses!$D$10,"")&amp;IF($J104=CriticallityClasses!$E$11,CriticallityClasses!$D$11,"")&amp;IF($J104=CriticallityClasses!$E$12,CriticallityClasses!$D$12,"")&amp;IF($J104=CriticallityClasses!$E$13,CriticallityClasses!$D$13,"")&amp;IF($J104=CriticallityClasses!$E$14,CriticallityClasses!$D$14,"")&amp;IF($J104=CriticallityClasses!$E$15,CriticallityClasses!$D$15,"")&amp;IF($J104=CriticallityClasses!$E$16,CriticallityClasses!$D$16,"")&amp;IF($J104=CriticallityClasses!$E$17,CriticallityClasses!$D$17,"")&amp;IF($J104=CriticallityClasses!$E$18,CriticallityClasses!$D$18,"")&amp;IF($J104=CriticallityClasses!$E$19,CriticallityClasses!$D$19,"")&amp;IF($J104=CriticallityClasses!$E$20,CriticallityClasses!$D$20,"")&amp;IF($J104=CriticallityClasses!$E$21,CriticallityClasses!$D$21,"")&amp;IF($J104=CriticallityClasses!$E$22,CriticallityClasses!$D$22,"")&amp;IF($J104=CriticallityClasses!$E$23,CriticallityClasses!$D$23,"")&amp;IF($J104=CriticallityClasses!$E$24,CriticallityClasses!$D$24,"")&amp;IF($J104=CriticallityClasses!$E$25,CriticallityClasses!$D$25,"")&amp;IF($J104=CriticallityClasses!$E$26,CriticallityClasses!$D$26,"")&amp;IF($J104=CriticallityClasses!$E$27,CriticallityClasses!$D$27,"")&amp;IF($J104=CriticallityClasses!$E$28,CriticallityClasses!$D$28,""))</f>
        <v>4</v>
      </c>
      <c r="J104" s="9" t="str">
        <f t="shared" si="11"/>
        <v>misleading.none.no</v>
      </c>
      <c r="K104" t="str" cm="1">
        <f t="array" ref="K104">_xlfn.SWITCH($F104,"both_misleading-first","both","both_correct-first","both",$F104)</f>
        <v>misleading</v>
      </c>
      <c r="L104" t="str" cm="1">
        <f t="array" ref="L104">_xlfn.SWITCH($F104,"both_misleading-first","yes_misleading-first","both_correct-first","yes_same","both",IF($H104="yes","yes_same","no"),$H104)</f>
        <v>no</v>
      </c>
      <c r="M104" t="s">
        <v>11</v>
      </c>
      <c r="N104" t="s">
        <v>9</v>
      </c>
    </row>
    <row r="105" spans="1:14" ht="14.25" customHeight="1" x14ac:dyDescent="0.3">
      <c r="A105" s="9" t="s">
        <v>39</v>
      </c>
      <c r="B105" s="5" t="s">
        <v>23</v>
      </c>
      <c r="C105" s="5" t="s">
        <v>60</v>
      </c>
      <c r="D105" s="5" t="str">
        <f t="shared" si="9"/>
        <v>1.Source-EML-Files/A20.1-Sender-Non-Ascii-Characters-utf.json.eml</v>
      </c>
      <c r="E105" s="5" t="str">
        <f t="shared" si="10"/>
        <v>2.Evaluation-Screenshots/17. Non-ASCII Characters/Windows11_Thunderbird/A20.1-Sender-Non-Ascii-Characters-utf.*</v>
      </c>
      <c r="F105" t="s">
        <v>11</v>
      </c>
      <c r="G105" s="9" t="s">
        <v>6</v>
      </c>
      <c r="H105" t="s">
        <v>9</v>
      </c>
      <c r="I105" s="10">
        <f>INT(IF($J105=CriticallityClasses!$E$2,CriticallityClasses!$D$2,"")&amp;IF($J105=CriticallityClasses!$E$3,CriticallityClasses!$D$3,"")&amp;IF($J105=CriticallityClasses!$E$4,CriticallityClasses!$D$4,"")&amp;IF($J105=CriticallityClasses!$E$5,CriticallityClasses!$D$5,"")&amp;IF($J105=CriticallityClasses!$E$6,CriticallityClasses!$D$6,"")&amp;IF($J105=CriticallityClasses!$E$7,CriticallityClasses!$D$7,"")&amp;IF($J105=CriticallityClasses!$E$8,CriticallityClasses!$D$8,"")&amp;IF($J105=CriticallityClasses!$E$9,CriticallityClasses!$D$9,"")&amp;IF($J105=CriticallityClasses!$E$10,CriticallityClasses!$D$10,"")&amp;IF($J105=CriticallityClasses!$E$11,CriticallityClasses!$D$11,"")&amp;IF($J105=CriticallityClasses!$E$12,CriticallityClasses!$D$12,"")&amp;IF($J105=CriticallityClasses!$E$13,CriticallityClasses!$D$13,"")&amp;IF($J105=CriticallityClasses!$E$14,CriticallityClasses!$D$14,"")&amp;IF($J105=CriticallityClasses!$E$15,CriticallityClasses!$D$15,"")&amp;IF($J105=CriticallityClasses!$E$16,CriticallityClasses!$D$16,"")&amp;IF($J105=CriticallityClasses!$E$17,CriticallityClasses!$D$17,"")&amp;IF($J105=CriticallityClasses!$E$18,CriticallityClasses!$D$18,"")&amp;IF($J105=CriticallityClasses!$E$19,CriticallityClasses!$D$19,"")&amp;IF($J105=CriticallityClasses!$E$20,CriticallityClasses!$D$20,"")&amp;IF($J105=CriticallityClasses!$E$21,CriticallityClasses!$D$21,"")&amp;IF($J105=CriticallityClasses!$E$22,CriticallityClasses!$D$22,"")&amp;IF($J105=CriticallityClasses!$E$23,CriticallityClasses!$D$23,"")&amp;IF($J105=CriticallityClasses!$E$24,CriticallityClasses!$D$24,"")&amp;IF($J105=CriticallityClasses!$E$25,CriticallityClasses!$D$25,"")&amp;IF($J105=CriticallityClasses!$E$26,CriticallityClasses!$D$26,"")&amp;IF($J105=CriticallityClasses!$E$27,CriticallityClasses!$D$27,"")&amp;IF($J105=CriticallityClasses!$E$28,CriticallityClasses!$D$28,""))</f>
        <v>4</v>
      </c>
      <c r="J105" s="9" t="str">
        <f t="shared" si="11"/>
        <v>misleading.none.no</v>
      </c>
      <c r="K105" t="str" cm="1">
        <f t="array" ref="K105">_xlfn.SWITCH($F105,"both_misleading-first","both","both_correct-first","both",$F105)</f>
        <v>misleading</v>
      </c>
      <c r="L105" t="str" cm="1">
        <f t="array" ref="L105">_xlfn.SWITCH($F105,"both_misleading-first","yes_misleading-first","both_correct-first","yes_same","both",IF($H105="yes","yes_same","no"),$H105)</f>
        <v>no</v>
      </c>
      <c r="M105" t="s">
        <v>11</v>
      </c>
      <c r="N105" t="s">
        <v>9</v>
      </c>
    </row>
    <row r="106" spans="1:14" ht="14.25" customHeight="1" x14ac:dyDescent="0.3">
      <c r="A106" s="9" t="s">
        <v>34</v>
      </c>
      <c r="B106" s="5" t="s">
        <v>25</v>
      </c>
      <c r="C106" s="5" t="s">
        <v>60</v>
      </c>
      <c r="D106" s="5" t="str">
        <f t="shared" si="9"/>
        <v>1.Source-EML-Files/A20.2-Sender-Non-Ascii-Characters-punycode.json.eml</v>
      </c>
      <c r="E106" s="5" t="str">
        <f t="shared" si="10"/>
        <v>2.Evaluation-Screenshots/17. Non-ASCII Characters/iOS_AppleMail/A20.2-Sender-Non-Ascii-Characters-punycode.*</v>
      </c>
      <c r="F106" t="s">
        <v>24</v>
      </c>
      <c r="G106" s="9" t="s">
        <v>6</v>
      </c>
      <c r="H106" t="s">
        <v>7</v>
      </c>
      <c r="I106" s="10">
        <f>INT(IF($J106=CriticallityClasses!$E$2,CriticallityClasses!$D$2,"")&amp;IF($J106=CriticallityClasses!$E$3,CriticallityClasses!$D$3,"")&amp;IF($J106=CriticallityClasses!$E$4,CriticallityClasses!$D$4,"")&amp;IF($J106=CriticallityClasses!$E$5,CriticallityClasses!$D$5,"")&amp;IF($J106=CriticallityClasses!$E$6,CriticallityClasses!$D$6,"")&amp;IF($J106=CriticallityClasses!$E$7,CriticallityClasses!$D$7,"")&amp;IF($J106=CriticallityClasses!$E$8,CriticallityClasses!$D$8,"")&amp;IF($J106=CriticallityClasses!$E$9,CriticallityClasses!$D$9,"")&amp;IF($J106=CriticallityClasses!$E$10,CriticallityClasses!$D$10,"")&amp;IF($J106=CriticallityClasses!$E$11,CriticallityClasses!$D$11,"")&amp;IF($J106=CriticallityClasses!$E$12,CriticallityClasses!$D$12,"")&amp;IF($J106=CriticallityClasses!$E$13,CriticallityClasses!$D$13,"")&amp;IF($J106=CriticallityClasses!$E$14,CriticallityClasses!$D$14,"")&amp;IF($J106=CriticallityClasses!$E$15,CriticallityClasses!$D$15,"")&amp;IF($J106=CriticallityClasses!$E$16,CriticallityClasses!$D$16,"")&amp;IF($J106=CriticallityClasses!$E$17,CriticallityClasses!$D$17,"")&amp;IF($J106=CriticallityClasses!$E$18,CriticallityClasses!$D$18,"")&amp;IF($J106=CriticallityClasses!$E$19,CriticallityClasses!$D$19,"")&amp;IF($J106=CriticallityClasses!$E$20,CriticallityClasses!$D$20,"")&amp;IF($J106=CriticallityClasses!$E$21,CriticallityClasses!$D$21,"")&amp;IF($J106=CriticallityClasses!$E$22,CriticallityClasses!$D$22,"")&amp;IF($J106=CriticallityClasses!$E$23,CriticallityClasses!$D$23,"")&amp;IF($J106=CriticallityClasses!$E$24,CriticallityClasses!$D$24,"")&amp;IF($J106=CriticallityClasses!$E$25,CriticallityClasses!$D$25,"")&amp;IF($J106=CriticallityClasses!$E$26,CriticallityClasses!$D$26,"")&amp;IF($J106=CriticallityClasses!$E$27,CriticallityClasses!$D$27,"")&amp;IF($J106=CriticallityClasses!$E$28,CriticallityClasses!$D$28,""))</f>
        <v>1</v>
      </c>
      <c r="J106" s="9" t="str">
        <f t="shared" si="11"/>
        <v>correct.none.yes</v>
      </c>
      <c r="K106" t="str" cm="1">
        <f t="array" ref="K106">_xlfn.SWITCH($F106,"both_misleading-first","both","both_correct-first","both",$F106)</f>
        <v>correct</v>
      </c>
      <c r="L106" t="str" cm="1">
        <f t="array" ref="L106">_xlfn.SWITCH($F106,"both_misleading-first","yes_misleading-first","both_correct-first","yes_same","both",IF($H106="yes","yes_same","no"),$H106)</f>
        <v>yes</v>
      </c>
      <c r="M106" t="s">
        <v>24</v>
      </c>
      <c r="N106" t="s">
        <v>7</v>
      </c>
    </row>
    <row r="107" spans="1:14" ht="14.25" customHeight="1" x14ac:dyDescent="0.3">
      <c r="A107" s="9" t="s">
        <v>4</v>
      </c>
      <c r="B107" s="5" t="s">
        <v>25</v>
      </c>
      <c r="C107" s="5" t="s">
        <v>60</v>
      </c>
      <c r="D107" s="5" t="str">
        <f t="shared" si="9"/>
        <v>1.Source-EML-Files/A20.2-Sender-Non-Ascii-Characters-punycode.json.eml</v>
      </c>
      <c r="E107" s="5" t="str">
        <f t="shared" si="10"/>
        <v>2.Evaluation-Screenshots/17. Non-ASCII Characters/iOS_Canary/A20.2-Sender-Non-Ascii-Characters-punycode.*</v>
      </c>
      <c r="F107" t="s">
        <v>24</v>
      </c>
      <c r="G107" s="9" t="s">
        <v>6</v>
      </c>
      <c r="H107" t="s">
        <v>9</v>
      </c>
      <c r="I107" s="10">
        <f>INT(IF($J107=CriticallityClasses!$E$2,CriticallityClasses!$D$2,"")&amp;IF($J107=CriticallityClasses!$E$3,CriticallityClasses!$D$3,"")&amp;IF($J107=CriticallityClasses!$E$4,CriticallityClasses!$D$4,"")&amp;IF($J107=CriticallityClasses!$E$5,CriticallityClasses!$D$5,"")&amp;IF($J107=CriticallityClasses!$E$6,CriticallityClasses!$D$6,"")&amp;IF($J107=CriticallityClasses!$E$7,CriticallityClasses!$D$7,"")&amp;IF($J107=CriticallityClasses!$E$8,CriticallityClasses!$D$8,"")&amp;IF($J107=CriticallityClasses!$E$9,CriticallityClasses!$D$9,"")&amp;IF($J107=CriticallityClasses!$E$10,CriticallityClasses!$D$10,"")&amp;IF($J107=CriticallityClasses!$E$11,CriticallityClasses!$D$11,"")&amp;IF($J107=CriticallityClasses!$E$12,CriticallityClasses!$D$12,"")&amp;IF($J107=CriticallityClasses!$E$13,CriticallityClasses!$D$13,"")&amp;IF($J107=CriticallityClasses!$E$14,CriticallityClasses!$D$14,"")&amp;IF($J107=CriticallityClasses!$E$15,CriticallityClasses!$D$15,"")&amp;IF($J107=CriticallityClasses!$E$16,CriticallityClasses!$D$16,"")&amp;IF($J107=CriticallityClasses!$E$17,CriticallityClasses!$D$17,"")&amp;IF($J107=CriticallityClasses!$E$18,CriticallityClasses!$D$18,"")&amp;IF($J107=CriticallityClasses!$E$19,CriticallityClasses!$D$19,"")&amp;IF($J107=CriticallityClasses!$E$20,CriticallityClasses!$D$20,"")&amp;IF($J107=CriticallityClasses!$E$21,CriticallityClasses!$D$21,"")&amp;IF($J107=CriticallityClasses!$E$22,CriticallityClasses!$D$22,"")&amp;IF($J107=CriticallityClasses!$E$23,CriticallityClasses!$D$23,"")&amp;IF($J107=CriticallityClasses!$E$24,CriticallityClasses!$D$24,"")&amp;IF($J107=CriticallityClasses!$E$25,CriticallityClasses!$D$25,"")&amp;IF($J107=CriticallityClasses!$E$26,CriticallityClasses!$D$26,"")&amp;IF($J107=CriticallityClasses!$E$27,CriticallityClasses!$D$27,"")&amp;IF($J107=CriticallityClasses!$E$28,CriticallityClasses!$D$28,""))</f>
        <v>1</v>
      </c>
      <c r="J107" s="9" t="str">
        <f t="shared" si="11"/>
        <v>correct.none.no</v>
      </c>
      <c r="K107" t="str" cm="1">
        <f t="array" ref="K107">_xlfn.SWITCH($F107,"both_misleading-first","both","both_correct-first","both",$F107)</f>
        <v>correct</v>
      </c>
      <c r="L107" t="str" cm="1">
        <f t="array" ref="L107">_xlfn.SWITCH($F107,"both_misleading-first","yes_misleading-first","both_correct-first","yes_same","both",IF($H107="yes","yes_same","no"),$H107)</f>
        <v>no</v>
      </c>
      <c r="M107" t="s">
        <v>24</v>
      </c>
      <c r="N107" t="s">
        <v>9</v>
      </c>
    </row>
    <row r="108" spans="1:14" ht="14.25" customHeight="1" x14ac:dyDescent="0.3">
      <c r="A108" s="9" t="s">
        <v>35</v>
      </c>
      <c r="B108" s="5" t="s">
        <v>25</v>
      </c>
      <c r="C108" s="5" t="s">
        <v>60</v>
      </c>
      <c r="D108" s="5" t="str">
        <f t="shared" si="9"/>
        <v>1.Source-EML-Files/A20.2-Sender-Non-Ascii-Characters-punycode.json.eml</v>
      </c>
      <c r="E108" s="5" t="str">
        <f t="shared" si="10"/>
        <v>2.Evaluation-Screenshots/17. Non-ASCII Characters/iOS_Gmail/A20.2-Sender-Non-Ascii-Characters-punycode.*</v>
      </c>
      <c r="F108" t="s">
        <v>24</v>
      </c>
      <c r="G108" s="9" t="s">
        <v>6</v>
      </c>
      <c r="H108" t="s">
        <v>7</v>
      </c>
      <c r="I108" s="10">
        <f>INT(IF($J108=CriticallityClasses!$E$2,CriticallityClasses!$D$2,"")&amp;IF($J108=CriticallityClasses!$E$3,CriticallityClasses!$D$3,"")&amp;IF($J108=CriticallityClasses!$E$4,CriticallityClasses!$D$4,"")&amp;IF($J108=CriticallityClasses!$E$5,CriticallityClasses!$D$5,"")&amp;IF($J108=CriticallityClasses!$E$6,CriticallityClasses!$D$6,"")&amp;IF($J108=CriticallityClasses!$E$7,CriticallityClasses!$D$7,"")&amp;IF($J108=CriticallityClasses!$E$8,CriticallityClasses!$D$8,"")&amp;IF($J108=CriticallityClasses!$E$9,CriticallityClasses!$D$9,"")&amp;IF($J108=CriticallityClasses!$E$10,CriticallityClasses!$D$10,"")&amp;IF($J108=CriticallityClasses!$E$11,CriticallityClasses!$D$11,"")&amp;IF($J108=CriticallityClasses!$E$12,CriticallityClasses!$D$12,"")&amp;IF($J108=CriticallityClasses!$E$13,CriticallityClasses!$D$13,"")&amp;IF($J108=CriticallityClasses!$E$14,CriticallityClasses!$D$14,"")&amp;IF($J108=CriticallityClasses!$E$15,CriticallityClasses!$D$15,"")&amp;IF($J108=CriticallityClasses!$E$16,CriticallityClasses!$D$16,"")&amp;IF($J108=CriticallityClasses!$E$17,CriticallityClasses!$D$17,"")&amp;IF($J108=CriticallityClasses!$E$18,CriticallityClasses!$D$18,"")&amp;IF($J108=CriticallityClasses!$E$19,CriticallityClasses!$D$19,"")&amp;IF($J108=CriticallityClasses!$E$20,CriticallityClasses!$D$20,"")&amp;IF($J108=CriticallityClasses!$E$21,CriticallityClasses!$D$21,"")&amp;IF($J108=CriticallityClasses!$E$22,CriticallityClasses!$D$22,"")&amp;IF($J108=CriticallityClasses!$E$23,CriticallityClasses!$D$23,"")&amp;IF($J108=CriticallityClasses!$E$24,CriticallityClasses!$D$24,"")&amp;IF($J108=CriticallityClasses!$E$25,CriticallityClasses!$D$25,"")&amp;IF($J108=CriticallityClasses!$E$26,CriticallityClasses!$D$26,"")&amp;IF($J108=CriticallityClasses!$E$27,CriticallityClasses!$D$27,"")&amp;IF($J108=CriticallityClasses!$E$28,CriticallityClasses!$D$28,""))</f>
        <v>1</v>
      </c>
      <c r="J108" s="9" t="str">
        <f t="shared" si="11"/>
        <v>correct.none.yes</v>
      </c>
      <c r="K108" t="str" cm="1">
        <f t="array" ref="K108">_xlfn.SWITCH($F108,"both_misleading-first","both","both_correct-first","both",$F108)</f>
        <v>correct</v>
      </c>
      <c r="L108" t="str" cm="1">
        <f t="array" ref="L108">_xlfn.SWITCH($F108,"both_misleading-first","yes_misleading-first","both_correct-first","yes_same","both",IF($H108="yes","yes_same","no"),$H108)</f>
        <v>yes</v>
      </c>
      <c r="M108" t="s">
        <v>24</v>
      </c>
      <c r="N108" t="s">
        <v>7</v>
      </c>
    </row>
    <row r="109" spans="1:14" ht="14.25" customHeight="1" x14ac:dyDescent="0.3">
      <c r="A109" s="9" t="s">
        <v>63</v>
      </c>
      <c r="B109" s="5" t="s">
        <v>25</v>
      </c>
      <c r="C109" s="5" t="s">
        <v>60</v>
      </c>
      <c r="D109" s="5" t="str">
        <f t="shared" si="9"/>
        <v>1.Source-EML-Files/A20.2-Sender-Non-Ascii-Characters-punycode.json.eml</v>
      </c>
      <c r="E109" s="5" t="str">
        <f t="shared" si="10"/>
        <v>2.Evaluation-Screenshots/17. Non-ASCII Characters/macOS_AppleMail/A20.2-Sender-Non-Ascii-Characters-punycode.*</v>
      </c>
      <c r="F109" t="s">
        <v>24</v>
      </c>
      <c r="G109" s="9" t="s">
        <v>6</v>
      </c>
      <c r="H109" t="s">
        <v>9</v>
      </c>
      <c r="I109" s="10">
        <f>INT(IF($J109=CriticallityClasses!$E$2,CriticallityClasses!$D$2,"")&amp;IF($J109=CriticallityClasses!$E$3,CriticallityClasses!$D$3,"")&amp;IF($J109=CriticallityClasses!$E$4,CriticallityClasses!$D$4,"")&amp;IF($J109=CriticallityClasses!$E$5,CriticallityClasses!$D$5,"")&amp;IF($J109=CriticallityClasses!$E$6,CriticallityClasses!$D$6,"")&amp;IF($J109=CriticallityClasses!$E$7,CriticallityClasses!$D$7,"")&amp;IF($J109=CriticallityClasses!$E$8,CriticallityClasses!$D$8,"")&amp;IF($J109=CriticallityClasses!$E$9,CriticallityClasses!$D$9,"")&amp;IF($J109=CriticallityClasses!$E$10,CriticallityClasses!$D$10,"")&amp;IF($J109=CriticallityClasses!$E$11,CriticallityClasses!$D$11,"")&amp;IF($J109=CriticallityClasses!$E$12,CriticallityClasses!$D$12,"")&amp;IF($J109=CriticallityClasses!$E$13,CriticallityClasses!$D$13,"")&amp;IF($J109=CriticallityClasses!$E$14,CriticallityClasses!$D$14,"")&amp;IF($J109=CriticallityClasses!$E$15,CriticallityClasses!$D$15,"")&amp;IF($J109=CriticallityClasses!$E$16,CriticallityClasses!$D$16,"")&amp;IF($J109=CriticallityClasses!$E$17,CriticallityClasses!$D$17,"")&amp;IF($J109=CriticallityClasses!$E$18,CriticallityClasses!$D$18,"")&amp;IF($J109=CriticallityClasses!$E$19,CriticallityClasses!$D$19,"")&amp;IF($J109=CriticallityClasses!$E$20,CriticallityClasses!$D$20,"")&amp;IF($J109=CriticallityClasses!$E$21,CriticallityClasses!$D$21,"")&amp;IF($J109=CriticallityClasses!$E$22,CriticallityClasses!$D$22,"")&amp;IF($J109=CriticallityClasses!$E$23,CriticallityClasses!$D$23,"")&amp;IF($J109=CriticallityClasses!$E$24,CriticallityClasses!$D$24,"")&amp;IF($J109=CriticallityClasses!$E$25,CriticallityClasses!$D$25,"")&amp;IF($J109=CriticallityClasses!$E$26,CriticallityClasses!$D$26,"")&amp;IF($J109=CriticallityClasses!$E$27,CriticallityClasses!$D$27,"")&amp;IF($J109=CriticallityClasses!$E$28,CriticallityClasses!$D$28,""))</f>
        <v>1</v>
      </c>
      <c r="J109" s="9" t="str">
        <f t="shared" si="11"/>
        <v>correct.none.no</v>
      </c>
      <c r="K109" t="str" cm="1">
        <f t="array" ref="K109">_xlfn.SWITCH($F109,"both_misleading-first","both","both_correct-first","both",$F109)</f>
        <v>correct</v>
      </c>
      <c r="L109" t="str" cm="1">
        <f t="array" ref="L109">_xlfn.SWITCH($F109,"both_misleading-first","yes_misleading-first","both_correct-first","yes_same","both",IF($H109="yes","yes_same","no"),$H109)</f>
        <v>no</v>
      </c>
      <c r="M109" t="s">
        <v>24</v>
      </c>
      <c r="N109" t="s">
        <v>9</v>
      </c>
    </row>
    <row r="110" spans="1:14" ht="14.25" customHeight="1" x14ac:dyDescent="0.3">
      <c r="A110" s="9" t="s">
        <v>45</v>
      </c>
      <c r="B110" s="5" t="s">
        <v>25</v>
      </c>
      <c r="C110" s="5" t="s">
        <v>60</v>
      </c>
      <c r="D110" s="5" t="str">
        <f t="shared" si="9"/>
        <v>1.Source-EML-Files/A20.2-Sender-Non-Ascii-Characters-punycode.json.eml</v>
      </c>
      <c r="E110" s="5" t="str">
        <f t="shared" si="10"/>
        <v>2.Evaluation-Screenshots/17. Non-ASCII Characters/Ubuntu2210_Mutt/A20.2-Sender-Non-Ascii-Characters-punycode.*</v>
      </c>
      <c r="F110" t="s">
        <v>11</v>
      </c>
      <c r="G110" s="9" t="s">
        <v>6</v>
      </c>
      <c r="H110" t="s">
        <v>9</v>
      </c>
      <c r="I110" s="10">
        <f>INT(IF($J110=CriticallityClasses!$E$2,CriticallityClasses!$D$2,"")&amp;IF($J110=CriticallityClasses!$E$3,CriticallityClasses!$D$3,"")&amp;IF($J110=CriticallityClasses!$E$4,CriticallityClasses!$D$4,"")&amp;IF($J110=CriticallityClasses!$E$5,CriticallityClasses!$D$5,"")&amp;IF($J110=CriticallityClasses!$E$6,CriticallityClasses!$D$6,"")&amp;IF($J110=CriticallityClasses!$E$7,CriticallityClasses!$D$7,"")&amp;IF($J110=CriticallityClasses!$E$8,CriticallityClasses!$D$8,"")&amp;IF($J110=CriticallityClasses!$E$9,CriticallityClasses!$D$9,"")&amp;IF($J110=CriticallityClasses!$E$10,CriticallityClasses!$D$10,"")&amp;IF($J110=CriticallityClasses!$E$11,CriticallityClasses!$D$11,"")&amp;IF($J110=CriticallityClasses!$E$12,CriticallityClasses!$D$12,"")&amp;IF($J110=CriticallityClasses!$E$13,CriticallityClasses!$D$13,"")&amp;IF($J110=CriticallityClasses!$E$14,CriticallityClasses!$D$14,"")&amp;IF($J110=CriticallityClasses!$E$15,CriticallityClasses!$D$15,"")&amp;IF($J110=CriticallityClasses!$E$16,CriticallityClasses!$D$16,"")&amp;IF($J110=CriticallityClasses!$E$17,CriticallityClasses!$D$17,"")&amp;IF($J110=CriticallityClasses!$E$18,CriticallityClasses!$D$18,"")&amp;IF($J110=CriticallityClasses!$E$19,CriticallityClasses!$D$19,"")&amp;IF($J110=CriticallityClasses!$E$20,CriticallityClasses!$D$20,"")&amp;IF($J110=CriticallityClasses!$E$21,CriticallityClasses!$D$21,"")&amp;IF($J110=CriticallityClasses!$E$22,CriticallityClasses!$D$22,"")&amp;IF($J110=CriticallityClasses!$E$23,CriticallityClasses!$D$23,"")&amp;IF($J110=CriticallityClasses!$E$24,CriticallityClasses!$D$24,"")&amp;IF($J110=CriticallityClasses!$E$25,CriticallityClasses!$D$25,"")&amp;IF($J110=CriticallityClasses!$E$26,CriticallityClasses!$D$26,"")&amp;IF($J110=CriticallityClasses!$E$27,CriticallityClasses!$D$27,"")&amp;IF($J110=CriticallityClasses!$E$28,CriticallityClasses!$D$28,""))</f>
        <v>4</v>
      </c>
      <c r="J110" s="9" t="str">
        <f t="shared" si="11"/>
        <v>misleading.none.no</v>
      </c>
      <c r="K110" t="str" cm="1">
        <f t="array" ref="K110">_xlfn.SWITCH($F110,"both_misleading-first","both","both_correct-first","both",$F110)</f>
        <v>misleading</v>
      </c>
      <c r="L110" t="str" cm="1">
        <f t="array" ref="L110">_xlfn.SWITCH($F110,"both_misleading-first","yes_misleading-first","both_correct-first","yes_same","both",IF($H110="yes","yes_same","no"),$H110)</f>
        <v>no</v>
      </c>
      <c r="M110" t="s">
        <v>11</v>
      </c>
      <c r="N110" t="s">
        <v>9</v>
      </c>
    </row>
    <row r="111" spans="1:14" ht="14.25" customHeight="1" x14ac:dyDescent="0.3">
      <c r="A111" s="9" t="s">
        <v>36</v>
      </c>
      <c r="B111" s="5" t="s">
        <v>25</v>
      </c>
      <c r="C111" s="5" t="s">
        <v>60</v>
      </c>
      <c r="D111" s="5" t="str">
        <f t="shared" si="9"/>
        <v>1.Source-EML-Files/A20.2-Sender-Non-Ascii-Characters-punycode.json.eml</v>
      </c>
      <c r="E111" s="5" t="str">
        <f t="shared" si="10"/>
        <v>2.Evaluation-Screenshots/17. Non-ASCII Characters/Windows11_Firefox-Gmail/A20.2-Sender-Non-Ascii-Characters-punycode.*</v>
      </c>
      <c r="F111" t="s">
        <v>11</v>
      </c>
      <c r="G111" s="9" t="s">
        <v>6</v>
      </c>
      <c r="H111" t="s">
        <v>9</v>
      </c>
      <c r="I111" s="10">
        <f>INT(IF($J111=CriticallityClasses!$E$2,CriticallityClasses!$D$2,"")&amp;IF($J111=CriticallityClasses!$E$3,CriticallityClasses!$D$3,"")&amp;IF($J111=CriticallityClasses!$E$4,CriticallityClasses!$D$4,"")&amp;IF($J111=CriticallityClasses!$E$5,CriticallityClasses!$D$5,"")&amp;IF($J111=CriticallityClasses!$E$6,CriticallityClasses!$D$6,"")&amp;IF($J111=CriticallityClasses!$E$7,CriticallityClasses!$D$7,"")&amp;IF($J111=CriticallityClasses!$E$8,CriticallityClasses!$D$8,"")&amp;IF($J111=CriticallityClasses!$E$9,CriticallityClasses!$D$9,"")&amp;IF($J111=CriticallityClasses!$E$10,CriticallityClasses!$D$10,"")&amp;IF($J111=CriticallityClasses!$E$11,CriticallityClasses!$D$11,"")&amp;IF($J111=CriticallityClasses!$E$12,CriticallityClasses!$D$12,"")&amp;IF($J111=CriticallityClasses!$E$13,CriticallityClasses!$D$13,"")&amp;IF($J111=CriticallityClasses!$E$14,CriticallityClasses!$D$14,"")&amp;IF($J111=CriticallityClasses!$E$15,CriticallityClasses!$D$15,"")&amp;IF($J111=CriticallityClasses!$E$16,CriticallityClasses!$D$16,"")&amp;IF($J111=CriticallityClasses!$E$17,CriticallityClasses!$D$17,"")&amp;IF($J111=CriticallityClasses!$E$18,CriticallityClasses!$D$18,"")&amp;IF($J111=CriticallityClasses!$E$19,CriticallityClasses!$D$19,"")&amp;IF($J111=CriticallityClasses!$E$20,CriticallityClasses!$D$20,"")&amp;IF($J111=CriticallityClasses!$E$21,CriticallityClasses!$D$21,"")&amp;IF($J111=CriticallityClasses!$E$22,CriticallityClasses!$D$22,"")&amp;IF($J111=CriticallityClasses!$E$23,CriticallityClasses!$D$23,"")&amp;IF($J111=CriticallityClasses!$E$24,CriticallityClasses!$D$24,"")&amp;IF($J111=CriticallityClasses!$E$25,CriticallityClasses!$D$25,"")&amp;IF($J111=CriticallityClasses!$E$26,CriticallityClasses!$D$26,"")&amp;IF($J111=CriticallityClasses!$E$27,CriticallityClasses!$D$27,"")&amp;IF($J111=CriticallityClasses!$E$28,CriticallityClasses!$D$28,""))</f>
        <v>4</v>
      </c>
      <c r="J111" s="9" t="str">
        <f t="shared" si="11"/>
        <v>misleading.none.no</v>
      </c>
      <c r="K111" t="str" cm="1">
        <f t="array" ref="K111">_xlfn.SWITCH($F111,"both_misleading-first","both","both_correct-first","both",$F111)</f>
        <v>misleading</v>
      </c>
      <c r="L111" t="str" cm="1">
        <f t="array" ref="L111">_xlfn.SWITCH($F111,"both_misleading-first","yes_misleading-first","both_correct-first","yes_same","both",IF($H111="yes","yes_same","no"),$H111)</f>
        <v>no</v>
      </c>
      <c r="M111" t="s">
        <v>11</v>
      </c>
      <c r="N111" t="s">
        <v>9</v>
      </c>
    </row>
    <row r="112" spans="1:14" ht="14.25" customHeight="1" x14ac:dyDescent="0.3">
      <c r="A112" s="9" t="s">
        <v>37</v>
      </c>
      <c r="B112" s="5" t="s">
        <v>25</v>
      </c>
      <c r="C112" s="5" t="s">
        <v>60</v>
      </c>
      <c r="D112" s="5" t="str">
        <f t="shared" si="9"/>
        <v>1.Source-EML-Files/A20.2-Sender-Non-Ascii-Characters-punycode.json.eml</v>
      </c>
      <c r="E112" s="5" t="str">
        <f t="shared" si="10"/>
        <v>2.Evaluation-Screenshots/17. Non-ASCII Characters/Windows11_Outlook/A20.2-Sender-Non-Ascii-Characters-punycode.*</v>
      </c>
      <c r="F112" t="s">
        <v>11</v>
      </c>
      <c r="G112" s="9" t="s">
        <v>6</v>
      </c>
      <c r="H112" t="s">
        <v>9</v>
      </c>
      <c r="I112" s="10">
        <f>INT(IF($J112=CriticallityClasses!$E$2,CriticallityClasses!$D$2,"")&amp;IF($J112=CriticallityClasses!$E$3,CriticallityClasses!$D$3,"")&amp;IF($J112=CriticallityClasses!$E$4,CriticallityClasses!$D$4,"")&amp;IF($J112=CriticallityClasses!$E$5,CriticallityClasses!$D$5,"")&amp;IF($J112=CriticallityClasses!$E$6,CriticallityClasses!$D$6,"")&amp;IF($J112=CriticallityClasses!$E$7,CriticallityClasses!$D$7,"")&amp;IF($J112=CriticallityClasses!$E$8,CriticallityClasses!$D$8,"")&amp;IF($J112=CriticallityClasses!$E$9,CriticallityClasses!$D$9,"")&amp;IF($J112=CriticallityClasses!$E$10,CriticallityClasses!$D$10,"")&amp;IF($J112=CriticallityClasses!$E$11,CriticallityClasses!$D$11,"")&amp;IF($J112=CriticallityClasses!$E$12,CriticallityClasses!$D$12,"")&amp;IF($J112=CriticallityClasses!$E$13,CriticallityClasses!$D$13,"")&amp;IF($J112=CriticallityClasses!$E$14,CriticallityClasses!$D$14,"")&amp;IF($J112=CriticallityClasses!$E$15,CriticallityClasses!$D$15,"")&amp;IF($J112=CriticallityClasses!$E$16,CriticallityClasses!$D$16,"")&amp;IF($J112=CriticallityClasses!$E$17,CriticallityClasses!$D$17,"")&amp;IF($J112=CriticallityClasses!$E$18,CriticallityClasses!$D$18,"")&amp;IF($J112=CriticallityClasses!$E$19,CriticallityClasses!$D$19,"")&amp;IF($J112=CriticallityClasses!$E$20,CriticallityClasses!$D$20,"")&amp;IF($J112=CriticallityClasses!$E$21,CriticallityClasses!$D$21,"")&amp;IF($J112=CriticallityClasses!$E$22,CriticallityClasses!$D$22,"")&amp;IF($J112=CriticallityClasses!$E$23,CriticallityClasses!$D$23,"")&amp;IF($J112=CriticallityClasses!$E$24,CriticallityClasses!$D$24,"")&amp;IF($J112=CriticallityClasses!$E$25,CriticallityClasses!$D$25,"")&amp;IF($J112=CriticallityClasses!$E$26,CriticallityClasses!$D$26,"")&amp;IF($J112=CriticallityClasses!$E$27,CriticallityClasses!$D$27,"")&amp;IF($J112=CriticallityClasses!$E$28,CriticallityClasses!$D$28,""))</f>
        <v>4</v>
      </c>
      <c r="J112" s="9" t="str">
        <f t="shared" si="11"/>
        <v>misleading.none.no</v>
      </c>
      <c r="K112" t="str" cm="1">
        <f t="array" ref="K112">_xlfn.SWITCH($F112,"both_misleading-first","both","both_correct-first","both",$F112)</f>
        <v>misleading</v>
      </c>
      <c r="L112" t="str" cm="1">
        <f t="array" ref="L112">_xlfn.SWITCH($F112,"both_misleading-first","yes_misleading-first","both_correct-first","yes_same","both",IF($H112="yes","yes_same","no"),$H112)</f>
        <v>no</v>
      </c>
      <c r="M112" t="s">
        <v>11</v>
      </c>
      <c r="N112" t="s">
        <v>9</v>
      </c>
    </row>
    <row r="113" spans="1:14" ht="14.25" customHeight="1" x14ac:dyDescent="0.3">
      <c r="A113" s="9" t="s">
        <v>39</v>
      </c>
      <c r="B113" s="5" t="s">
        <v>25</v>
      </c>
      <c r="C113" s="5" t="s">
        <v>60</v>
      </c>
      <c r="D113" s="5" t="str">
        <f t="shared" si="9"/>
        <v>1.Source-EML-Files/A20.2-Sender-Non-Ascii-Characters-punycode.json.eml</v>
      </c>
      <c r="E113" s="5" t="str">
        <f t="shared" si="10"/>
        <v>2.Evaluation-Screenshots/17. Non-ASCII Characters/Windows11_Thunderbird/A20.2-Sender-Non-Ascii-Characters-punycode.*</v>
      </c>
      <c r="F113" t="s">
        <v>24</v>
      </c>
      <c r="G113" s="9" t="s">
        <v>6</v>
      </c>
      <c r="H113" t="s">
        <v>9</v>
      </c>
      <c r="I113" s="10">
        <f>INT(IF($J113=CriticallityClasses!$E$2,CriticallityClasses!$D$2,"")&amp;IF($J113=CriticallityClasses!$E$3,CriticallityClasses!$D$3,"")&amp;IF($J113=CriticallityClasses!$E$4,CriticallityClasses!$D$4,"")&amp;IF($J113=CriticallityClasses!$E$5,CriticallityClasses!$D$5,"")&amp;IF($J113=CriticallityClasses!$E$6,CriticallityClasses!$D$6,"")&amp;IF($J113=CriticallityClasses!$E$7,CriticallityClasses!$D$7,"")&amp;IF($J113=CriticallityClasses!$E$8,CriticallityClasses!$D$8,"")&amp;IF($J113=CriticallityClasses!$E$9,CriticallityClasses!$D$9,"")&amp;IF($J113=CriticallityClasses!$E$10,CriticallityClasses!$D$10,"")&amp;IF($J113=CriticallityClasses!$E$11,CriticallityClasses!$D$11,"")&amp;IF($J113=CriticallityClasses!$E$12,CriticallityClasses!$D$12,"")&amp;IF($J113=CriticallityClasses!$E$13,CriticallityClasses!$D$13,"")&amp;IF($J113=CriticallityClasses!$E$14,CriticallityClasses!$D$14,"")&amp;IF($J113=CriticallityClasses!$E$15,CriticallityClasses!$D$15,"")&amp;IF($J113=CriticallityClasses!$E$16,CriticallityClasses!$D$16,"")&amp;IF($J113=CriticallityClasses!$E$17,CriticallityClasses!$D$17,"")&amp;IF($J113=CriticallityClasses!$E$18,CriticallityClasses!$D$18,"")&amp;IF($J113=CriticallityClasses!$E$19,CriticallityClasses!$D$19,"")&amp;IF($J113=CriticallityClasses!$E$20,CriticallityClasses!$D$20,"")&amp;IF($J113=CriticallityClasses!$E$21,CriticallityClasses!$D$21,"")&amp;IF($J113=CriticallityClasses!$E$22,CriticallityClasses!$D$22,"")&amp;IF($J113=CriticallityClasses!$E$23,CriticallityClasses!$D$23,"")&amp;IF($J113=CriticallityClasses!$E$24,CriticallityClasses!$D$24,"")&amp;IF($J113=CriticallityClasses!$E$25,CriticallityClasses!$D$25,"")&amp;IF($J113=CriticallityClasses!$E$26,CriticallityClasses!$D$26,"")&amp;IF($J113=CriticallityClasses!$E$27,CriticallityClasses!$D$27,"")&amp;IF($J113=CriticallityClasses!$E$28,CriticallityClasses!$D$28,""))</f>
        <v>1</v>
      </c>
      <c r="J113" s="9" t="str">
        <f t="shared" si="11"/>
        <v>correct.none.no</v>
      </c>
      <c r="K113" t="str" cm="1">
        <f t="array" ref="K113">_xlfn.SWITCH($F113,"both_misleading-first","both","both_correct-first","both",$F113)</f>
        <v>correct</v>
      </c>
      <c r="L113" t="str" cm="1">
        <f t="array" ref="L113">_xlfn.SWITCH($F113,"both_misleading-first","yes_misleading-first","both_correct-first","yes_same","both",IF($H113="yes","yes_same","no"),$H113)</f>
        <v>no</v>
      </c>
      <c r="M113" t="s">
        <v>24</v>
      </c>
      <c r="N113" t="s">
        <v>9</v>
      </c>
    </row>
    <row r="114" spans="1:14" ht="14.25" customHeight="1" x14ac:dyDescent="0.3">
      <c r="A114" s="9" t="s">
        <v>34</v>
      </c>
      <c r="B114" s="5" t="s">
        <v>26</v>
      </c>
      <c r="C114" s="5" t="s">
        <v>60</v>
      </c>
      <c r="D114" s="5" t="str">
        <f t="shared" si="9"/>
        <v>1.Source-EML-Files/A21.1-Link-Non-Ascii-Characters-utf.json.eml</v>
      </c>
      <c r="E114" s="5" t="str">
        <f t="shared" si="10"/>
        <v>2.Evaluation-Screenshots/17. Non-ASCII Characters/iOS_AppleMail/A21.1-Link-Non-Ascii-Characters-utf.*</v>
      </c>
      <c r="F114" t="s">
        <v>9</v>
      </c>
      <c r="G114" s="9" t="s">
        <v>6</v>
      </c>
      <c r="H114" t="s">
        <v>9</v>
      </c>
      <c r="I114" s="10">
        <f>INT(IF($J114=CriticallityClasses!$E$2,CriticallityClasses!$D$2,"")&amp;IF($J114=CriticallityClasses!$E$3,CriticallityClasses!$D$3,"")&amp;IF($J114=CriticallityClasses!$E$4,CriticallityClasses!$D$4,"")&amp;IF($J114=CriticallityClasses!$E$5,CriticallityClasses!$D$5,"")&amp;IF($J114=CriticallityClasses!$E$6,CriticallityClasses!$D$6,"")&amp;IF($J114=CriticallityClasses!$E$7,CriticallityClasses!$D$7,"")&amp;IF($J114=CriticallityClasses!$E$8,CriticallityClasses!$D$8,"")&amp;IF($J114=CriticallityClasses!$E$9,CriticallityClasses!$D$9,"")&amp;IF($J114=CriticallityClasses!$E$10,CriticallityClasses!$D$10,"")&amp;IF($J114=CriticallityClasses!$E$11,CriticallityClasses!$D$11,"")&amp;IF($J114=CriticallityClasses!$E$12,CriticallityClasses!$D$12,"")&amp;IF($J114=CriticallityClasses!$E$13,CriticallityClasses!$D$13,"")&amp;IF($J114=CriticallityClasses!$E$14,CriticallityClasses!$D$14,"")&amp;IF($J114=CriticallityClasses!$E$15,CriticallityClasses!$D$15,"")&amp;IF($J114=CriticallityClasses!$E$16,CriticallityClasses!$D$16,"")&amp;IF($J114=CriticallityClasses!$E$17,CriticallityClasses!$D$17,"")&amp;IF($J114=CriticallityClasses!$E$18,CriticallityClasses!$D$18,"")&amp;IF($J114=CriticallityClasses!$E$19,CriticallityClasses!$D$19,"")&amp;IF($J114=CriticallityClasses!$E$20,CriticallityClasses!$D$20,"")&amp;IF($J114=CriticallityClasses!$E$21,CriticallityClasses!$D$21,"")&amp;IF($J114=CriticallityClasses!$E$22,CriticallityClasses!$D$22,"")&amp;IF($J114=CriticallityClasses!$E$23,CriticallityClasses!$D$23,"")&amp;IF($J114=CriticallityClasses!$E$24,CriticallityClasses!$D$24,"")&amp;IF($J114=CriticallityClasses!$E$25,CriticallityClasses!$D$25,"")&amp;IF($J114=CriticallityClasses!$E$26,CriticallityClasses!$D$26,"")&amp;IF($J114=CriticallityClasses!$E$27,CriticallityClasses!$D$27,"")&amp;IF($J114=CriticallityClasses!$E$28,CriticallityClasses!$D$28,""))</f>
        <v>4</v>
      </c>
      <c r="J114" s="9" t="str">
        <f t="shared" si="11"/>
        <v>no.none.no</v>
      </c>
      <c r="K114" t="str" cm="1">
        <f t="array" ref="K114">_xlfn.SWITCH($F114,"both_misleading-first","both","both_correct-first","both",$F114)</f>
        <v>no</v>
      </c>
      <c r="L114" t="str" cm="1">
        <f t="array" ref="L114">_xlfn.SWITCH($F114,"both_misleading-first","yes_misleading-first","both_correct-first","yes_same","both",IF($H114="yes","yes_same","no"),$H114)</f>
        <v>no</v>
      </c>
      <c r="M114" t="s">
        <v>9</v>
      </c>
      <c r="N114" t="s">
        <v>9</v>
      </c>
    </row>
    <row r="115" spans="1:14" ht="14.25" customHeight="1" x14ac:dyDescent="0.3">
      <c r="A115" s="9" t="s">
        <v>4</v>
      </c>
      <c r="B115" s="5" t="s">
        <v>26</v>
      </c>
      <c r="C115" s="5" t="s">
        <v>60</v>
      </c>
      <c r="D115" s="5" t="str">
        <f t="shared" si="9"/>
        <v>1.Source-EML-Files/A21.1-Link-Non-Ascii-Characters-utf.json.eml</v>
      </c>
      <c r="E115" s="5" t="str">
        <f t="shared" si="10"/>
        <v>2.Evaluation-Screenshots/17. Non-ASCII Characters/iOS_Canary/A21.1-Link-Non-Ascii-Characters-utf.*</v>
      </c>
      <c r="F115" t="s">
        <v>9</v>
      </c>
      <c r="G115" s="9" t="s">
        <v>6</v>
      </c>
      <c r="H115" t="s">
        <v>9</v>
      </c>
      <c r="I115" s="10">
        <f>INT(IF($J115=CriticallityClasses!$E$2,CriticallityClasses!$D$2,"")&amp;IF($J115=CriticallityClasses!$E$3,CriticallityClasses!$D$3,"")&amp;IF($J115=CriticallityClasses!$E$4,CriticallityClasses!$D$4,"")&amp;IF($J115=CriticallityClasses!$E$5,CriticallityClasses!$D$5,"")&amp;IF($J115=CriticallityClasses!$E$6,CriticallityClasses!$D$6,"")&amp;IF($J115=CriticallityClasses!$E$7,CriticallityClasses!$D$7,"")&amp;IF($J115=CriticallityClasses!$E$8,CriticallityClasses!$D$8,"")&amp;IF($J115=CriticallityClasses!$E$9,CriticallityClasses!$D$9,"")&amp;IF($J115=CriticallityClasses!$E$10,CriticallityClasses!$D$10,"")&amp;IF($J115=CriticallityClasses!$E$11,CriticallityClasses!$D$11,"")&amp;IF($J115=CriticallityClasses!$E$12,CriticallityClasses!$D$12,"")&amp;IF($J115=CriticallityClasses!$E$13,CriticallityClasses!$D$13,"")&amp;IF($J115=CriticallityClasses!$E$14,CriticallityClasses!$D$14,"")&amp;IF($J115=CriticallityClasses!$E$15,CriticallityClasses!$D$15,"")&amp;IF($J115=CriticallityClasses!$E$16,CriticallityClasses!$D$16,"")&amp;IF($J115=CriticallityClasses!$E$17,CriticallityClasses!$D$17,"")&amp;IF($J115=CriticallityClasses!$E$18,CriticallityClasses!$D$18,"")&amp;IF($J115=CriticallityClasses!$E$19,CriticallityClasses!$D$19,"")&amp;IF($J115=CriticallityClasses!$E$20,CriticallityClasses!$D$20,"")&amp;IF($J115=CriticallityClasses!$E$21,CriticallityClasses!$D$21,"")&amp;IF($J115=CriticallityClasses!$E$22,CriticallityClasses!$D$22,"")&amp;IF($J115=CriticallityClasses!$E$23,CriticallityClasses!$D$23,"")&amp;IF($J115=CriticallityClasses!$E$24,CriticallityClasses!$D$24,"")&amp;IF($J115=CriticallityClasses!$E$25,CriticallityClasses!$D$25,"")&amp;IF($J115=CriticallityClasses!$E$26,CriticallityClasses!$D$26,"")&amp;IF($J115=CriticallityClasses!$E$27,CriticallityClasses!$D$27,"")&amp;IF($J115=CriticallityClasses!$E$28,CriticallityClasses!$D$28,""))</f>
        <v>4</v>
      </c>
      <c r="J115" s="9" t="str">
        <f t="shared" si="11"/>
        <v>no.none.no</v>
      </c>
      <c r="K115" t="str" cm="1">
        <f t="array" ref="K115">_xlfn.SWITCH($F115,"both_misleading-first","both","both_correct-first","both",$F115)</f>
        <v>no</v>
      </c>
      <c r="L115" t="str" cm="1">
        <f t="array" ref="L115">_xlfn.SWITCH($F115,"both_misleading-first","yes_misleading-first","both_correct-first","yes_same","both",IF($H115="yes","yes_same","no"),$H115)</f>
        <v>no</v>
      </c>
      <c r="M115" t="s">
        <v>9</v>
      </c>
      <c r="N115" t="s">
        <v>9</v>
      </c>
    </row>
    <row r="116" spans="1:14" ht="14.25" customHeight="1" x14ac:dyDescent="0.3">
      <c r="A116" s="9" t="s">
        <v>35</v>
      </c>
      <c r="B116" s="5" t="s">
        <v>26</v>
      </c>
      <c r="C116" s="5" t="s">
        <v>60</v>
      </c>
      <c r="D116" s="5" t="str">
        <f t="shared" si="9"/>
        <v>1.Source-EML-Files/A21.1-Link-Non-Ascii-Characters-utf.json.eml</v>
      </c>
      <c r="E116" s="5" t="str">
        <f t="shared" si="10"/>
        <v>2.Evaluation-Screenshots/17. Non-ASCII Characters/iOS_Gmail/A21.1-Link-Non-Ascii-Characters-utf.*</v>
      </c>
      <c r="F116" t="s">
        <v>9</v>
      </c>
      <c r="G116" s="9" t="s">
        <v>6</v>
      </c>
      <c r="H116" t="s">
        <v>9</v>
      </c>
      <c r="I116" s="10">
        <f>INT(IF($J116=CriticallityClasses!$E$2,CriticallityClasses!$D$2,"")&amp;IF($J116=CriticallityClasses!$E$3,CriticallityClasses!$D$3,"")&amp;IF($J116=CriticallityClasses!$E$4,CriticallityClasses!$D$4,"")&amp;IF($J116=CriticallityClasses!$E$5,CriticallityClasses!$D$5,"")&amp;IF($J116=CriticallityClasses!$E$6,CriticallityClasses!$D$6,"")&amp;IF($J116=CriticallityClasses!$E$7,CriticallityClasses!$D$7,"")&amp;IF($J116=CriticallityClasses!$E$8,CriticallityClasses!$D$8,"")&amp;IF($J116=CriticallityClasses!$E$9,CriticallityClasses!$D$9,"")&amp;IF($J116=CriticallityClasses!$E$10,CriticallityClasses!$D$10,"")&amp;IF($J116=CriticallityClasses!$E$11,CriticallityClasses!$D$11,"")&amp;IF($J116=CriticallityClasses!$E$12,CriticallityClasses!$D$12,"")&amp;IF($J116=CriticallityClasses!$E$13,CriticallityClasses!$D$13,"")&amp;IF($J116=CriticallityClasses!$E$14,CriticallityClasses!$D$14,"")&amp;IF($J116=CriticallityClasses!$E$15,CriticallityClasses!$D$15,"")&amp;IF($J116=CriticallityClasses!$E$16,CriticallityClasses!$D$16,"")&amp;IF($J116=CriticallityClasses!$E$17,CriticallityClasses!$D$17,"")&amp;IF($J116=CriticallityClasses!$E$18,CriticallityClasses!$D$18,"")&amp;IF($J116=CriticallityClasses!$E$19,CriticallityClasses!$D$19,"")&amp;IF($J116=CriticallityClasses!$E$20,CriticallityClasses!$D$20,"")&amp;IF($J116=CriticallityClasses!$E$21,CriticallityClasses!$D$21,"")&amp;IF($J116=CriticallityClasses!$E$22,CriticallityClasses!$D$22,"")&amp;IF($J116=CriticallityClasses!$E$23,CriticallityClasses!$D$23,"")&amp;IF($J116=CriticallityClasses!$E$24,CriticallityClasses!$D$24,"")&amp;IF($J116=CriticallityClasses!$E$25,CriticallityClasses!$D$25,"")&amp;IF($J116=CriticallityClasses!$E$26,CriticallityClasses!$D$26,"")&amp;IF($J116=CriticallityClasses!$E$27,CriticallityClasses!$D$27,"")&amp;IF($J116=CriticallityClasses!$E$28,CriticallityClasses!$D$28,""))</f>
        <v>4</v>
      </c>
      <c r="J116" s="9" t="str">
        <f t="shared" si="11"/>
        <v>no.none.no</v>
      </c>
      <c r="K116" t="str" cm="1">
        <f t="array" ref="K116">_xlfn.SWITCH($F116,"both_misleading-first","both","both_correct-first","both",$F116)</f>
        <v>no</v>
      </c>
      <c r="L116" t="str" cm="1">
        <f t="array" ref="L116">_xlfn.SWITCH($F116,"both_misleading-first","yes_misleading-first","both_correct-first","yes_same","both",IF($H116="yes","yes_same","no"),$H116)</f>
        <v>no</v>
      </c>
      <c r="M116" t="s">
        <v>9</v>
      </c>
      <c r="N116" t="s">
        <v>9</v>
      </c>
    </row>
    <row r="117" spans="1:14" ht="14.25" customHeight="1" x14ac:dyDescent="0.3">
      <c r="A117" s="9" t="s">
        <v>63</v>
      </c>
      <c r="B117" s="5" t="s">
        <v>26</v>
      </c>
      <c r="C117" s="5" t="s">
        <v>60</v>
      </c>
      <c r="D117" s="5" t="str">
        <f t="shared" si="9"/>
        <v>1.Source-EML-Files/A21.1-Link-Non-Ascii-Characters-utf.json.eml</v>
      </c>
      <c r="E117" s="5" t="str">
        <f t="shared" si="10"/>
        <v>2.Evaluation-Screenshots/17. Non-ASCII Characters/macOS_AppleMail/A21.1-Link-Non-Ascii-Characters-utf.*</v>
      </c>
      <c r="F117" t="s">
        <v>24</v>
      </c>
      <c r="G117" s="9" t="s">
        <v>6</v>
      </c>
      <c r="H117" t="s">
        <v>7</v>
      </c>
      <c r="I117" s="10">
        <f>INT(IF($J117=CriticallityClasses!$E$2,CriticallityClasses!$D$2,"")&amp;IF($J117=CriticallityClasses!$E$3,CriticallityClasses!$D$3,"")&amp;IF($J117=CriticallityClasses!$E$4,CriticallityClasses!$D$4,"")&amp;IF($J117=CriticallityClasses!$E$5,CriticallityClasses!$D$5,"")&amp;IF($J117=CriticallityClasses!$E$6,CriticallityClasses!$D$6,"")&amp;IF($J117=CriticallityClasses!$E$7,CriticallityClasses!$D$7,"")&amp;IF($J117=CriticallityClasses!$E$8,CriticallityClasses!$D$8,"")&amp;IF($J117=CriticallityClasses!$E$9,CriticallityClasses!$D$9,"")&amp;IF($J117=CriticallityClasses!$E$10,CriticallityClasses!$D$10,"")&amp;IF($J117=CriticallityClasses!$E$11,CriticallityClasses!$D$11,"")&amp;IF($J117=CriticallityClasses!$E$12,CriticallityClasses!$D$12,"")&amp;IF($J117=CriticallityClasses!$E$13,CriticallityClasses!$D$13,"")&amp;IF($J117=CriticallityClasses!$E$14,CriticallityClasses!$D$14,"")&amp;IF($J117=CriticallityClasses!$E$15,CriticallityClasses!$D$15,"")&amp;IF($J117=CriticallityClasses!$E$16,CriticallityClasses!$D$16,"")&amp;IF($J117=CriticallityClasses!$E$17,CriticallityClasses!$D$17,"")&amp;IF($J117=CriticallityClasses!$E$18,CriticallityClasses!$D$18,"")&amp;IF($J117=CriticallityClasses!$E$19,CriticallityClasses!$D$19,"")&amp;IF($J117=CriticallityClasses!$E$20,CriticallityClasses!$D$20,"")&amp;IF($J117=CriticallityClasses!$E$21,CriticallityClasses!$D$21,"")&amp;IF($J117=CriticallityClasses!$E$22,CriticallityClasses!$D$22,"")&amp;IF($J117=CriticallityClasses!$E$23,CriticallityClasses!$D$23,"")&amp;IF($J117=CriticallityClasses!$E$24,CriticallityClasses!$D$24,"")&amp;IF($J117=CriticallityClasses!$E$25,CriticallityClasses!$D$25,"")&amp;IF($J117=CriticallityClasses!$E$26,CriticallityClasses!$D$26,"")&amp;IF($J117=CriticallityClasses!$E$27,CriticallityClasses!$D$27,"")&amp;IF($J117=CriticallityClasses!$E$28,CriticallityClasses!$D$28,""))</f>
        <v>1</v>
      </c>
      <c r="J117" s="9" t="str">
        <f t="shared" si="11"/>
        <v>correct.none.yes</v>
      </c>
      <c r="K117" t="str" cm="1">
        <f t="array" ref="K117">_xlfn.SWITCH($F117,"both_misleading-first","both","both_correct-first","both",$F117)</f>
        <v>correct</v>
      </c>
      <c r="L117" t="str" cm="1">
        <f t="array" ref="L117">_xlfn.SWITCH($F117,"both_misleading-first","yes_misleading-first","both_correct-first","yes_same","both",IF($H117="yes","yes_same","no"),$H117)</f>
        <v>yes</v>
      </c>
      <c r="M117" t="s">
        <v>24</v>
      </c>
      <c r="N117" t="s">
        <v>7</v>
      </c>
    </row>
    <row r="118" spans="1:14" ht="14.25" customHeight="1" x14ac:dyDescent="0.3">
      <c r="A118" s="9" t="s">
        <v>45</v>
      </c>
      <c r="B118" s="5" t="s">
        <v>26</v>
      </c>
      <c r="C118" s="5" t="s">
        <v>60</v>
      </c>
      <c r="D118" s="5" t="str">
        <f t="shared" si="9"/>
        <v>1.Source-EML-Files/A21.1-Link-Non-Ascii-Characters-utf.json.eml</v>
      </c>
      <c r="E118" s="5" t="str">
        <f t="shared" si="10"/>
        <v>2.Evaluation-Screenshots/17. Non-ASCII Characters/Ubuntu2210_Mutt/A21.1-Link-Non-Ascii-Characters-utf.*</v>
      </c>
      <c r="F118" t="s">
        <v>11</v>
      </c>
      <c r="G118" s="9" t="s">
        <v>6</v>
      </c>
      <c r="H118" t="s">
        <v>9</v>
      </c>
      <c r="I118" s="10">
        <f>INT(IF($J118=CriticallityClasses!$E$2,CriticallityClasses!$D$2,"")&amp;IF($J118=CriticallityClasses!$E$3,CriticallityClasses!$D$3,"")&amp;IF($J118=CriticallityClasses!$E$4,CriticallityClasses!$D$4,"")&amp;IF($J118=CriticallityClasses!$E$5,CriticallityClasses!$D$5,"")&amp;IF($J118=CriticallityClasses!$E$6,CriticallityClasses!$D$6,"")&amp;IF($J118=CriticallityClasses!$E$7,CriticallityClasses!$D$7,"")&amp;IF($J118=CriticallityClasses!$E$8,CriticallityClasses!$D$8,"")&amp;IF($J118=CriticallityClasses!$E$9,CriticallityClasses!$D$9,"")&amp;IF($J118=CriticallityClasses!$E$10,CriticallityClasses!$D$10,"")&amp;IF($J118=CriticallityClasses!$E$11,CriticallityClasses!$D$11,"")&amp;IF($J118=CriticallityClasses!$E$12,CriticallityClasses!$D$12,"")&amp;IF($J118=CriticallityClasses!$E$13,CriticallityClasses!$D$13,"")&amp;IF($J118=CriticallityClasses!$E$14,CriticallityClasses!$D$14,"")&amp;IF($J118=CriticallityClasses!$E$15,CriticallityClasses!$D$15,"")&amp;IF($J118=CriticallityClasses!$E$16,CriticallityClasses!$D$16,"")&amp;IF($J118=CriticallityClasses!$E$17,CriticallityClasses!$D$17,"")&amp;IF($J118=CriticallityClasses!$E$18,CriticallityClasses!$D$18,"")&amp;IF($J118=CriticallityClasses!$E$19,CriticallityClasses!$D$19,"")&amp;IF($J118=CriticallityClasses!$E$20,CriticallityClasses!$D$20,"")&amp;IF($J118=CriticallityClasses!$E$21,CriticallityClasses!$D$21,"")&amp;IF($J118=CriticallityClasses!$E$22,CriticallityClasses!$D$22,"")&amp;IF($J118=CriticallityClasses!$E$23,CriticallityClasses!$D$23,"")&amp;IF($J118=CriticallityClasses!$E$24,CriticallityClasses!$D$24,"")&amp;IF($J118=CriticallityClasses!$E$25,CriticallityClasses!$D$25,"")&amp;IF($J118=CriticallityClasses!$E$26,CriticallityClasses!$D$26,"")&amp;IF($J118=CriticallityClasses!$E$27,CriticallityClasses!$D$27,"")&amp;IF($J118=CriticallityClasses!$E$28,CriticallityClasses!$D$28,""))</f>
        <v>4</v>
      </c>
      <c r="J118" s="9" t="str">
        <f t="shared" si="11"/>
        <v>misleading.none.no</v>
      </c>
      <c r="K118" t="str" cm="1">
        <f t="array" ref="K118">_xlfn.SWITCH($F118,"both_misleading-first","both","both_correct-first","both",$F118)</f>
        <v>misleading</v>
      </c>
      <c r="L118" t="str" cm="1">
        <f t="array" ref="L118">_xlfn.SWITCH($F118,"both_misleading-first","yes_misleading-first","both_correct-first","yes_same","both",IF($H118="yes","yes_same","no"),$H118)</f>
        <v>no</v>
      </c>
      <c r="M118" t="s">
        <v>11</v>
      </c>
      <c r="N118" t="s">
        <v>9</v>
      </c>
    </row>
    <row r="119" spans="1:14" ht="14.25" customHeight="1" x14ac:dyDescent="0.3">
      <c r="A119" s="9" t="s">
        <v>36</v>
      </c>
      <c r="B119" s="5" t="s">
        <v>26</v>
      </c>
      <c r="C119" s="5" t="s">
        <v>60</v>
      </c>
      <c r="D119" s="5" t="str">
        <f t="shared" si="9"/>
        <v>1.Source-EML-Files/A21.1-Link-Non-Ascii-Characters-utf.json.eml</v>
      </c>
      <c r="E119" s="5" t="str">
        <f t="shared" si="10"/>
        <v>2.Evaluation-Screenshots/17. Non-ASCII Characters/Windows11_Firefox-Gmail/A21.1-Link-Non-Ascii-Characters-utf.*</v>
      </c>
      <c r="F119" t="s">
        <v>11</v>
      </c>
      <c r="G119" s="9" t="s">
        <v>6</v>
      </c>
      <c r="H119" t="s">
        <v>9</v>
      </c>
      <c r="I119" s="10">
        <f>INT(IF($J119=CriticallityClasses!$E$2,CriticallityClasses!$D$2,"")&amp;IF($J119=CriticallityClasses!$E$3,CriticallityClasses!$D$3,"")&amp;IF($J119=CriticallityClasses!$E$4,CriticallityClasses!$D$4,"")&amp;IF($J119=CriticallityClasses!$E$5,CriticallityClasses!$D$5,"")&amp;IF($J119=CriticallityClasses!$E$6,CriticallityClasses!$D$6,"")&amp;IF($J119=CriticallityClasses!$E$7,CriticallityClasses!$D$7,"")&amp;IF($J119=CriticallityClasses!$E$8,CriticallityClasses!$D$8,"")&amp;IF($J119=CriticallityClasses!$E$9,CriticallityClasses!$D$9,"")&amp;IF($J119=CriticallityClasses!$E$10,CriticallityClasses!$D$10,"")&amp;IF($J119=CriticallityClasses!$E$11,CriticallityClasses!$D$11,"")&amp;IF($J119=CriticallityClasses!$E$12,CriticallityClasses!$D$12,"")&amp;IF($J119=CriticallityClasses!$E$13,CriticallityClasses!$D$13,"")&amp;IF($J119=CriticallityClasses!$E$14,CriticallityClasses!$D$14,"")&amp;IF($J119=CriticallityClasses!$E$15,CriticallityClasses!$D$15,"")&amp;IF($J119=CriticallityClasses!$E$16,CriticallityClasses!$D$16,"")&amp;IF($J119=CriticallityClasses!$E$17,CriticallityClasses!$D$17,"")&amp;IF($J119=CriticallityClasses!$E$18,CriticallityClasses!$D$18,"")&amp;IF($J119=CriticallityClasses!$E$19,CriticallityClasses!$D$19,"")&amp;IF($J119=CriticallityClasses!$E$20,CriticallityClasses!$D$20,"")&amp;IF($J119=CriticallityClasses!$E$21,CriticallityClasses!$D$21,"")&amp;IF($J119=CriticallityClasses!$E$22,CriticallityClasses!$D$22,"")&amp;IF($J119=CriticallityClasses!$E$23,CriticallityClasses!$D$23,"")&amp;IF($J119=CriticallityClasses!$E$24,CriticallityClasses!$D$24,"")&amp;IF($J119=CriticallityClasses!$E$25,CriticallityClasses!$D$25,"")&amp;IF($J119=CriticallityClasses!$E$26,CriticallityClasses!$D$26,"")&amp;IF($J119=CriticallityClasses!$E$27,CriticallityClasses!$D$27,"")&amp;IF($J119=CriticallityClasses!$E$28,CriticallityClasses!$D$28,""))</f>
        <v>4</v>
      </c>
      <c r="J119" s="9" t="str">
        <f t="shared" si="11"/>
        <v>misleading.none.no</v>
      </c>
      <c r="K119" t="str" cm="1">
        <f t="array" ref="K119">_xlfn.SWITCH($F119,"both_misleading-first","both","both_correct-first","both",$F119)</f>
        <v>misleading</v>
      </c>
      <c r="L119" t="str" cm="1">
        <f t="array" ref="L119">_xlfn.SWITCH($F119,"both_misleading-first","yes_misleading-first","both_correct-first","yes_same","both",IF($H119="yes","yes_same","no"),$H119)</f>
        <v>no</v>
      </c>
      <c r="M119" t="s">
        <v>11</v>
      </c>
      <c r="N119" t="s">
        <v>9</v>
      </c>
    </row>
    <row r="120" spans="1:14" ht="14.25" customHeight="1" x14ac:dyDescent="0.3">
      <c r="A120" s="9" t="s">
        <v>37</v>
      </c>
      <c r="B120" s="5" t="s">
        <v>26</v>
      </c>
      <c r="C120" s="5" t="s">
        <v>60</v>
      </c>
      <c r="D120" s="5" t="str">
        <f t="shared" si="9"/>
        <v>1.Source-EML-Files/A21.1-Link-Non-Ascii-Characters-utf.json.eml</v>
      </c>
      <c r="E120" s="5" t="str">
        <f t="shared" si="10"/>
        <v>2.Evaluation-Screenshots/17. Non-ASCII Characters/Windows11_Outlook/A21.1-Link-Non-Ascii-Characters-utf.*</v>
      </c>
      <c r="F120" t="s">
        <v>11</v>
      </c>
      <c r="G120" s="9" t="s">
        <v>6</v>
      </c>
      <c r="H120" t="s">
        <v>7</v>
      </c>
      <c r="I120" s="10">
        <f>INT(IF($J120=CriticallityClasses!$E$2,CriticallityClasses!$D$2,"")&amp;IF($J120=CriticallityClasses!$E$3,CriticallityClasses!$D$3,"")&amp;IF($J120=CriticallityClasses!$E$4,CriticallityClasses!$D$4,"")&amp;IF($J120=CriticallityClasses!$E$5,CriticallityClasses!$D$5,"")&amp;IF($J120=CriticallityClasses!$E$6,CriticallityClasses!$D$6,"")&amp;IF($J120=CriticallityClasses!$E$7,CriticallityClasses!$D$7,"")&amp;IF($J120=CriticallityClasses!$E$8,CriticallityClasses!$D$8,"")&amp;IF($J120=CriticallityClasses!$E$9,CriticallityClasses!$D$9,"")&amp;IF($J120=CriticallityClasses!$E$10,CriticallityClasses!$D$10,"")&amp;IF($J120=CriticallityClasses!$E$11,CriticallityClasses!$D$11,"")&amp;IF($J120=CriticallityClasses!$E$12,CriticallityClasses!$D$12,"")&amp;IF($J120=CriticallityClasses!$E$13,CriticallityClasses!$D$13,"")&amp;IF($J120=CriticallityClasses!$E$14,CriticallityClasses!$D$14,"")&amp;IF($J120=CriticallityClasses!$E$15,CriticallityClasses!$D$15,"")&amp;IF($J120=CriticallityClasses!$E$16,CriticallityClasses!$D$16,"")&amp;IF($J120=CriticallityClasses!$E$17,CriticallityClasses!$D$17,"")&amp;IF($J120=CriticallityClasses!$E$18,CriticallityClasses!$D$18,"")&amp;IF($J120=CriticallityClasses!$E$19,CriticallityClasses!$D$19,"")&amp;IF($J120=CriticallityClasses!$E$20,CriticallityClasses!$D$20,"")&amp;IF($J120=CriticallityClasses!$E$21,CriticallityClasses!$D$21,"")&amp;IF($J120=CriticallityClasses!$E$22,CriticallityClasses!$D$22,"")&amp;IF($J120=CriticallityClasses!$E$23,CriticallityClasses!$D$23,"")&amp;IF($J120=CriticallityClasses!$E$24,CriticallityClasses!$D$24,"")&amp;IF($J120=CriticallityClasses!$E$25,CriticallityClasses!$D$25,"")&amp;IF($J120=CriticallityClasses!$E$26,CriticallityClasses!$D$26,"")&amp;IF($J120=CriticallityClasses!$E$27,CriticallityClasses!$D$27,"")&amp;IF($J120=CriticallityClasses!$E$28,CriticallityClasses!$D$28,""))</f>
        <v>4</v>
      </c>
      <c r="J120" s="9" t="str">
        <f t="shared" si="11"/>
        <v>misleading.none.yes</v>
      </c>
      <c r="K120" t="str" cm="1">
        <f t="array" ref="K120">_xlfn.SWITCH($F120,"both_misleading-first","both","both_correct-first","both",$F120)</f>
        <v>misleading</v>
      </c>
      <c r="L120" t="str" cm="1">
        <f t="array" ref="L120">_xlfn.SWITCH($F120,"both_misleading-first","yes_misleading-first","both_correct-first","yes_same","both",IF($H120="yes","yes_same","no"),$H120)</f>
        <v>yes</v>
      </c>
      <c r="M120" t="s">
        <v>11</v>
      </c>
      <c r="N120" t="s">
        <v>7</v>
      </c>
    </row>
    <row r="121" spans="1:14" ht="14.25" customHeight="1" x14ac:dyDescent="0.3">
      <c r="A121" s="9" t="s">
        <v>39</v>
      </c>
      <c r="B121" s="5" t="s">
        <v>26</v>
      </c>
      <c r="C121" s="5" t="s">
        <v>60</v>
      </c>
      <c r="D121" s="5" t="str">
        <f t="shared" si="9"/>
        <v>1.Source-EML-Files/A21.1-Link-Non-Ascii-Characters-utf.json.eml</v>
      </c>
      <c r="E121" s="5" t="str">
        <f t="shared" si="10"/>
        <v>2.Evaluation-Screenshots/17. Non-ASCII Characters/Windows11_Thunderbird/A21.1-Link-Non-Ascii-Characters-utf.*</v>
      </c>
      <c r="F121" t="s">
        <v>11</v>
      </c>
      <c r="G121" s="9" t="s">
        <v>6</v>
      </c>
      <c r="H121" t="s">
        <v>9</v>
      </c>
      <c r="I121" s="10">
        <f>INT(IF($J121=CriticallityClasses!$E$2,CriticallityClasses!$D$2,"")&amp;IF($J121=CriticallityClasses!$E$3,CriticallityClasses!$D$3,"")&amp;IF($J121=CriticallityClasses!$E$4,CriticallityClasses!$D$4,"")&amp;IF($J121=CriticallityClasses!$E$5,CriticallityClasses!$D$5,"")&amp;IF($J121=CriticallityClasses!$E$6,CriticallityClasses!$D$6,"")&amp;IF($J121=CriticallityClasses!$E$7,CriticallityClasses!$D$7,"")&amp;IF($J121=CriticallityClasses!$E$8,CriticallityClasses!$D$8,"")&amp;IF($J121=CriticallityClasses!$E$9,CriticallityClasses!$D$9,"")&amp;IF($J121=CriticallityClasses!$E$10,CriticallityClasses!$D$10,"")&amp;IF($J121=CriticallityClasses!$E$11,CriticallityClasses!$D$11,"")&amp;IF($J121=CriticallityClasses!$E$12,CriticallityClasses!$D$12,"")&amp;IF($J121=CriticallityClasses!$E$13,CriticallityClasses!$D$13,"")&amp;IF($J121=CriticallityClasses!$E$14,CriticallityClasses!$D$14,"")&amp;IF($J121=CriticallityClasses!$E$15,CriticallityClasses!$D$15,"")&amp;IF($J121=CriticallityClasses!$E$16,CriticallityClasses!$D$16,"")&amp;IF($J121=CriticallityClasses!$E$17,CriticallityClasses!$D$17,"")&amp;IF($J121=CriticallityClasses!$E$18,CriticallityClasses!$D$18,"")&amp;IF($J121=CriticallityClasses!$E$19,CriticallityClasses!$D$19,"")&amp;IF($J121=CriticallityClasses!$E$20,CriticallityClasses!$D$20,"")&amp;IF($J121=CriticallityClasses!$E$21,CriticallityClasses!$D$21,"")&amp;IF($J121=CriticallityClasses!$E$22,CriticallityClasses!$D$22,"")&amp;IF($J121=CriticallityClasses!$E$23,CriticallityClasses!$D$23,"")&amp;IF($J121=CriticallityClasses!$E$24,CriticallityClasses!$D$24,"")&amp;IF($J121=CriticallityClasses!$E$25,CriticallityClasses!$D$25,"")&amp;IF($J121=CriticallityClasses!$E$26,CriticallityClasses!$D$26,"")&amp;IF($J121=CriticallityClasses!$E$27,CriticallityClasses!$D$27,"")&amp;IF($J121=CriticallityClasses!$E$28,CriticallityClasses!$D$28,""))</f>
        <v>4</v>
      </c>
      <c r="J121" s="9" t="str">
        <f t="shared" si="11"/>
        <v>misleading.none.no</v>
      </c>
      <c r="K121" t="str" cm="1">
        <f t="array" ref="K121">_xlfn.SWITCH($F121,"both_misleading-first","both","both_correct-first","both",$F121)</f>
        <v>misleading</v>
      </c>
      <c r="L121" t="str" cm="1">
        <f t="array" ref="L121">_xlfn.SWITCH($F121,"both_misleading-first","yes_misleading-first","both_correct-first","yes_same","both",IF($H121="yes","yes_same","no"),$H121)</f>
        <v>no</v>
      </c>
      <c r="M121" t="s">
        <v>11</v>
      </c>
      <c r="N121" t="s">
        <v>9</v>
      </c>
    </row>
    <row r="122" spans="1:14" ht="14.25" customHeight="1" x14ac:dyDescent="0.3">
      <c r="A122" s="9" t="s">
        <v>34</v>
      </c>
      <c r="B122" s="5" t="s">
        <v>27</v>
      </c>
      <c r="C122" s="5" t="s">
        <v>60</v>
      </c>
      <c r="D122" s="5" t="str">
        <f t="shared" si="9"/>
        <v>1.Source-EML-Files/A21.2-Link-Non-Ascii-Characters-punycode.json.eml</v>
      </c>
      <c r="E122" s="5" t="str">
        <f t="shared" si="10"/>
        <v>2.Evaluation-Screenshots/17. Non-ASCII Characters/iOS_AppleMail/A21.2-Link-Non-Ascii-Characters-punycode.*</v>
      </c>
      <c r="F122" t="s">
        <v>9</v>
      </c>
      <c r="G122" s="9" t="s">
        <v>6</v>
      </c>
      <c r="H122" t="s">
        <v>9</v>
      </c>
      <c r="I122" s="10">
        <f>INT(IF($J122=CriticallityClasses!$E$2,CriticallityClasses!$D$2,"")&amp;IF($J122=CriticallityClasses!$E$3,CriticallityClasses!$D$3,"")&amp;IF($J122=CriticallityClasses!$E$4,CriticallityClasses!$D$4,"")&amp;IF($J122=CriticallityClasses!$E$5,CriticallityClasses!$D$5,"")&amp;IF($J122=CriticallityClasses!$E$6,CriticallityClasses!$D$6,"")&amp;IF($J122=CriticallityClasses!$E$7,CriticallityClasses!$D$7,"")&amp;IF($J122=CriticallityClasses!$E$8,CriticallityClasses!$D$8,"")&amp;IF($J122=CriticallityClasses!$E$9,CriticallityClasses!$D$9,"")&amp;IF($J122=CriticallityClasses!$E$10,CriticallityClasses!$D$10,"")&amp;IF($J122=CriticallityClasses!$E$11,CriticallityClasses!$D$11,"")&amp;IF($J122=CriticallityClasses!$E$12,CriticallityClasses!$D$12,"")&amp;IF($J122=CriticallityClasses!$E$13,CriticallityClasses!$D$13,"")&amp;IF($J122=CriticallityClasses!$E$14,CriticallityClasses!$D$14,"")&amp;IF($J122=CriticallityClasses!$E$15,CriticallityClasses!$D$15,"")&amp;IF($J122=CriticallityClasses!$E$16,CriticallityClasses!$D$16,"")&amp;IF($J122=CriticallityClasses!$E$17,CriticallityClasses!$D$17,"")&amp;IF($J122=CriticallityClasses!$E$18,CriticallityClasses!$D$18,"")&amp;IF($J122=CriticallityClasses!$E$19,CriticallityClasses!$D$19,"")&amp;IF($J122=CriticallityClasses!$E$20,CriticallityClasses!$D$20,"")&amp;IF($J122=CriticallityClasses!$E$21,CriticallityClasses!$D$21,"")&amp;IF($J122=CriticallityClasses!$E$22,CriticallityClasses!$D$22,"")&amp;IF($J122=CriticallityClasses!$E$23,CriticallityClasses!$D$23,"")&amp;IF($J122=CriticallityClasses!$E$24,CriticallityClasses!$D$24,"")&amp;IF($J122=CriticallityClasses!$E$25,CriticallityClasses!$D$25,"")&amp;IF($J122=CriticallityClasses!$E$26,CriticallityClasses!$D$26,"")&amp;IF($J122=CriticallityClasses!$E$27,CriticallityClasses!$D$27,"")&amp;IF($J122=CriticallityClasses!$E$28,CriticallityClasses!$D$28,""))</f>
        <v>4</v>
      </c>
      <c r="J122" s="9" t="str">
        <f t="shared" si="11"/>
        <v>no.none.no</v>
      </c>
      <c r="K122" t="str" cm="1">
        <f t="array" ref="K122">_xlfn.SWITCH($F122,"both_misleading-first","both","both_correct-first","both",$F122)</f>
        <v>no</v>
      </c>
      <c r="L122" t="str" cm="1">
        <f t="array" ref="L122">_xlfn.SWITCH($F122,"both_misleading-first","yes_misleading-first","both_correct-first","yes_same","both",IF($H122="yes","yes_same","no"),$H122)</f>
        <v>no</v>
      </c>
      <c r="M122" t="s">
        <v>9</v>
      </c>
      <c r="N122" t="s">
        <v>9</v>
      </c>
    </row>
    <row r="123" spans="1:14" ht="14.25" customHeight="1" x14ac:dyDescent="0.3">
      <c r="A123" s="9" t="s">
        <v>4</v>
      </c>
      <c r="B123" s="5" t="s">
        <v>27</v>
      </c>
      <c r="C123" s="5" t="s">
        <v>60</v>
      </c>
      <c r="D123" s="5" t="str">
        <f t="shared" si="9"/>
        <v>1.Source-EML-Files/A21.2-Link-Non-Ascii-Characters-punycode.json.eml</v>
      </c>
      <c r="E123" s="5" t="str">
        <f t="shared" si="10"/>
        <v>2.Evaluation-Screenshots/17. Non-ASCII Characters/iOS_Canary/A21.2-Link-Non-Ascii-Characters-punycode.*</v>
      </c>
      <c r="F123" t="s">
        <v>9</v>
      </c>
      <c r="G123" s="9" t="s">
        <v>6</v>
      </c>
      <c r="H123" t="s">
        <v>9</v>
      </c>
      <c r="I123" s="10">
        <f>INT(IF($J123=CriticallityClasses!$E$2,CriticallityClasses!$D$2,"")&amp;IF($J123=CriticallityClasses!$E$3,CriticallityClasses!$D$3,"")&amp;IF($J123=CriticallityClasses!$E$4,CriticallityClasses!$D$4,"")&amp;IF($J123=CriticallityClasses!$E$5,CriticallityClasses!$D$5,"")&amp;IF($J123=CriticallityClasses!$E$6,CriticallityClasses!$D$6,"")&amp;IF($J123=CriticallityClasses!$E$7,CriticallityClasses!$D$7,"")&amp;IF($J123=CriticallityClasses!$E$8,CriticallityClasses!$D$8,"")&amp;IF($J123=CriticallityClasses!$E$9,CriticallityClasses!$D$9,"")&amp;IF($J123=CriticallityClasses!$E$10,CriticallityClasses!$D$10,"")&amp;IF($J123=CriticallityClasses!$E$11,CriticallityClasses!$D$11,"")&amp;IF($J123=CriticallityClasses!$E$12,CriticallityClasses!$D$12,"")&amp;IF($J123=CriticallityClasses!$E$13,CriticallityClasses!$D$13,"")&amp;IF($J123=CriticallityClasses!$E$14,CriticallityClasses!$D$14,"")&amp;IF($J123=CriticallityClasses!$E$15,CriticallityClasses!$D$15,"")&amp;IF($J123=CriticallityClasses!$E$16,CriticallityClasses!$D$16,"")&amp;IF($J123=CriticallityClasses!$E$17,CriticallityClasses!$D$17,"")&amp;IF($J123=CriticallityClasses!$E$18,CriticallityClasses!$D$18,"")&amp;IF($J123=CriticallityClasses!$E$19,CriticallityClasses!$D$19,"")&amp;IF($J123=CriticallityClasses!$E$20,CriticallityClasses!$D$20,"")&amp;IF($J123=CriticallityClasses!$E$21,CriticallityClasses!$D$21,"")&amp;IF($J123=CriticallityClasses!$E$22,CriticallityClasses!$D$22,"")&amp;IF($J123=CriticallityClasses!$E$23,CriticallityClasses!$D$23,"")&amp;IF($J123=CriticallityClasses!$E$24,CriticallityClasses!$D$24,"")&amp;IF($J123=CriticallityClasses!$E$25,CriticallityClasses!$D$25,"")&amp;IF($J123=CriticallityClasses!$E$26,CriticallityClasses!$D$26,"")&amp;IF($J123=CriticallityClasses!$E$27,CriticallityClasses!$D$27,"")&amp;IF($J123=CriticallityClasses!$E$28,CriticallityClasses!$D$28,""))</f>
        <v>4</v>
      </c>
      <c r="J123" s="9" t="str">
        <f t="shared" si="11"/>
        <v>no.none.no</v>
      </c>
      <c r="K123" t="str" cm="1">
        <f t="array" ref="K123">_xlfn.SWITCH($F123,"both_misleading-first","both","both_correct-first","both",$F123)</f>
        <v>no</v>
      </c>
      <c r="L123" t="str" cm="1">
        <f t="array" ref="L123">_xlfn.SWITCH($F123,"both_misleading-first","yes_misleading-first","both_correct-first","yes_same","both",IF($H123="yes","yes_same","no"),$H123)</f>
        <v>no</v>
      </c>
      <c r="M123" t="s">
        <v>9</v>
      </c>
      <c r="N123" t="s">
        <v>9</v>
      </c>
    </row>
    <row r="124" spans="1:14" ht="14.25" customHeight="1" x14ac:dyDescent="0.3">
      <c r="A124" s="9" t="s">
        <v>35</v>
      </c>
      <c r="B124" s="5" t="s">
        <v>27</v>
      </c>
      <c r="C124" s="5" t="s">
        <v>60</v>
      </c>
      <c r="D124" s="5" t="str">
        <f t="shared" si="9"/>
        <v>1.Source-EML-Files/A21.2-Link-Non-Ascii-Characters-punycode.json.eml</v>
      </c>
      <c r="E124" s="5" t="str">
        <f t="shared" si="10"/>
        <v>2.Evaluation-Screenshots/17. Non-ASCII Characters/iOS_Gmail/A21.2-Link-Non-Ascii-Characters-punycode.*</v>
      </c>
      <c r="F124" t="s">
        <v>9</v>
      </c>
      <c r="G124" s="9" t="s">
        <v>6</v>
      </c>
      <c r="H124" t="s">
        <v>9</v>
      </c>
      <c r="I124" s="10">
        <f>INT(IF($J124=CriticallityClasses!$E$2,CriticallityClasses!$D$2,"")&amp;IF($J124=CriticallityClasses!$E$3,CriticallityClasses!$D$3,"")&amp;IF($J124=CriticallityClasses!$E$4,CriticallityClasses!$D$4,"")&amp;IF($J124=CriticallityClasses!$E$5,CriticallityClasses!$D$5,"")&amp;IF($J124=CriticallityClasses!$E$6,CriticallityClasses!$D$6,"")&amp;IF($J124=CriticallityClasses!$E$7,CriticallityClasses!$D$7,"")&amp;IF($J124=CriticallityClasses!$E$8,CriticallityClasses!$D$8,"")&amp;IF($J124=CriticallityClasses!$E$9,CriticallityClasses!$D$9,"")&amp;IF($J124=CriticallityClasses!$E$10,CriticallityClasses!$D$10,"")&amp;IF($J124=CriticallityClasses!$E$11,CriticallityClasses!$D$11,"")&amp;IF($J124=CriticallityClasses!$E$12,CriticallityClasses!$D$12,"")&amp;IF($J124=CriticallityClasses!$E$13,CriticallityClasses!$D$13,"")&amp;IF($J124=CriticallityClasses!$E$14,CriticallityClasses!$D$14,"")&amp;IF($J124=CriticallityClasses!$E$15,CriticallityClasses!$D$15,"")&amp;IF($J124=CriticallityClasses!$E$16,CriticallityClasses!$D$16,"")&amp;IF($J124=CriticallityClasses!$E$17,CriticallityClasses!$D$17,"")&amp;IF($J124=CriticallityClasses!$E$18,CriticallityClasses!$D$18,"")&amp;IF($J124=CriticallityClasses!$E$19,CriticallityClasses!$D$19,"")&amp;IF($J124=CriticallityClasses!$E$20,CriticallityClasses!$D$20,"")&amp;IF($J124=CriticallityClasses!$E$21,CriticallityClasses!$D$21,"")&amp;IF($J124=CriticallityClasses!$E$22,CriticallityClasses!$D$22,"")&amp;IF($J124=CriticallityClasses!$E$23,CriticallityClasses!$D$23,"")&amp;IF($J124=CriticallityClasses!$E$24,CriticallityClasses!$D$24,"")&amp;IF($J124=CriticallityClasses!$E$25,CriticallityClasses!$D$25,"")&amp;IF($J124=CriticallityClasses!$E$26,CriticallityClasses!$D$26,"")&amp;IF($J124=CriticallityClasses!$E$27,CriticallityClasses!$D$27,"")&amp;IF($J124=CriticallityClasses!$E$28,CriticallityClasses!$D$28,""))</f>
        <v>4</v>
      </c>
      <c r="J124" s="9" t="str">
        <f t="shared" si="11"/>
        <v>no.none.no</v>
      </c>
      <c r="K124" t="str" cm="1">
        <f t="array" ref="K124">_xlfn.SWITCH($F124,"both_misleading-first","both","both_correct-first","both",$F124)</f>
        <v>no</v>
      </c>
      <c r="L124" t="str" cm="1">
        <f t="array" ref="L124">_xlfn.SWITCH($F124,"both_misleading-first","yes_misleading-first","both_correct-first","yes_same","both",IF($H124="yes","yes_same","no"),$H124)</f>
        <v>no</v>
      </c>
      <c r="M124" t="s">
        <v>9</v>
      </c>
      <c r="N124" t="s">
        <v>9</v>
      </c>
    </row>
    <row r="125" spans="1:14" ht="14.25" customHeight="1" x14ac:dyDescent="0.3">
      <c r="A125" s="9" t="s">
        <v>63</v>
      </c>
      <c r="B125" s="5" t="s">
        <v>27</v>
      </c>
      <c r="C125" s="5" t="s">
        <v>60</v>
      </c>
      <c r="D125" s="5" t="str">
        <f t="shared" si="9"/>
        <v>1.Source-EML-Files/A21.2-Link-Non-Ascii-Characters-punycode.json.eml</v>
      </c>
      <c r="E125" s="5" t="str">
        <f t="shared" si="10"/>
        <v>2.Evaluation-Screenshots/17. Non-ASCII Characters/macOS_AppleMail/A21.2-Link-Non-Ascii-Characters-punycode.*</v>
      </c>
      <c r="F125" t="s">
        <v>24</v>
      </c>
      <c r="G125" s="9" t="s">
        <v>6</v>
      </c>
      <c r="H125" t="s">
        <v>7</v>
      </c>
      <c r="I125" s="10">
        <f>INT(IF($J125=CriticallityClasses!$E$2,CriticallityClasses!$D$2,"")&amp;IF($J125=CriticallityClasses!$E$3,CriticallityClasses!$D$3,"")&amp;IF($J125=CriticallityClasses!$E$4,CriticallityClasses!$D$4,"")&amp;IF($J125=CriticallityClasses!$E$5,CriticallityClasses!$D$5,"")&amp;IF($J125=CriticallityClasses!$E$6,CriticallityClasses!$D$6,"")&amp;IF($J125=CriticallityClasses!$E$7,CriticallityClasses!$D$7,"")&amp;IF($J125=CriticallityClasses!$E$8,CriticallityClasses!$D$8,"")&amp;IF($J125=CriticallityClasses!$E$9,CriticallityClasses!$D$9,"")&amp;IF($J125=CriticallityClasses!$E$10,CriticallityClasses!$D$10,"")&amp;IF($J125=CriticallityClasses!$E$11,CriticallityClasses!$D$11,"")&amp;IF($J125=CriticallityClasses!$E$12,CriticallityClasses!$D$12,"")&amp;IF($J125=CriticallityClasses!$E$13,CriticallityClasses!$D$13,"")&amp;IF($J125=CriticallityClasses!$E$14,CriticallityClasses!$D$14,"")&amp;IF($J125=CriticallityClasses!$E$15,CriticallityClasses!$D$15,"")&amp;IF($J125=CriticallityClasses!$E$16,CriticallityClasses!$D$16,"")&amp;IF($J125=CriticallityClasses!$E$17,CriticallityClasses!$D$17,"")&amp;IF($J125=CriticallityClasses!$E$18,CriticallityClasses!$D$18,"")&amp;IF($J125=CriticallityClasses!$E$19,CriticallityClasses!$D$19,"")&amp;IF($J125=CriticallityClasses!$E$20,CriticallityClasses!$D$20,"")&amp;IF($J125=CriticallityClasses!$E$21,CriticallityClasses!$D$21,"")&amp;IF($J125=CriticallityClasses!$E$22,CriticallityClasses!$D$22,"")&amp;IF($J125=CriticallityClasses!$E$23,CriticallityClasses!$D$23,"")&amp;IF($J125=CriticallityClasses!$E$24,CriticallityClasses!$D$24,"")&amp;IF($J125=CriticallityClasses!$E$25,CriticallityClasses!$D$25,"")&amp;IF($J125=CriticallityClasses!$E$26,CriticallityClasses!$D$26,"")&amp;IF($J125=CriticallityClasses!$E$27,CriticallityClasses!$D$27,"")&amp;IF($J125=CriticallityClasses!$E$28,CriticallityClasses!$D$28,""))</f>
        <v>1</v>
      </c>
      <c r="J125" s="9" t="str">
        <f t="shared" si="11"/>
        <v>correct.none.yes</v>
      </c>
      <c r="K125" t="str" cm="1">
        <f t="array" ref="K125">_xlfn.SWITCH($F125,"both_misleading-first","both","both_correct-first","both",$F125)</f>
        <v>correct</v>
      </c>
      <c r="L125" t="str" cm="1">
        <f t="array" ref="L125">_xlfn.SWITCH($F125,"both_misleading-first","yes_misleading-first","both_correct-first","yes_same","both",IF($H125="yes","yes_same","no"),$H125)</f>
        <v>yes</v>
      </c>
      <c r="M125" t="s">
        <v>24</v>
      </c>
      <c r="N125" t="s">
        <v>7</v>
      </c>
    </row>
    <row r="126" spans="1:14" ht="14.25" customHeight="1" x14ac:dyDescent="0.3">
      <c r="A126" s="9" t="s">
        <v>45</v>
      </c>
      <c r="B126" s="5" t="s">
        <v>27</v>
      </c>
      <c r="C126" s="5" t="s">
        <v>60</v>
      </c>
      <c r="D126" s="5" t="str">
        <f t="shared" si="9"/>
        <v>1.Source-EML-Files/A21.2-Link-Non-Ascii-Characters-punycode.json.eml</v>
      </c>
      <c r="E126" s="5" t="str">
        <f t="shared" si="10"/>
        <v>2.Evaluation-Screenshots/17. Non-ASCII Characters/Ubuntu2210_Mutt/A21.2-Link-Non-Ascii-Characters-punycode.*</v>
      </c>
      <c r="F126" t="s">
        <v>24</v>
      </c>
      <c r="G126" s="9" t="s">
        <v>6</v>
      </c>
      <c r="H126" t="s">
        <v>9</v>
      </c>
      <c r="I126" s="10">
        <f>INT(IF($J126=CriticallityClasses!$E$2,CriticallityClasses!$D$2,"")&amp;IF($J126=CriticallityClasses!$E$3,CriticallityClasses!$D$3,"")&amp;IF($J126=CriticallityClasses!$E$4,CriticallityClasses!$D$4,"")&amp;IF($J126=CriticallityClasses!$E$5,CriticallityClasses!$D$5,"")&amp;IF($J126=CriticallityClasses!$E$6,CriticallityClasses!$D$6,"")&amp;IF($J126=CriticallityClasses!$E$7,CriticallityClasses!$D$7,"")&amp;IF($J126=CriticallityClasses!$E$8,CriticallityClasses!$D$8,"")&amp;IF($J126=CriticallityClasses!$E$9,CriticallityClasses!$D$9,"")&amp;IF($J126=CriticallityClasses!$E$10,CriticallityClasses!$D$10,"")&amp;IF($J126=CriticallityClasses!$E$11,CriticallityClasses!$D$11,"")&amp;IF($J126=CriticallityClasses!$E$12,CriticallityClasses!$D$12,"")&amp;IF($J126=CriticallityClasses!$E$13,CriticallityClasses!$D$13,"")&amp;IF($J126=CriticallityClasses!$E$14,CriticallityClasses!$D$14,"")&amp;IF($J126=CriticallityClasses!$E$15,CriticallityClasses!$D$15,"")&amp;IF($J126=CriticallityClasses!$E$16,CriticallityClasses!$D$16,"")&amp;IF($J126=CriticallityClasses!$E$17,CriticallityClasses!$D$17,"")&amp;IF($J126=CriticallityClasses!$E$18,CriticallityClasses!$D$18,"")&amp;IF($J126=CriticallityClasses!$E$19,CriticallityClasses!$D$19,"")&amp;IF($J126=CriticallityClasses!$E$20,CriticallityClasses!$D$20,"")&amp;IF($J126=CriticallityClasses!$E$21,CriticallityClasses!$D$21,"")&amp;IF($J126=CriticallityClasses!$E$22,CriticallityClasses!$D$22,"")&amp;IF($J126=CriticallityClasses!$E$23,CriticallityClasses!$D$23,"")&amp;IF($J126=CriticallityClasses!$E$24,CriticallityClasses!$D$24,"")&amp;IF($J126=CriticallityClasses!$E$25,CriticallityClasses!$D$25,"")&amp;IF($J126=CriticallityClasses!$E$26,CriticallityClasses!$D$26,"")&amp;IF($J126=CriticallityClasses!$E$27,CriticallityClasses!$D$27,"")&amp;IF($J126=CriticallityClasses!$E$28,CriticallityClasses!$D$28,""))</f>
        <v>1</v>
      </c>
      <c r="J126" s="9" t="str">
        <f t="shared" si="11"/>
        <v>correct.none.no</v>
      </c>
      <c r="K126" t="str" cm="1">
        <f t="array" ref="K126">_xlfn.SWITCH($F126,"both_misleading-first","both","both_correct-first","both",$F126)</f>
        <v>correct</v>
      </c>
      <c r="L126" t="str" cm="1">
        <f t="array" ref="L126">_xlfn.SWITCH($F126,"both_misleading-first","yes_misleading-first","both_correct-first","yes_same","both",IF($H126="yes","yes_same","no"),$H126)</f>
        <v>no</v>
      </c>
      <c r="M126" t="s">
        <v>24</v>
      </c>
      <c r="N126" t="s">
        <v>9</v>
      </c>
    </row>
    <row r="127" spans="1:14" ht="14.25" customHeight="1" x14ac:dyDescent="0.3">
      <c r="A127" s="9" t="s">
        <v>36</v>
      </c>
      <c r="B127" s="5" t="s">
        <v>27</v>
      </c>
      <c r="C127" s="5" t="s">
        <v>60</v>
      </c>
      <c r="D127" s="5" t="str">
        <f t="shared" si="9"/>
        <v>1.Source-EML-Files/A21.2-Link-Non-Ascii-Characters-punycode.json.eml</v>
      </c>
      <c r="E127" s="5" t="str">
        <f t="shared" si="10"/>
        <v>2.Evaluation-Screenshots/17. Non-ASCII Characters/Windows11_Firefox-Gmail/A21.2-Link-Non-Ascii-Characters-punycode.*</v>
      </c>
      <c r="F127" t="s">
        <v>11</v>
      </c>
      <c r="G127" s="9" t="s">
        <v>6</v>
      </c>
      <c r="H127" t="s">
        <v>9</v>
      </c>
      <c r="I127" s="10">
        <f>INT(IF($J127=CriticallityClasses!$E$2,CriticallityClasses!$D$2,"")&amp;IF($J127=CriticallityClasses!$E$3,CriticallityClasses!$D$3,"")&amp;IF($J127=CriticallityClasses!$E$4,CriticallityClasses!$D$4,"")&amp;IF($J127=CriticallityClasses!$E$5,CriticallityClasses!$D$5,"")&amp;IF($J127=CriticallityClasses!$E$6,CriticallityClasses!$D$6,"")&amp;IF($J127=CriticallityClasses!$E$7,CriticallityClasses!$D$7,"")&amp;IF($J127=CriticallityClasses!$E$8,CriticallityClasses!$D$8,"")&amp;IF($J127=CriticallityClasses!$E$9,CriticallityClasses!$D$9,"")&amp;IF($J127=CriticallityClasses!$E$10,CriticallityClasses!$D$10,"")&amp;IF($J127=CriticallityClasses!$E$11,CriticallityClasses!$D$11,"")&amp;IF($J127=CriticallityClasses!$E$12,CriticallityClasses!$D$12,"")&amp;IF($J127=CriticallityClasses!$E$13,CriticallityClasses!$D$13,"")&amp;IF($J127=CriticallityClasses!$E$14,CriticallityClasses!$D$14,"")&amp;IF($J127=CriticallityClasses!$E$15,CriticallityClasses!$D$15,"")&amp;IF($J127=CriticallityClasses!$E$16,CriticallityClasses!$D$16,"")&amp;IF($J127=CriticallityClasses!$E$17,CriticallityClasses!$D$17,"")&amp;IF($J127=CriticallityClasses!$E$18,CriticallityClasses!$D$18,"")&amp;IF($J127=CriticallityClasses!$E$19,CriticallityClasses!$D$19,"")&amp;IF($J127=CriticallityClasses!$E$20,CriticallityClasses!$D$20,"")&amp;IF($J127=CriticallityClasses!$E$21,CriticallityClasses!$D$21,"")&amp;IF($J127=CriticallityClasses!$E$22,CriticallityClasses!$D$22,"")&amp;IF($J127=CriticallityClasses!$E$23,CriticallityClasses!$D$23,"")&amp;IF($J127=CriticallityClasses!$E$24,CriticallityClasses!$D$24,"")&amp;IF($J127=CriticallityClasses!$E$25,CriticallityClasses!$D$25,"")&amp;IF($J127=CriticallityClasses!$E$26,CriticallityClasses!$D$26,"")&amp;IF($J127=CriticallityClasses!$E$27,CriticallityClasses!$D$27,"")&amp;IF($J127=CriticallityClasses!$E$28,CriticallityClasses!$D$28,""))</f>
        <v>4</v>
      </c>
      <c r="J127" s="9" t="str">
        <f t="shared" si="11"/>
        <v>misleading.none.no</v>
      </c>
      <c r="K127" t="str" cm="1">
        <f t="array" ref="K127">_xlfn.SWITCH($F127,"both_misleading-first","both","both_correct-first","both",$F127)</f>
        <v>misleading</v>
      </c>
      <c r="L127" t="str" cm="1">
        <f t="array" ref="L127">_xlfn.SWITCH($F127,"both_misleading-first","yes_misleading-first","both_correct-first","yes_same","both",IF($H127="yes","yes_same","no"),$H127)</f>
        <v>no</v>
      </c>
      <c r="M127" t="s">
        <v>11</v>
      </c>
      <c r="N127" t="s">
        <v>9</v>
      </c>
    </row>
    <row r="128" spans="1:14" ht="14.25" customHeight="1" x14ac:dyDescent="0.3">
      <c r="A128" s="9" t="s">
        <v>37</v>
      </c>
      <c r="B128" s="5" t="s">
        <v>27</v>
      </c>
      <c r="C128" s="5" t="s">
        <v>60</v>
      </c>
      <c r="D128" s="5" t="str">
        <f t="shared" si="9"/>
        <v>1.Source-EML-Files/A21.2-Link-Non-Ascii-Characters-punycode.json.eml</v>
      </c>
      <c r="E128" s="5" t="str">
        <f t="shared" si="10"/>
        <v>2.Evaluation-Screenshots/17. Non-ASCII Characters/Windows11_Outlook/A21.2-Link-Non-Ascii-Characters-punycode.*</v>
      </c>
      <c r="F128" t="s">
        <v>24</v>
      </c>
      <c r="G128" s="9" t="s">
        <v>6</v>
      </c>
      <c r="H128" t="s">
        <v>7</v>
      </c>
      <c r="I128" s="10">
        <f>INT(IF($J128=CriticallityClasses!$E$2,CriticallityClasses!$D$2,"")&amp;IF($J128=CriticallityClasses!$E$3,CriticallityClasses!$D$3,"")&amp;IF($J128=CriticallityClasses!$E$4,CriticallityClasses!$D$4,"")&amp;IF($J128=CriticallityClasses!$E$5,CriticallityClasses!$D$5,"")&amp;IF($J128=CriticallityClasses!$E$6,CriticallityClasses!$D$6,"")&amp;IF($J128=CriticallityClasses!$E$7,CriticallityClasses!$D$7,"")&amp;IF($J128=CriticallityClasses!$E$8,CriticallityClasses!$D$8,"")&amp;IF($J128=CriticallityClasses!$E$9,CriticallityClasses!$D$9,"")&amp;IF($J128=CriticallityClasses!$E$10,CriticallityClasses!$D$10,"")&amp;IF($J128=CriticallityClasses!$E$11,CriticallityClasses!$D$11,"")&amp;IF($J128=CriticallityClasses!$E$12,CriticallityClasses!$D$12,"")&amp;IF($J128=CriticallityClasses!$E$13,CriticallityClasses!$D$13,"")&amp;IF($J128=CriticallityClasses!$E$14,CriticallityClasses!$D$14,"")&amp;IF($J128=CriticallityClasses!$E$15,CriticallityClasses!$D$15,"")&amp;IF($J128=CriticallityClasses!$E$16,CriticallityClasses!$D$16,"")&amp;IF($J128=CriticallityClasses!$E$17,CriticallityClasses!$D$17,"")&amp;IF($J128=CriticallityClasses!$E$18,CriticallityClasses!$D$18,"")&amp;IF($J128=CriticallityClasses!$E$19,CriticallityClasses!$D$19,"")&amp;IF($J128=CriticallityClasses!$E$20,CriticallityClasses!$D$20,"")&amp;IF($J128=CriticallityClasses!$E$21,CriticallityClasses!$D$21,"")&amp;IF($J128=CriticallityClasses!$E$22,CriticallityClasses!$D$22,"")&amp;IF($J128=CriticallityClasses!$E$23,CriticallityClasses!$D$23,"")&amp;IF($J128=CriticallityClasses!$E$24,CriticallityClasses!$D$24,"")&amp;IF($J128=CriticallityClasses!$E$25,CriticallityClasses!$D$25,"")&amp;IF($J128=CriticallityClasses!$E$26,CriticallityClasses!$D$26,"")&amp;IF($J128=CriticallityClasses!$E$27,CriticallityClasses!$D$27,"")&amp;IF($J128=CriticallityClasses!$E$28,CriticallityClasses!$D$28,""))</f>
        <v>1</v>
      </c>
      <c r="J128" s="9" t="str">
        <f t="shared" si="11"/>
        <v>correct.none.yes</v>
      </c>
      <c r="K128" t="str" cm="1">
        <f t="array" ref="K128">_xlfn.SWITCH($F128,"both_misleading-first","both","both_correct-first","both",$F128)</f>
        <v>correct</v>
      </c>
      <c r="L128" t="str" cm="1">
        <f t="array" ref="L128">_xlfn.SWITCH($F128,"both_misleading-first","yes_misleading-first","both_correct-first","yes_same","both",IF($H128="yes","yes_same","no"),$H128)</f>
        <v>yes</v>
      </c>
      <c r="M128" t="s">
        <v>24</v>
      </c>
      <c r="N128" t="s">
        <v>7</v>
      </c>
    </row>
    <row r="129" spans="1:14" ht="14.25" customHeight="1" x14ac:dyDescent="0.3">
      <c r="A129" s="9" t="s">
        <v>39</v>
      </c>
      <c r="B129" s="5" t="s">
        <v>27</v>
      </c>
      <c r="C129" s="5" t="s">
        <v>60</v>
      </c>
      <c r="D129" s="5" t="str">
        <f t="shared" si="9"/>
        <v>1.Source-EML-Files/A21.2-Link-Non-Ascii-Characters-punycode.json.eml</v>
      </c>
      <c r="E129" s="5" t="str">
        <f t="shared" si="10"/>
        <v>2.Evaluation-Screenshots/17. Non-ASCII Characters/Windows11_Thunderbird/A21.2-Link-Non-Ascii-Characters-punycode.*</v>
      </c>
      <c r="F129" t="s">
        <v>11</v>
      </c>
      <c r="G129" s="9" t="s">
        <v>6</v>
      </c>
      <c r="H129" t="s">
        <v>7</v>
      </c>
      <c r="I129" s="10">
        <f>INT(IF($J129=CriticallityClasses!$E$2,CriticallityClasses!$D$2,"")&amp;IF($J129=CriticallityClasses!$E$3,CriticallityClasses!$D$3,"")&amp;IF($J129=CriticallityClasses!$E$4,CriticallityClasses!$D$4,"")&amp;IF($J129=CriticallityClasses!$E$5,CriticallityClasses!$D$5,"")&amp;IF($J129=CriticallityClasses!$E$6,CriticallityClasses!$D$6,"")&amp;IF($J129=CriticallityClasses!$E$7,CriticallityClasses!$D$7,"")&amp;IF($J129=CriticallityClasses!$E$8,CriticallityClasses!$D$8,"")&amp;IF($J129=CriticallityClasses!$E$9,CriticallityClasses!$D$9,"")&amp;IF($J129=CriticallityClasses!$E$10,CriticallityClasses!$D$10,"")&amp;IF($J129=CriticallityClasses!$E$11,CriticallityClasses!$D$11,"")&amp;IF($J129=CriticallityClasses!$E$12,CriticallityClasses!$D$12,"")&amp;IF($J129=CriticallityClasses!$E$13,CriticallityClasses!$D$13,"")&amp;IF($J129=CriticallityClasses!$E$14,CriticallityClasses!$D$14,"")&amp;IF($J129=CriticallityClasses!$E$15,CriticallityClasses!$D$15,"")&amp;IF($J129=CriticallityClasses!$E$16,CriticallityClasses!$D$16,"")&amp;IF($J129=CriticallityClasses!$E$17,CriticallityClasses!$D$17,"")&amp;IF($J129=CriticallityClasses!$E$18,CriticallityClasses!$D$18,"")&amp;IF($J129=CriticallityClasses!$E$19,CriticallityClasses!$D$19,"")&amp;IF($J129=CriticallityClasses!$E$20,CriticallityClasses!$D$20,"")&amp;IF($J129=CriticallityClasses!$E$21,CriticallityClasses!$D$21,"")&amp;IF($J129=CriticallityClasses!$E$22,CriticallityClasses!$D$22,"")&amp;IF($J129=CriticallityClasses!$E$23,CriticallityClasses!$D$23,"")&amp;IF($J129=CriticallityClasses!$E$24,CriticallityClasses!$D$24,"")&amp;IF($J129=CriticallityClasses!$E$25,CriticallityClasses!$D$25,"")&amp;IF($J129=CriticallityClasses!$E$26,CriticallityClasses!$D$26,"")&amp;IF($J129=CriticallityClasses!$E$27,CriticallityClasses!$D$27,"")&amp;IF($J129=CriticallityClasses!$E$28,CriticallityClasses!$D$28,""))</f>
        <v>4</v>
      </c>
      <c r="J129" s="9" t="str">
        <f t="shared" si="11"/>
        <v>misleading.none.yes</v>
      </c>
      <c r="K129" t="str" cm="1">
        <f t="array" ref="K129">_xlfn.SWITCH($F129,"both_misleading-first","both","both_correct-first","both",$F129)</f>
        <v>misleading</v>
      </c>
      <c r="L129" t="str" cm="1">
        <f t="array" ref="L129">_xlfn.SWITCH($F129,"both_misleading-first","yes_misleading-first","both_correct-first","yes_same","both",IF($H129="yes","yes_same","no"),$H129)</f>
        <v>yes</v>
      </c>
      <c r="M129" t="s">
        <v>11</v>
      </c>
      <c r="N129" t="s">
        <v>7</v>
      </c>
    </row>
    <row r="130" spans="1:14" ht="14.25" customHeight="1" x14ac:dyDescent="0.3">
      <c r="A130" s="9" t="s">
        <v>34</v>
      </c>
      <c r="B130" s="5" t="s">
        <v>28</v>
      </c>
      <c r="C130" s="5" t="s">
        <v>62</v>
      </c>
      <c r="D130" s="5" t="str">
        <f t="shared" ref="D130:D161" si="12">"1.Source-EML-Files/" &amp; B130 &amp; ".json.eml"</f>
        <v>1.Source-EML-Files/A28-Sender-Exceedingly-Long.json.eml</v>
      </c>
      <c r="E130" s="5" t="str">
        <f t="shared" ref="E130:E161" si="13">"2.Evaluation-Screenshots/" &amp; C130 &amp; "/" &amp; A130 &amp; "/" &amp; B130 &amp; ".*"</f>
        <v>2.Evaluation-Screenshots/23. Exceedingly Long/iOS_AppleMail/A28-Sender-Exceedingly-Long.*</v>
      </c>
      <c r="F130" t="s">
        <v>11</v>
      </c>
      <c r="G130" s="9" t="s">
        <v>6</v>
      </c>
      <c r="H130" t="s">
        <v>9</v>
      </c>
      <c r="I130" s="10">
        <f>INT(IF($J130=CriticallityClasses!$E$2,CriticallityClasses!$D$2,"")&amp;IF($J130=CriticallityClasses!$E$3,CriticallityClasses!$D$3,"")&amp;IF($J130=CriticallityClasses!$E$4,CriticallityClasses!$D$4,"")&amp;IF($J130=CriticallityClasses!$E$5,CriticallityClasses!$D$5,"")&amp;IF($J130=CriticallityClasses!$E$6,CriticallityClasses!$D$6,"")&amp;IF($J130=CriticallityClasses!$E$7,CriticallityClasses!$D$7,"")&amp;IF($J130=CriticallityClasses!$E$8,CriticallityClasses!$D$8,"")&amp;IF($J130=CriticallityClasses!$E$9,CriticallityClasses!$D$9,"")&amp;IF($J130=CriticallityClasses!$E$10,CriticallityClasses!$D$10,"")&amp;IF($J130=CriticallityClasses!$E$11,CriticallityClasses!$D$11,"")&amp;IF($J130=CriticallityClasses!$E$12,CriticallityClasses!$D$12,"")&amp;IF($J130=CriticallityClasses!$E$13,CriticallityClasses!$D$13,"")&amp;IF($J130=CriticallityClasses!$E$14,CriticallityClasses!$D$14,"")&amp;IF($J130=CriticallityClasses!$E$15,CriticallityClasses!$D$15,"")&amp;IF($J130=CriticallityClasses!$E$16,CriticallityClasses!$D$16,"")&amp;IF($J130=CriticallityClasses!$E$17,CriticallityClasses!$D$17,"")&amp;IF($J130=CriticallityClasses!$E$18,CriticallityClasses!$D$18,"")&amp;IF($J130=CriticallityClasses!$E$19,CriticallityClasses!$D$19,"")&amp;IF($J130=CriticallityClasses!$E$20,CriticallityClasses!$D$20,"")&amp;IF($J130=CriticallityClasses!$E$21,CriticallityClasses!$D$21,"")&amp;IF($J130=CriticallityClasses!$E$22,CriticallityClasses!$D$22,"")&amp;IF($J130=CriticallityClasses!$E$23,CriticallityClasses!$D$23,"")&amp;IF($J130=CriticallityClasses!$E$24,CriticallityClasses!$D$24,"")&amp;IF($J130=CriticallityClasses!$E$25,CriticallityClasses!$D$25,"")&amp;IF($J130=CriticallityClasses!$E$26,CriticallityClasses!$D$26,"")&amp;IF($J130=CriticallityClasses!$E$27,CriticallityClasses!$D$27,"")&amp;IF($J130=CriticallityClasses!$E$28,CriticallityClasses!$D$28,""))</f>
        <v>4</v>
      </c>
      <c r="J130" s="9" t="str">
        <f t="shared" ref="J130:J161" si="14">$F130&amp;"."&amp;$G130&amp;"."&amp;$H130</f>
        <v>misleading.none.no</v>
      </c>
      <c r="K130" t="str" cm="1">
        <f t="array" ref="K130">_xlfn.SWITCH($F130,"both_misleading-first","both","both_correct-first","both",$F130)</f>
        <v>misleading</v>
      </c>
      <c r="L130" t="str" cm="1">
        <f t="array" ref="L130">_xlfn.SWITCH($F130,"both_misleading-first","yes_misleading-first","both_correct-first","yes_same","both",IF($H130="yes","yes_same","no"),$H130)</f>
        <v>no</v>
      </c>
      <c r="M130" t="s">
        <v>11</v>
      </c>
      <c r="N130" t="s">
        <v>9</v>
      </c>
    </row>
    <row r="131" spans="1:14" ht="14.25" customHeight="1" x14ac:dyDescent="0.3">
      <c r="A131" s="9" t="s">
        <v>4</v>
      </c>
      <c r="B131" s="5" t="s">
        <v>28</v>
      </c>
      <c r="C131" s="5" t="s">
        <v>62</v>
      </c>
      <c r="D131" s="5" t="str">
        <f t="shared" si="12"/>
        <v>1.Source-EML-Files/A28-Sender-Exceedingly-Long.json.eml</v>
      </c>
      <c r="E131" s="5" t="str">
        <f t="shared" si="13"/>
        <v>2.Evaluation-Screenshots/23. Exceedingly Long/iOS_Canary/A28-Sender-Exceedingly-Long.*</v>
      </c>
      <c r="F131" t="s">
        <v>11</v>
      </c>
      <c r="G131" s="9" t="s">
        <v>6</v>
      </c>
      <c r="H131" t="s">
        <v>9</v>
      </c>
      <c r="I131" s="10">
        <f>INT(IF($J131=CriticallityClasses!$E$2,CriticallityClasses!$D$2,"")&amp;IF($J131=CriticallityClasses!$E$3,CriticallityClasses!$D$3,"")&amp;IF($J131=CriticallityClasses!$E$4,CriticallityClasses!$D$4,"")&amp;IF($J131=CriticallityClasses!$E$5,CriticallityClasses!$D$5,"")&amp;IF($J131=CriticallityClasses!$E$6,CriticallityClasses!$D$6,"")&amp;IF($J131=CriticallityClasses!$E$7,CriticallityClasses!$D$7,"")&amp;IF($J131=CriticallityClasses!$E$8,CriticallityClasses!$D$8,"")&amp;IF($J131=CriticallityClasses!$E$9,CriticallityClasses!$D$9,"")&amp;IF($J131=CriticallityClasses!$E$10,CriticallityClasses!$D$10,"")&amp;IF($J131=CriticallityClasses!$E$11,CriticallityClasses!$D$11,"")&amp;IF($J131=CriticallityClasses!$E$12,CriticallityClasses!$D$12,"")&amp;IF($J131=CriticallityClasses!$E$13,CriticallityClasses!$D$13,"")&amp;IF($J131=CriticallityClasses!$E$14,CriticallityClasses!$D$14,"")&amp;IF($J131=CriticallityClasses!$E$15,CriticallityClasses!$D$15,"")&amp;IF($J131=CriticallityClasses!$E$16,CriticallityClasses!$D$16,"")&amp;IF($J131=CriticallityClasses!$E$17,CriticallityClasses!$D$17,"")&amp;IF($J131=CriticallityClasses!$E$18,CriticallityClasses!$D$18,"")&amp;IF($J131=CriticallityClasses!$E$19,CriticallityClasses!$D$19,"")&amp;IF($J131=CriticallityClasses!$E$20,CriticallityClasses!$D$20,"")&amp;IF($J131=CriticallityClasses!$E$21,CriticallityClasses!$D$21,"")&amp;IF($J131=CriticallityClasses!$E$22,CriticallityClasses!$D$22,"")&amp;IF($J131=CriticallityClasses!$E$23,CriticallityClasses!$D$23,"")&amp;IF($J131=CriticallityClasses!$E$24,CriticallityClasses!$D$24,"")&amp;IF($J131=CriticallityClasses!$E$25,CriticallityClasses!$D$25,"")&amp;IF($J131=CriticallityClasses!$E$26,CriticallityClasses!$D$26,"")&amp;IF($J131=CriticallityClasses!$E$27,CriticallityClasses!$D$27,"")&amp;IF($J131=CriticallityClasses!$E$28,CriticallityClasses!$D$28,""))</f>
        <v>4</v>
      </c>
      <c r="J131" s="9" t="str">
        <f t="shared" si="14"/>
        <v>misleading.none.no</v>
      </c>
      <c r="K131" t="str" cm="1">
        <f t="array" ref="K131">_xlfn.SWITCH($F131,"both_misleading-first","both","both_correct-first","both",$F131)</f>
        <v>misleading</v>
      </c>
      <c r="L131" t="str" cm="1">
        <f t="array" ref="L131">_xlfn.SWITCH($F131,"both_misleading-first","yes_misleading-first","both_correct-first","yes_same","both",IF($H131="yes","yes_same","no"),$H131)</f>
        <v>no</v>
      </c>
      <c r="M131" t="s">
        <v>11</v>
      </c>
      <c r="N131" t="s">
        <v>9</v>
      </c>
    </row>
    <row r="132" spans="1:14" ht="14.25" customHeight="1" x14ac:dyDescent="0.3">
      <c r="A132" s="9" t="s">
        <v>35</v>
      </c>
      <c r="B132" s="5" t="s">
        <v>28</v>
      </c>
      <c r="C132" s="5" t="s">
        <v>62</v>
      </c>
      <c r="D132" s="5" t="str">
        <f t="shared" si="12"/>
        <v>1.Source-EML-Files/A28-Sender-Exceedingly-Long.json.eml</v>
      </c>
      <c r="E132" s="5" t="str">
        <f t="shared" si="13"/>
        <v>2.Evaluation-Screenshots/23. Exceedingly Long/iOS_Gmail/A28-Sender-Exceedingly-Long.*</v>
      </c>
      <c r="F132" t="s">
        <v>24</v>
      </c>
      <c r="G132" s="9" t="s">
        <v>6</v>
      </c>
      <c r="H132" t="s">
        <v>7</v>
      </c>
      <c r="I132" s="10">
        <f>INT(IF($J132=CriticallityClasses!$E$2,CriticallityClasses!$D$2,"")&amp;IF($J132=CriticallityClasses!$E$3,CriticallityClasses!$D$3,"")&amp;IF($J132=CriticallityClasses!$E$4,CriticallityClasses!$D$4,"")&amp;IF($J132=CriticallityClasses!$E$5,CriticallityClasses!$D$5,"")&amp;IF($J132=CriticallityClasses!$E$6,CriticallityClasses!$D$6,"")&amp;IF($J132=CriticallityClasses!$E$7,CriticallityClasses!$D$7,"")&amp;IF($J132=CriticallityClasses!$E$8,CriticallityClasses!$D$8,"")&amp;IF($J132=CriticallityClasses!$E$9,CriticallityClasses!$D$9,"")&amp;IF($J132=CriticallityClasses!$E$10,CriticallityClasses!$D$10,"")&amp;IF($J132=CriticallityClasses!$E$11,CriticallityClasses!$D$11,"")&amp;IF($J132=CriticallityClasses!$E$12,CriticallityClasses!$D$12,"")&amp;IF($J132=CriticallityClasses!$E$13,CriticallityClasses!$D$13,"")&amp;IF($J132=CriticallityClasses!$E$14,CriticallityClasses!$D$14,"")&amp;IF($J132=CriticallityClasses!$E$15,CriticallityClasses!$D$15,"")&amp;IF($J132=CriticallityClasses!$E$16,CriticallityClasses!$D$16,"")&amp;IF($J132=CriticallityClasses!$E$17,CriticallityClasses!$D$17,"")&amp;IF($J132=CriticallityClasses!$E$18,CriticallityClasses!$D$18,"")&amp;IF($J132=CriticallityClasses!$E$19,CriticallityClasses!$D$19,"")&amp;IF($J132=CriticallityClasses!$E$20,CriticallityClasses!$D$20,"")&amp;IF($J132=CriticallityClasses!$E$21,CriticallityClasses!$D$21,"")&amp;IF($J132=CriticallityClasses!$E$22,CriticallityClasses!$D$22,"")&amp;IF($J132=CriticallityClasses!$E$23,CriticallityClasses!$D$23,"")&amp;IF($J132=CriticallityClasses!$E$24,CriticallityClasses!$D$24,"")&amp;IF($J132=CriticallityClasses!$E$25,CriticallityClasses!$D$25,"")&amp;IF($J132=CriticallityClasses!$E$26,CriticallityClasses!$D$26,"")&amp;IF($J132=CriticallityClasses!$E$27,CriticallityClasses!$D$27,"")&amp;IF($J132=CriticallityClasses!$E$28,CriticallityClasses!$D$28,""))</f>
        <v>1</v>
      </c>
      <c r="J132" s="9" t="str">
        <f t="shared" si="14"/>
        <v>correct.none.yes</v>
      </c>
      <c r="K132" t="str" cm="1">
        <f t="array" ref="K132">_xlfn.SWITCH($F132,"both_misleading-first","both","both_correct-first","both",$F132)</f>
        <v>correct</v>
      </c>
      <c r="L132" t="str" cm="1">
        <f t="array" ref="L132">_xlfn.SWITCH($F132,"both_misleading-first","yes_misleading-first","both_correct-first","yes_same","both",IF($H132="yes","yes_same","no"),$H132)</f>
        <v>yes</v>
      </c>
      <c r="M132" t="s">
        <v>24</v>
      </c>
      <c r="N132" t="s">
        <v>7</v>
      </c>
    </row>
    <row r="133" spans="1:14" ht="14.25" customHeight="1" x14ac:dyDescent="0.3">
      <c r="A133" s="9" t="s">
        <v>63</v>
      </c>
      <c r="B133" s="5" t="s">
        <v>28</v>
      </c>
      <c r="C133" s="5" t="s">
        <v>62</v>
      </c>
      <c r="D133" s="5" t="str">
        <f t="shared" si="12"/>
        <v>1.Source-EML-Files/A28-Sender-Exceedingly-Long.json.eml</v>
      </c>
      <c r="E133" s="5" t="str">
        <f t="shared" si="13"/>
        <v>2.Evaluation-Screenshots/23. Exceedingly Long/macOS_AppleMail/A28-Sender-Exceedingly-Long.*</v>
      </c>
      <c r="F133" t="s">
        <v>22</v>
      </c>
      <c r="G133" s="9" t="s">
        <v>6</v>
      </c>
      <c r="H133" t="s">
        <v>81</v>
      </c>
      <c r="I133" s="10">
        <f>INT(IF($J133=CriticallityClasses!$E$2,CriticallityClasses!$D$2,"")&amp;IF($J133=CriticallityClasses!$E$3,CriticallityClasses!$D$3,"")&amp;IF($J133=CriticallityClasses!$E$4,CriticallityClasses!$D$4,"")&amp;IF($J133=CriticallityClasses!$E$5,CriticallityClasses!$D$5,"")&amp;IF($J133=CriticallityClasses!$E$6,CriticallityClasses!$D$6,"")&amp;IF($J133=CriticallityClasses!$E$7,CriticallityClasses!$D$7,"")&amp;IF($J133=CriticallityClasses!$E$8,CriticallityClasses!$D$8,"")&amp;IF($J133=CriticallityClasses!$E$9,CriticallityClasses!$D$9,"")&amp;IF($J133=CriticallityClasses!$E$10,CriticallityClasses!$D$10,"")&amp;IF($J133=CriticallityClasses!$E$11,CriticallityClasses!$D$11,"")&amp;IF($J133=CriticallityClasses!$E$12,CriticallityClasses!$D$12,"")&amp;IF($J133=CriticallityClasses!$E$13,CriticallityClasses!$D$13,"")&amp;IF($J133=CriticallityClasses!$E$14,CriticallityClasses!$D$14,"")&amp;IF($J133=CriticallityClasses!$E$15,CriticallityClasses!$D$15,"")&amp;IF($J133=CriticallityClasses!$E$16,CriticallityClasses!$D$16,"")&amp;IF($J133=CriticallityClasses!$E$17,CriticallityClasses!$D$17,"")&amp;IF($J133=CriticallityClasses!$E$18,CriticallityClasses!$D$18,"")&amp;IF($J133=CriticallityClasses!$E$19,CriticallityClasses!$D$19,"")&amp;IF($J133=CriticallityClasses!$E$20,CriticallityClasses!$D$20,"")&amp;IF($J133=CriticallityClasses!$E$21,CriticallityClasses!$D$21,"")&amp;IF($J133=CriticallityClasses!$E$22,CriticallityClasses!$D$22,"")&amp;IF($J133=CriticallityClasses!$E$23,CriticallityClasses!$D$23,"")&amp;IF($J133=CriticallityClasses!$E$24,CriticallityClasses!$D$24,"")&amp;IF($J133=CriticallityClasses!$E$25,CriticallityClasses!$D$25,"")&amp;IF($J133=CriticallityClasses!$E$26,CriticallityClasses!$D$26,"")&amp;IF($J133=CriticallityClasses!$E$27,CriticallityClasses!$D$27,"")&amp;IF($J133=CriticallityClasses!$E$28,CriticallityClasses!$D$28,""))</f>
        <v>4</v>
      </c>
      <c r="J133" s="9" t="str">
        <f t="shared" si="14"/>
        <v>both.none.yes_misleading-first</v>
      </c>
      <c r="K133" t="str" cm="1">
        <f t="array" ref="K133">_xlfn.SWITCH($F133,"both_misleading-first","both","both_correct-first","both",$F133)</f>
        <v>both</v>
      </c>
      <c r="L133" t="str" cm="1">
        <f t="array" ref="L133">_xlfn.SWITCH($F133,"both_misleading-first","yes_misleading-first","both_correct-first","yes_same","both",IF($H133="yes","yes_same","no"),$H133)</f>
        <v>no</v>
      </c>
      <c r="M133" t="s">
        <v>22</v>
      </c>
      <c r="N133" t="s">
        <v>81</v>
      </c>
    </row>
    <row r="134" spans="1:14" ht="14.25" customHeight="1" x14ac:dyDescent="0.3">
      <c r="A134" s="9" t="s">
        <v>45</v>
      </c>
      <c r="B134" s="5" t="s">
        <v>28</v>
      </c>
      <c r="C134" s="5" t="s">
        <v>62</v>
      </c>
      <c r="D134" s="5" t="str">
        <f t="shared" si="12"/>
        <v>1.Source-EML-Files/A28-Sender-Exceedingly-Long.json.eml</v>
      </c>
      <c r="E134" s="5" t="str">
        <f t="shared" si="13"/>
        <v>2.Evaluation-Screenshots/23. Exceedingly Long/Ubuntu2210_Mutt/A28-Sender-Exceedingly-Long.*</v>
      </c>
      <c r="F134" t="s">
        <v>24</v>
      </c>
      <c r="G134" s="9" t="s">
        <v>6</v>
      </c>
      <c r="H134" t="s">
        <v>9</v>
      </c>
      <c r="I134" s="10">
        <f>INT(IF($J134=CriticallityClasses!$E$2,CriticallityClasses!$D$2,"")&amp;IF($J134=CriticallityClasses!$E$3,CriticallityClasses!$D$3,"")&amp;IF($J134=CriticallityClasses!$E$4,CriticallityClasses!$D$4,"")&amp;IF($J134=CriticallityClasses!$E$5,CriticallityClasses!$D$5,"")&amp;IF($J134=CriticallityClasses!$E$6,CriticallityClasses!$D$6,"")&amp;IF($J134=CriticallityClasses!$E$7,CriticallityClasses!$D$7,"")&amp;IF($J134=CriticallityClasses!$E$8,CriticallityClasses!$D$8,"")&amp;IF($J134=CriticallityClasses!$E$9,CriticallityClasses!$D$9,"")&amp;IF($J134=CriticallityClasses!$E$10,CriticallityClasses!$D$10,"")&amp;IF($J134=CriticallityClasses!$E$11,CriticallityClasses!$D$11,"")&amp;IF($J134=CriticallityClasses!$E$12,CriticallityClasses!$D$12,"")&amp;IF($J134=CriticallityClasses!$E$13,CriticallityClasses!$D$13,"")&amp;IF($J134=CriticallityClasses!$E$14,CriticallityClasses!$D$14,"")&amp;IF($J134=CriticallityClasses!$E$15,CriticallityClasses!$D$15,"")&amp;IF($J134=CriticallityClasses!$E$16,CriticallityClasses!$D$16,"")&amp;IF($J134=CriticallityClasses!$E$17,CriticallityClasses!$D$17,"")&amp;IF($J134=CriticallityClasses!$E$18,CriticallityClasses!$D$18,"")&amp;IF($J134=CriticallityClasses!$E$19,CriticallityClasses!$D$19,"")&amp;IF($J134=CriticallityClasses!$E$20,CriticallityClasses!$D$20,"")&amp;IF($J134=CriticallityClasses!$E$21,CriticallityClasses!$D$21,"")&amp;IF($J134=CriticallityClasses!$E$22,CriticallityClasses!$D$22,"")&amp;IF($J134=CriticallityClasses!$E$23,CriticallityClasses!$D$23,"")&amp;IF($J134=CriticallityClasses!$E$24,CriticallityClasses!$D$24,"")&amp;IF($J134=CriticallityClasses!$E$25,CriticallityClasses!$D$25,"")&amp;IF($J134=CriticallityClasses!$E$26,CriticallityClasses!$D$26,"")&amp;IF($J134=CriticallityClasses!$E$27,CriticallityClasses!$D$27,"")&amp;IF($J134=CriticallityClasses!$E$28,CriticallityClasses!$D$28,""))</f>
        <v>1</v>
      </c>
      <c r="J134" s="9" t="str">
        <f t="shared" si="14"/>
        <v>correct.none.no</v>
      </c>
      <c r="K134" t="str" cm="1">
        <f t="array" ref="K134">_xlfn.SWITCH($F134,"both_misleading-first","both","both_correct-first","both",$F134)</f>
        <v>correct</v>
      </c>
      <c r="L134" t="str" cm="1">
        <f t="array" ref="L134">_xlfn.SWITCH($F134,"both_misleading-first","yes_misleading-first","both_correct-first","yes_same","both",IF($H134="yes","yes_same","no"),$H134)</f>
        <v>no</v>
      </c>
      <c r="M134" t="s">
        <v>24</v>
      </c>
      <c r="N134" t="s">
        <v>9</v>
      </c>
    </row>
    <row r="135" spans="1:14" ht="14.25" customHeight="1" x14ac:dyDescent="0.3">
      <c r="A135" s="9" t="s">
        <v>36</v>
      </c>
      <c r="B135" s="5" t="s">
        <v>28</v>
      </c>
      <c r="C135" s="5" t="s">
        <v>62</v>
      </c>
      <c r="D135" s="5" t="str">
        <f t="shared" si="12"/>
        <v>1.Source-EML-Files/A28-Sender-Exceedingly-Long.json.eml</v>
      </c>
      <c r="E135" s="5" t="str">
        <f t="shared" si="13"/>
        <v>2.Evaluation-Screenshots/23. Exceedingly Long/Windows11_Firefox-Gmail/A28-Sender-Exceedingly-Long.*</v>
      </c>
      <c r="F135" t="s">
        <v>11</v>
      </c>
      <c r="G135" s="9" t="s">
        <v>6</v>
      </c>
      <c r="H135" t="s">
        <v>9</v>
      </c>
      <c r="I135" s="10">
        <f>INT(IF($J135=CriticallityClasses!$E$2,CriticallityClasses!$D$2,"")&amp;IF($J135=CriticallityClasses!$E$3,CriticallityClasses!$D$3,"")&amp;IF($J135=CriticallityClasses!$E$4,CriticallityClasses!$D$4,"")&amp;IF($J135=CriticallityClasses!$E$5,CriticallityClasses!$D$5,"")&amp;IF($J135=CriticallityClasses!$E$6,CriticallityClasses!$D$6,"")&amp;IF($J135=CriticallityClasses!$E$7,CriticallityClasses!$D$7,"")&amp;IF($J135=CriticallityClasses!$E$8,CriticallityClasses!$D$8,"")&amp;IF($J135=CriticallityClasses!$E$9,CriticallityClasses!$D$9,"")&amp;IF($J135=CriticallityClasses!$E$10,CriticallityClasses!$D$10,"")&amp;IF($J135=CriticallityClasses!$E$11,CriticallityClasses!$D$11,"")&amp;IF($J135=CriticallityClasses!$E$12,CriticallityClasses!$D$12,"")&amp;IF($J135=CriticallityClasses!$E$13,CriticallityClasses!$D$13,"")&amp;IF($J135=CriticallityClasses!$E$14,CriticallityClasses!$D$14,"")&amp;IF($J135=CriticallityClasses!$E$15,CriticallityClasses!$D$15,"")&amp;IF($J135=CriticallityClasses!$E$16,CriticallityClasses!$D$16,"")&amp;IF($J135=CriticallityClasses!$E$17,CriticallityClasses!$D$17,"")&amp;IF($J135=CriticallityClasses!$E$18,CriticallityClasses!$D$18,"")&amp;IF($J135=CriticallityClasses!$E$19,CriticallityClasses!$D$19,"")&amp;IF($J135=CriticallityClasses!$E$20,CriticallityClasses!$D$20,"")&amp;IF($J135=CriticallityClasses!$E$21,CriticallityClasses!$D$21,"")&amp;IF($J135=CriticallityClasses!$E$22,CriticallityClasses!$D$22,"")&amp;IF($J135=CriticallityClasses!$E$23,CriticallityClasses!$D$23,"")&amp;IF($J135=CriticallityClasses!$E$24,CriticallityClasses!$D$24,"")&amp;IF($J135=CriticallityClasses!$E$25,CriticallityClasses!$D$25,"")&amp;IF($J135=CriticallityClasses!$E$26,CriticallityClasses!$D$26,"")&amp;IF($J135=CriticallityClasses!$E$27,CriticallityClasses!$D$27,"")&amp;IF($J135=CriticallityClasses!$E$28,CriticallityClasses!$D$28,""))</f>
        <v>4</v>
      </c>
      <c r="J135" s="9" t="str">
        <f t="shared" si="14"/>
        <v>misleading.none.no</v>
      </c>
      <c r="K135" t="str" cm="1">
        <f t="array" ref="K135">_xlfn.SWITCH($F135,"both_misleading-first","both","both_correct-first","both",$F135)</f>
        <v>misleading</v>
      </c>
      <c r="L135" t="str" cm="1">
        <f t="array" ref="L135">_xlfn.SWITCH($F135,"both_misleading-first","yes_misleading-first","both_correct-first","yes_same","both",IF($H135="yes","yes_same","no"),$H135)</f>
        <v>no</v>
      </c>
      <c r="M135" t="s">
        <v>11</v>
      </c>
      <c r="N135" t="s">
        <v>9</v>
      </c>
    </row>
    <row r="136" spans="1:14" ht="14.25" customHeight="1" x14ac:dyDescent="0.3">
      <c r="A136" s="9" t="s">
        <v>37</v>
      </c>
      <c r="B136" s="5" t="s">
        <v>28</v>
      </c>
      <c r="C136" s="5" t="s">
        <v>62</v>
      </c>
      <c r="D136" s="5" t="str">
        <f t="shared" si="12"/>
        <v>1.Source-EML-Files/A28-Sender-Exceedingly-Long.json.eml</v>
      </c>
      <c r="E136" s="5" t="str">
        <f t="shared" si="13"/>
        <v>2.Evaluation-Screenshots/23. Exceedingly Long/Windows11_Outlook/A28-Sender-Exceedingly-Long.*</v>
      </c>
      <c r="F136" t="s">
        <v>22</v>
      </c>
      <c r="G136" s="9" t="s">
        <v>6</v>
      </c>
      <c r="H136" t="s">
        <v>81</v>
      </c>
      <c r="I136" s="10">
        <f>INT(IF($J136=CriticallityClasses!$E$2,CriticallityClasses!$D$2,"")&amp;IF($J136=CriticallityClasses!$E$3,CriticallityClasses!$D$3,"")&amp;IF($J136=CriticallityClasses!$E$4,CriticallityClasses!$D$4,"")&amp;IF($J136=CriticallityClasses!$E$5,CriticallityClasses!$D$5,"")&amp;IF($J136=CriticallityClasses!$E$6,CriticallityClasses!$D$6,"")&amp;IF($J136=CriticallityClasses!$E$7,CriticallityClasses!$D$7,"")&amp;IF($J136=CriticallityClasses!$E$8,CriticallityClasses!$D$8,"")&amp;IF($J136=CriticallityClasses!$E$9,CriticallityClasses!$D$9,"")&amp;IF($J136=CriticallityClasses!$E$10,CriticallityClasses!$D$10,"")&amp;IF($J136=CriticallityClasses!$E$11,CriticallityClasses!$D$11,"")&amp;IF($J136=CriticallityClasses!$E$12,CriticallityClasses!$D$12,"")&amp;IF($J136=CriticallityClasses!$E$13,CriticallityClasses!$D$13,"")&amp;IF($J136=CriticallityClasses!$E$14,CriticallityClasses!$D$14,"")&amp;IF($J136=CriticallityClasses!$E$15,CriticallityClasses!$D$15,"")&amp;IF($J136=CriticallityClasses!$E$16,CriticallityClasses!$D$16,"")&amp;IF($J136=CriticallityClasses!$E$17,CriticallityClasses!$D$17,"")&amp;IF($J136=CriticallityClasses!$E$18,CriticallityClasses!$D$18,"")&amp;IF($J136=CriticallityClasses!$E$19,CriticallityClasses!$D$19,"")&amp;IF($J136=CriticallityClasses!$E$20,CriticallityClasses!$D$20,"")&amp;IF($J136=CriticallityClasses!$E$21,CriticallityClasses!$D$21,"")&amp;IF($J136=CriticallityClasses!$E$22,CriticallityClasses!$D$22,"")&amp;IF($J136=CriticallityClasses!$E$23,CriticallityClasses!$D$23,"")&amp;IF($J136=CriticallityClasses!$E$24,CriticallityClasses!$D$24,"")&amp;IF($J136=CriticallityClasses!$E$25,CriticallityClasses!$D$25,"")&amp;IF($J136=CriticallityClasses!$E$26,CriticallityClasses!$D$26,"")&amp;IF($J136=CriticallityClasses!$E$27,CriticallityClasses!$D$27,"")&amp;IF($J136=CriticallityClasses!$E$28,CriticallityClasses!$D$28,""))</f>
        <v>4</v>
      </c>
      <c r="J136" s="9" t="str">
        <f t="shared" si="14"/>
        <v>both.none.yes_misleading-first</v>
      </c>
      <c r="K136" t="str" cm="1">
        <f t="array" ref="K136">_xlfn.SWITCH($F136,"both_misleading-first","both","both_correct-first","both",$F136)</f>
        <v>both</v>
      </c>
      <c r="L136" t="str" cm="1">
        <f t="array" ref="L136">_xlfn.SWITCH($F136,"both_misleading-first","yes_misleading-first","both_correct-first","yes_same","both",IF($H136="yes","yes_same","no"),$H136)</f>
        <v>no</v>
      </c>
      <c r="M136" t="s">
        <v>22</v>
      </c>
      <c r="N136" t="s">
        <v>81</v>
      </c>
    </row>
    <row r="137" spans="1:14" ht="14.25" customHeight="1" x14ac:dyDescent="0.3">
      <c r="A137" s="9" t="s">
        <v>39</v>
      </c>
      <c r="B137" s="5" t="s">
        <v>28</v>
      </c>
      <c r="C137" s="5" t="s">
        <v>62</v>
      </c>
      <c r="D137" s="5" t="str">
        <f t="shared" si="12"/>
        <v>1.Source-EML-Files/A28-Sender-Exceedingly-Long.json.eml</v>
      </c>
      <c r="E137" s="5" t="str">
        <f t="shared" si="13"/>
        <v>2.Evaluation-Screenshots/23. Exceedingly Long/Windows11_Thunderbird/A28-Sender-Exceedingly-Long.*</v>
      </c>
      <c r="F137" t="s">
        <v>24</v>
      </c>
      <c r="G137" s="9" t="s">
        <v>6</v>
      </c>
      <c r="H137" t="s">
        <v>9</v>
      </c>
      <c r="I137" s="10">
        <f>INT(IF($J137=CriticallityClasses!$E$2,CriticallityClasses!$D$2,"")&amp;IF($J137=CriticallityClasses!$E$3,CriticallityClasses!$D$3,"")&amp;IF($J137=CriticallityClasses!$E$4,CriticallityClasses!$D$4,"")&amp;IF($J137=CriticallityClasses!$E$5,CriticallityClasses!$D$5,"")&amp;IF($J137=CriticallityClasses!$E$6,CriticallityClasses!$D$6,"")&amp;IF($J137=CriticallityClasses!$E$7,CriticallityClasses!$D$7,"")&amp;IF($J137=CriticallityClasses!$E$8,CriticallityClasses!$D$8,"")&amp;IF($J137=CriticallityClasses!$E$9,CriticallityClasses!$D$9,"")&amp;IF($J137=CriticallityClasses!$E$10,CriticallityClasses!$D$10,"")&amp;IF($J137=CriticallityClasses!$E$11,CriticallityClasses!$D$11,"")&amp;IF($J137=CriticallityClasses!$E$12,CriticallityClasses!$D$12,"")&amp;IF($J137=CriticallityClasses!$E$13,CriticallityClasses!$D$13,"")&amp;IF($J137=CriticallityClasses!$E$14,CriticallityClasses!$D$14,"")&amp;IF($J137=CriticallityClasses!$E$15,CriticallityClasses!$D$15,"")&amp;IF($J137=CriticallityClasses!$E$16,CriticallityClasses!$D$16,"")&amp;IF($J137=CriticallityClasses!$E$17,CriticallityClasses!$D$17,"")&amp;IF($J137=CriticallityClasses!$E$18,CriticallityClasses!$D$18,"")&amp;IF($J137=CriticallityClasses!$E$19,CriticallityClasses!$D$19,"")&amp;IF($J137=CriticallityClasses!$E$20,CriticallityClasses!$D$20,"")&amp;IF($J137=CriticallityClasses!$E$21,CriticallityClasses!$D$21,"")&amp;IF($J137=CriticallityClasses!$E$22,CriticallityClasses!$D$22,"")&amp;IF($J137=CriticallityClasses!$E$23,CriticallityClasses!$D$23,"")&amp;IF($J137=CriticallityClasses!$E$24,CriticallityClasses!$D$24,"")&amp;IF($J137=CriticallityClasses!$E$25,CriticallityClasses!$D$25,"")&amp;IF($J137=CriticallityClasses!$E$26,CriticallityClasses!$D$26,"")&amp;IF($J137=CriticallityClasses!$E$27,CriticallityClasses!$D$27,"")&amp;IF($J137=CriticallityClasses!$E$28,CriticallityClasses!$D$28,""))</f>
        <v>1</v>
      </c>
      <c r="J137" s="9" t="str">
        <f t="shared" si="14"/>
        <v>correct.none.no</v>
      </c>
      <c r="K137" t="str" cm="1">
        <f t="array" ref="K137">_xlfn.SWITCH($F137,"both_misleading-first","both","both_correct-first","both",$F137)</f>
        <v>correct</v>
      </c>
      <c r="L137" t="str" cm="1">
        <f t="array" ref="L137">_xlfn.SWITCH($F137,"both_misleading-first","yes_misleading-first","both_correct-first","yes_same","both",IF($H137="yes","yes_same","no"),$H137)</f>
        <v>no</v>
      </c>
      <c r="M137" t="s">
        <v>24</v>
      </c>
      <c r="N137" t="s">
        <v>9</v>
      </c>
    </row>
    <row r="138" spans="1:14" ht="14.25" customHeight="1" x14ac:dyDescent="0.3">
      <c r="A138" s="9" t="s">
        <v>34</v>
      </c>
      <c r="B138" s="5" t="s">
        <v>29</v>
      </c>
      <c r="C138" s="5" t="s">
        <v>62</v>
      </c>
      <c r="D138" s="5" t="str">
        <f t="shared" si="12"/>
        <v>1.Source-EML-Files/A29-Link-Exceedingly-Long.json.eml</v>
      </c>
      <c r="E138" s="5" t="str">
        <f t="shared" si="13"/>
        <v>2.Evaluation-Screenshots/23. Exceedingly Long/iOS_AppleMail/A29-Link-Exceedingly-Long.*</v>
      </c>
      <c r="F138" t="s">
        <v>9</v>
      </c>
      <c r="G138" s="9" t="s">
        <v>6</v>
      </c>
      <c r="H138" t="s">
        <v>9</v>
      </c>
      <c r="I138" s="10">
        <f>INT(IF($J138=CriticallityClasses!$E$2,CriticallityClasses!$D$2,"")&amp;IF($J138=CriticallityClasses!$E$3,CriticallityClasses!$D$3,"")&amp;IF($J138=CriticallityClasses!$E$4,CriticallityClasses!$D$4,"")&amp;IF($J138=CriticallityClasses!$E$5,CriticallityClasses!$D$5,"")&amp;IF($J138=CriticallityClasses!$E$6,CriticallityClasses!$D$6,"")&amp;IF($J138=CriticallityClasses!$E$7,CriticallityClasses!$D$7,"")&amp;IF($J138=CriticallityClasses!$E$8,CriticallityClasses!$D$8,"")&amp;IF($J138=CriticallityClasses!$E$9,CriticallityClasses!$D$9,"")&amp;IF($J138=CriticallityClasses!$E$10,CriticallityClasses!$D$10,"")&amp;IF($J138=CriticallityClasses!$E$11,CriticallityClasses!$D$11,"")&amp;IF($J138=CriticallityClasses!$E$12,CriticallityClasses!$D$12,"")&amp;IF($J138=CriticallityClasses!$E$13,CriticallityClasses!$D$13,"")&amp;IF($J138=CriticallityClasses!$E$14,CriticallityClasses!$D$14,"")&amp;IF($J138=CriticallityClasses!$E$15,CriticallityClasses!$D$15,"")&amp;IF($J138=CriticallityClasses!$E$16,CriticallityClasses!$D$16,"")&amp;IF($J138=CriticallityClasses!$E$17,CriticallityClasses!$D$17,"")&amp;IF($J138=CriticallityClasses!$E$18,CriticallityClasses!$D$18,"")&amp;IF($J138=CriticallityClasses!$E$19,CriticallityClasses!$D$19,"")&amp;IF($J138=CriticallityClasses!$E$20,CriticallityClasses!$D$20,"")&amp;IF($J138=CriticallityClasses!$E$21,CriticallityClasses!$D$21,"")&amp;IF($J138=CriticallityClasses!$E$22,CriticallityClasses!$D$22,"")&amp;IF($J138=CriticallityClasses!$E$23,CriticallityClasses!$D$23,"")&amp;IF($J138=CriticallityClasses!$E$24,CriticallityClasses!$D$24,"")&amp;IF($J138=CriticallityClasses!$E$25,CriticallityClasses!$D$25,"")&amp;IF($J138=CriticallityClasses!$E$26,CriticallityClasses!$D$26,"")&amp;IF($J138=CriticallityClasses!$E$27,CriticallityClasses!$D$27,"")&amp;IF($J138=CriticallityClasses!$E$28,CriticallityClasses!$D$28,""))</f>
        <v>4</v>
      </c>
      <c r="J138" s="9" t="str">
        <f t="shared" si="14"/>
        <v>no.none.no</v>
      </c>
      <c r="K138" t="str" cm="1">
        <f t="array" ref="K138">_xlfn.SWITCH($F138,"both_misleading-first","both","both_correct-first","both",$F138)</f>
        <v>no</v>
      </c>
      <c r="L138" t="str" cm="1">
        <f t="array" ref="L138">_xlfn.SWITCH($F138,"both_misleading-first","yes_misleading-first","both_correct-first","yes_same","both",IF($H138="yes","yes_same","no"),$H138)</f>
        <v>no</v>
      </c>
      <c r="M138" t="s">
        <v>9</v>
      </c>
      <c r="N138" t="s">
        <v>9</v>
      </c>
    </row>
    <row r="139" spans="1:14" ht="14.25" customHeight="1" x14ac:dyDescent="0.3">
      <c r="A139" s="9" t="s">
        <v>4</v>
      </c>
      <c r="B139" s="5" t="s">
        <v>29</v>
      </c>
      <c r="C139" s="5" t="s">
        <v>62</v>
      </c>
      <c r="D139" s="5" t="str">
        <f t="shared" si="12"/>
        <v>1.Source-EML-Files/A29-Link-Exceedingly-Long.json.eml</v>
      </c>
      <c r="E139" s="5" t="str">
        <f t="shared" si="13"/>
        <v>2.Evaluation-Screenshots/23. Exceedingly Long/iOS_Canary/A29-Link-Exceedingly-Long.*</v>
      </c>
      <c r="F139" t="s">
        <v>9</v>
      </c>
      <c r="G139" s="9" t="s">
        <v>6</v>
      </c>
      <c r="H139" t="s">
        <v>9</v>
      </c>
      <c r="I139" s="10">
        <f>INT(IF($J139=CriticallityClasses!$E$2,CriticallityClasses!$D$2,"")&amp;IF($J139=CriticallityClasses!$E$3,CriticallityClasses!$D$3,"")&amp;IF($J139=CriticallityClasses!$E$4,CriticallityClasses!$D$4,"")&amp;IF($J139=CriticallityClasses!$E$5,CriticallityClasses!$D$5,"")&amp;IF($J139=CriticallityClasses!$E$6,CriticallityClasses!$D$6,"")&amp;IF($J139=CriticallityClasses!$E$7,CriticallityClasses!$D$7,"")&amp;IF($J139=CriticallityClasses!$E$8,CriticallityClasses!$D$8,"")&amp;IF($J139=CriticallityClasses!$E$9,CriticallityClasses!$D$9,"")&amp;IF($J139=CriticallityClasses!$E$10,CriticallityClasses!$D$10,"")&amp;IF($J139=CriticallityClasses!$E$11,CriticallityClasses!$D$11,"")&amp;IF($J139=CriticallityClasses!$E$12,CriticallityClasses!$D$12,"")&amp;IF($J139=CriticallityClasses!$E$13,CriticallityClasses!$D$13,"")&amp;IF($J139=CriticallityClasses!$E$14,CriticallityClasses!$D$14,"")&amp;IF($J139=CriticallityClasses!$E$15,CriticallityClasses!$D$15,"")&amp;IF($J139=CriticallityClasses!$E$16,CriticallityClasses!$D$16,"")&amp;IF($J139=CriticallityClasses!$E$17,CriticallityClasses!$D$17,"")&amp;IF($J139=CriticallityClasses!$E$18,CriticallityClasses!$D$18,"")&amp;IF($J139=CriticallityClasses!$E$19,CriticallityClasses!$D$19,"")&amp;IF($J139=CriticallityClasses!$E$20,CriticallityClasses!$D$20,"")&amp;IF($J139=CriticallityClasses!$E$21,CriticallityClasses!$D$21,"")&amp;IF($J139=CriticallityClasses!$E$22,CriticallityClasses!$D$22,"")&amp;IF($J139=CriticallityClasses!$E$23,CriticallityClasses!$D$23,"")&amp;IF($J139=CriticallityClasses!$E$24,CriticallityClasses!$D$24,"")&amp;IF($J139=CriticallityClasses!$E$25,CriticallityClasses!$D$25,"")&amp;IF($J139=CriticallityClasses!$E$26,CriticallityClasses!$D$26,"")&amp;IF($J139=CriticallityClasses!$E$27,CriticallityClasses!$D$27,"")&amp;IF($J139=CriticallityClasses!$E$28,CriticallityClasses!$D$28,""))</f>
        <v>4</v>
      </c>
      <c r="J139" s="9" t="str">
        <f t="shared" si="14"/>
        <v>no.none.no</v>
      </c>
      <c r="K139" t="str" cm="1">
        <f t="array" ref="K139">_xlfn.SWITCH($F139,"both_misleading-first","both","both_correct-first","both",$F139)</f>
        <v>no</v>
      </c>
      <c r="L139" t="str" cm="1">
        <f t="array" ref="L139">_xlfn.SWITCH($F139,"both_misleading-first","yes_misleading-first","both_correct-first","yes_same","both",IF($H139="yes","yes_same","no"),$H139)</f>
        <v>no</v>
      </c>
      <c r="M139" t="s">
        <v>9</v>
      </c>
      <c r="N139" t="s">
        <v>9</v>
      </c>
    </row>
    <row r="140" spans="1:14" ht="14.25" customHeight="1" x14ac:dyDescent="0.3">
      <c r="A140" s="9" t="s">
        <v>35</v>
      </c>
      <c r="B140" s="5" t="s">
        <v>29</v>
      </c>
      <c r="C140" s="5" t="s">
        <v>62</v>
      </c>
      <c r="D140" s="5" t="str">
        <f t="shared" si="12"/>
        <v>1.Source-EML-Files/A29-Link-Exceedingly-Long.json.eml</v>
      </c>
      <c r="E140" s="5" t="str">
        <f t="shared" si="13"/>
        <v>2.Evaluation-Screenshots/23. Exceedingly Long/iOS_Gmail/A29-Link-Exceedingly-Long.*</v>
      </c>
      <c r="F140" t="s">
        <v>9</v>
      </c>
      <c r="G140" s="9" t="s">
        <v>6</v>
      </c>
      <c r="H140" t="s">
        <v>9</v>
      </c>
      <c r="I140" s="10">
        <f>INT(IF($J140=CriticallityClasses!$E$2,CriticallityClasses!$D$2,"")&amp;IF($J140=CriticallityClasses!$E$3,CriticallityClasses!$D$3,"")&amp;IF($J140=CriticallityClasses!$E$4,CriticallityClasses!$D$4,"")&amp;IF($J140=CriticallityClasses!$E$5,CriticallityClasses!$D$5,"")&amp;IF($J140=CriticallityClasses!$E$6,CriticallityClasses!$D$6,"")&amp;IF($J140=CriticallityClasses!$E$7,CriticallityClasses!$D$7,"")&amp;IF($J140=CriticallityClasses!$E$8,CriticallityClasses!$D$8,"")&amp;IF($J140=CriticallityClasses!$E$9,CriticallityClasses!$D$9,"")&amp;IF($J140=CriticallityClasses!$E$10,CriticallityClasses!$D$10,"")&amp;IF($J140=CriticallityClasses!$E$11,CriticallityClasses!$D$11,"")&amp;IF($J140=CriticallityClasses!$E$12,CriticallityClasses!$D$12,"")&amp;IF($J140=CriticallityClasses!$E$13,CriticallityClasses!$D$13,"")&amp;IF($J140=CriticallityClasses!$E$14,CriticallityClasses!$D$14,"")&amp;IF($J140=CriticallityClasses!$E$15,CriticallityClasses!$D$15,"")&amp;IF($J140=CriticallityClasses!$E$16,CriticallityClasses!$D$16,"")&amp;IF($J140=CriticallityClasses!$E$17,CriticallityClasses!$D$17,"")&amp;IF($J140=CriticallityClasses!$E$18,CriticallityClasses!$D$18,"")&amp;IF($J140=CriticallityClasses!$E$19,CriticallityClasses!$D$19,"")&amp;IF($J140=CriticallityClasses!$E$20,CriticallityClasses!$D$20,"")&amp;IF($J140=CriticallityClasses!$E$21,CriticallityClasses!$D$21,"")&amp;IF($J140=CriticallityClasses!$E$22,CriticallityClasses!$D$22,"")&amp;IF($J140=CriticallityClasses!$E$23,CriticallityClasses!$D$23,"")&amp;IF($J140=CriticallityClasses!$E$24,CriticallityClasses!$D$24,"")&amp;IF($J140=CriticallityClasses!$E$25,CriticallityClasses!$D$25,"")&amp;IF($J140=CriticallityClasses!$E$26,CriticallityClasses!$D$26,"")&amp;IF($J140=CriticallityClasses!$E$27,CriticallityClasses!$D$27,"")&amp;IF($J140=CriticallityClasses!$E$28,CriticallityClasses!$D$28,""))</f>
        <v>4</v>
      </c>
      <c r="J140" s="9" t="str">
        <f t="shared" si="14"/>
        <v>no.none.no</v>
      </c>
      <c r="K140" t="str" cm="1">
        <f t="array" ref="K140">_xlfn.SWITCH($F140,"both_misleading-first","both","both_correct-first","both",$F140)</f>
        <v>no</v>
      </c>
      <c r="L140" t="str" cm="1">
        <f t="array" ref="L140">_xlfn.SWITCH($F140,"both_misleading-first","yes_misleading-first","both_correct-first","yes_same","both",IF($H140="yes","yes_same","no"),$H140)</f>
        <v>no</v>
      </c>
      <c r="M140" t="s">
        <v>9</v>
      </c>
      <c r="N140" t="s">
        <v>9</v>
      </c>
    </row>
    <row r="141" spans="1:14" ht="14.25" customHeight="1" x14ac:dyDescent="0.3">
      <c r="A141" s="9" t="s">
        <v>63</v>
      </c>
      <c r="B141" s="5" t="s">
        <v>29</v>
      </c>
      <c r="C141" s="5" t="s">
        <v>62</v>
      </c>
      <c r="D141" s="5" t="str">
        <f t="shared" si="12"/>
        <v>1.Source-EML-Files/A29-Link-Exceedingly-Long.json.eml</v>
      </c>
      <c r="E141" s="5" t="str">
        <f t="shared" si="13"/>
        <v>2.Evaluation-Screenshots/23. Exceedingly Long/macOS_AppleMail/A29-Link-Exceedingly-Long.*</v>
      </c>
      <c r="F141" t="s">
        <v>24</v>
      </c>
      <c r="G141" s="9" t="s">
        <v>6</v>
      </c>
      <c r="H141" t="s">
        <v>7</v>
      </c>
      <c r="I141" s="10">
        <f>INT(IF($J141=CriticallityClasses!$E$2,CriticallityClasses!$D$2,"")&amp;IF($J141=CriticallityClasses!$E$3,CriticallityClasses!$D$3,"")&amp;IF($J141=CriticallityClasses!$E$4,CriticallityClasses!$D$4,"")&amp;IF($J141=CriticallityClasses!$E$5,CriticallityClasses!$D$5,"")&amp;IF($J141=CriticallityClasses!$E$6,CriticallityClasses!$D$6,"")&amp;IF($J141=CriticallityClasses!$E$7,CriticallityClasses!$D$7,"")&amp;IF($J141=CriticallityClasses!$E$8,CriticallityClasses!$D$8,"")&amp;IF($J141=CriticallityClasses!$E$9,CriticallityClasses!$D$9,"")&amp;IF($J141=CriticallityClasses!$E$10,CriticallityClasses!$D$10,"")&amp;IF($J141=CriticallityClasses!$E$11,CriticallityClasses!$D$11,"")&amp;IF($J141=CriticallityClasses!$E$12,CriticallityClasses!$D$12,"")&amp;IF($J141=CriticallityClasses!$E$13,CriticallityClasses!$D$13,"")&amp;IF($J141=CriticallityClasses!$E$14,CriticallityClasses!$D$14,"")&amp;IF($J141=CriticallityClasses!$E$15,CriticallityClasses!$D$15,"")&amp;IF($J141=CriticallityClasses!$E$16,CriticallityClasses!$D$16,"")&amp;IF($J141=CriticallityClasses!$E$17,CriticallityClasses!$D$17,"")&amp;IF($J141=CriticallityClasses!$E$18,CriticallityClasses!$D$18,"")&amp;IF($J141=CriticallityClasses!$E$19,CriticallityClasses!$D$19,"")&amp;IF($J141=CriticallityClasses!$E$20,CriticallityClasses!$D$20,"")&amp;IF($J141=CriticallityClasses!$E$21,CriticallityClasses!$D$21,"")&amp;IF($J141=CriticallityClasses!$E$22,CriticallityClasses!$D$22,"")&amp;IF($J141=CriticallityClasses!$E$23,CriticallityClasses!$D$23,"")&amp;IF($J141=CriticallityClasses!$E$24,CriticallityClasses!$D$24,"")&amp;IF($J141=CriticallityClasses!$E$25,CriticallityClasses!$D$25,"")&amp;IF($J141=CriticallityClasses!$E$26,CriticallityClasses!$D$26,"")&amp;IF($J141=CriticallityClasses!$E$27,CriticallityClasses!$D$27,"")&amp;IF($J141=CriticallityClasses!$E$28,CriticallityClasses!$D$28,""))</f>
        <v>1</v>
      </c>
      <c r="J141" s="9" t="str">
        <f t="shared" si="14"/>
        <v>correct.none.yes</v>
      </c>
      <c r="K141" t="str" cm="1">
        <f t="array" ref="K141">_xlfn.SWITCH($F141,"both_misleading-first","both","both_correct-first","both",$F141)</f>
        <v>correct</v>
      </c>
      <c r="L141" t="str" cm="1">
        <f t="array" ref="L141">_xlfn.SWITCH($F141,"both_misleading-first","yes_misleading-first","both_correct-first","yes_same","both",IF($H141="yes","yes_same","no"),$H141)</f>
        <v>yes</v>
      </c>
      <c r="M141" t="s">
        <v>24</v>
      </c>
      <c r="N141" t="s">
        <v>7</v>
      </c>
    </row>
    <row r="142" spans="1:14" ht="14.25" customHeight="1" x14ac:dyDescent="0.3">
      <c r="A142" s="9" t="s">
        <v>45</v>
      </c>
      <c r="B142" s="5" t="s">
        <v>29</v>
      </c>
      <c r="C142" s="5" t="s">
        <v>62</v>
      </c>
      <c r="D142" s="5" t="str">
        <f t="shared" si="12"/>
        <v>1.Source-EML-Files/A29-Link-Exceedingly-Long.json.eml</v>
      </c>
      <c r="E142" s="5" t="str">
        <f t="shared" si="13"/>
        <v>2.Evaluation-Screenshots/23. Exceedingly Long/Ubuntu2210_Mutt/A29-Link-Exceedingly-Long.*</v>
      </c>
      <c r="F142" t="s">
        <v>24</v>
      </c>
      <c r="G142" s="9" t="s">
        <v>6</v>
      </c>
      <c r="H142" t="s">
        <v>9</v>
      </c>
      <c r="I142" s="10">
        <f>INT(IF($J142=CriticallityClasses!$E$2,CriticallityClasses!$D$2,"")&amp;IF($J142=CriticallityClasses!$E$3,CriticallityClasses!$D$3,"")&amp;IF($J142=CriticallityClasses!$E$4,CriticallityClasses!$D$4,"")&amp;IF($J142=CriticallityClasses!$E$5,CriticallityClasses!$D$5,"")&amp;IF($J142=CriticallityClasses!$E$6,CriticallityClasses!$D$6,"")&amp;IF($J142=CriticallityClasses!$E$7,CriticallityClasses!$D$7,"")&amp;IF($J142=CriticallityClasses!$E$8,CriticallityClasses!$D$8,"")&amp;IF($J142=CriticallityClasses!$E$9,CriticallityClasses!$D$9,"")&amp;IF($J142=CriticallityClasses!$E$10,CriticallityClasses!$D$10,"")&amp;IF($J142=CriticallityClasses!$E$11,CriticallityClasses!$D$11,"")&amp;IF($J142=CriticallityClasses!$E$12,CriticallityClasses!$D$12,"")&amp;IF($J142=CriticallityClasses!$E$13,CriticallityClasses!$D$13,"")&amp;IF($J142=CriticallityClasses!$E$14,CriticallityClasses!$D$14,"")&amp;IF($J142=CriticallityClasses!$E$15,CriticallityClasses!$D$15,"")&amp;IF($J142=CriticallityClasses!$E$16,CriticallityClasses!$D$16,"")&amp;IF($J142=CriticallityClasses!$E$17,CriticallityClasses!$D$17,"")&amp;IF($J142=CriticallityClasses!$E$18,CriticallityClasses!$D$18,"")&amp;IF($J142=CriticallityClasses!$E$19,CriticallityClasses!$D$19,"")&amp;IF($J142=CriticallityClasses!$E$20,CriticallityClasses!$D$20,"")&amp;IF($J142=CriticallityClasses!$E$21,CriticallityClasses!$D$21,"")&amp;IF($J142=CriticallityClasses!$E$22,CriticallityClasses!$D$22,"")&amp;IF($J142=CriticallityClasses!$E$23,CriticallityClasses!$D$23,"")&amp;IF($J142=CriticallityClasses!$E$24,CriticallityClasses!$D$24,"")&amp;IF($J142=CriticallityClasses!$E$25,CriticallityClasses!$D$25,"")&amp;IF($J142=CriticallityClasses!$E$26,CriticallityClasses!$D$26,"")&amp;IF($J142=CriticallityClasses!$E$27,CriticallityClasses!$D$27,"")&amp;IF($J142=CriticallityClasses!$E$28,CriticallityClasses!$D$28,""))</f>
        <v>1</v>
      </c>
      <c r="J142" s="9" t="str">
        <f t="shared" si="14"/>
        <v>correct.none.no</v>
      </c>
      <c r="K142" t="str" cm="1">
        <f t="array" ref="K142">_xlfn.SWITCH($F142,"both_misleading-first","both","both_correct-first","both",$F142)</f>
        <v>correct</v>
      </c>
      <c r="L142" t="str" cm="1">
        <f t="array" ref="L142">_xlfn.SWITCH($F142,"both_misleading-first","yes_misleading-first","both_correct-first","yes_same","both",IF($H142="yes","yes_same","no"),$H142)</f>
        <v>no</v>
      </c>
      <c r="M142" t="s">
        <v>24</v>
      </c>
      <c r="N142" t="s">
        <v>9</v>
      </c>
    </row>
    <row r="143" spans="1:14" ht="14.25" customHeight="1" x14ac:dyDescent="0.3">
      <c r="A143" s="9" t="s">
        <v>36</v>
      </c>
      <c r="B143" s="5" t="s">
        <v>29</v>
      </c>
      <c r="C143" s="5" t="s">
        <v>62</v>
      </c>
      <c r="D143" s="5" t="str">
        <f t="shared" si="12"/>
        <v>1.Source-EML-Files/A29-Link-Exceedingly-Long.json.eml</v>
      </c>
      <c r="E143" s="5" t="str">
        <f t="shared" si="13"/>
        <v>2.Evaluation-Screenshots/23. Exceedingly Long/Windows11_Firefox-Gmail/A29-Link-Exceedingly-Long.*</v>
      </c>
      <c r="F143" t="s">
        <v>22</v>
      </c>
      <c r="G143" s="9" t="s">
        <v>6</v>
      </c>
      <c r="H143" t="s">
        <v>82</v>
      </c>
      <c r="I143" s="10">
        <f>INT(IF($J143=CriticallityClasses!$E$2,CriticallityClasses!$D$2,"")&amp;IF($J143=CriticallityClasses!$E$3,CriticallityClasses!$D$3,"")&amp;IF($J143=CriticallityClasses!$E$4,CriticallityClasses!$D$4,"")&amp;IF($J143=CriticallityClasses!$E$5,CriticallityClasses!$D$5,"")&amp;IF($J143=CriticallityClasses!$E$6,CriticallityClasses!$D$6,"")&amp;IF($J143=CriticallityClasses!$E$7,CriticallityClasses!$D$7,"")&amp;IF($J143=CriticallityClasses!$E$8,CriticallityClasses!$D$8,"")&amp;IF($J143=CriticallityClasses!$E$9,CriticallityClasses!$D$9,"")&amp;IF($J143=CriticallityClasses!$E$10,CriticallityClasses!$D$10,"")&amp;IF($J143=CriticallityClasses!$E$11,CriticallityClasses!$D$11,"")&amp;IF($J143=CriticallityClasses!$E$12,CriticallityClasses!$D$12,"")&amp;IF($J143=CriticallityClasses!$E$13,CriticallityClasses!$D$13,"")&amp;IF($J143=CriticallityClasses!$E$14,CriticallityClasses!$D$14,"")&amp;IF($J143=CriticallityClasses!$E$15,CriticallityClasses!$D$15,"")&amp;IF($J143=CriticallityClasses!$E$16,CriticallityClasses!$D$16,"")&amp;IF($J143=CriticallityClasses!$E$17,CriticallityClasses!$D$17,"")&amp;IF($J143=CriticallityClasses!$E$18,CriticallityClasses!$D$18,"")&amp;IF($J143=CriticallityClasses!$E$19,CriticallityClasses!$D$19,"")&amp;IF($J143=CriticallityClasses!$E$20,CriticallityClasses!$D$20,"")&amp;IF($J143=CriticallityClasses!$E$21,CriticallityClasses!$D$21,"")&amp;IF($J143=CriticallityClasses!$E$22,CriticallityClasses!$D$22,"")&amp;IF($J143=CriticallityClasses!$E$23,CriticallityClasses!$D$23,"")&amp;IF($J143=CriticallityClasses!$E$24,CriticallityClasses!$D$24,"")&amp;IF($J143=CriticallityClasses!$E$25,CriticallityClasses!$D$25,"")&amp;IF($J143=CriticallityClasses!$E$26,CriticallityClasses!$D$26,"")&amp;IF($J143=CriticallityClasses!$E$27,CriticallityClasses!$D$27,"")&amp;IF($J143=CriticallityClasses!$E$28,CriticallityClasses!$D$28,""))</f>
        <v>2</v>
      </c>
      <c r="J143" s="9" t="str">
        <f t="shared" si="14"/>
        <v>both.none.yes_same</v>
      </c>
      <c r="K143" t="str" cm="1">
        <f t="array" ref="K143">_xlfn.SWITCH($F143,"both_misleading-first","both","both_correct-first","both",$F143)</f>
        <v>both</v>
      </c>
      <c r="L143" t="str" cm="1">
        <f t="array" ref="L143">_xlfn.SWITCH($F143,"both_misleading-first","yes_misleading-first","both_correct-first","yes_same","both",IF($H143="yes","yes_same","no"),$H143)</f>
        <v>no</v>
      </c>
      <c r="M143" t="s">
        <v>22</v>
      </c>
      <c r="N143" t="s">
        <v>82</v>
      </c>
    </row>
    <row r="144" spans="1:14" ht="14.25" customHeight="1" x14ac:dyDescent="0.3">
      <c r="A144" s="9" t="s">
        <v>37</v>
      </c>
      <c r="B144" s="5" t="s">
        <v>29</v>
      </c>
      <c r="C144" s="5" t="s">
        <v>62</v>
      </c>
      <c r="D144" s="5" t="str">
        <f t="shared" si="12"/>
        <v>1.Source-EML-Files/A29-Link-Exceedingly-Long.json.eml</v>
      </c>
      <c r="E144" s="5" t="str">
        <f t="shared" si="13"/>
        <v>2.Evaluation-Screenshots/23. Exceedingly Long/Windows11_Outlook/A29-Link-Exceedingly-Long.*</v>
      </c>
      <c r="F144" t="s">
        <v>22</v>
      </c>
      <c r="G144" s="9" t="s">
        <v>6</v>
      </c>
      <c r="H144" t="s">
        <v>82</v>
      </c>
      <c r="I144" s="10">
        <f>INT(IF($J144=CriticallityClasses!$E$2,CriticallityClasses!$D$2,"")&amp;IF($J144=CriticallityClasses!$E$3,CriticallityClasses!$D$3,"")&amp;IF($J144=CriticallityClasses!$E$4,CriticallityClasses!$D$4,"")&amp;IF($J144=CriticallityClasses!$E$5,CriticallityClasses!$D$5,"")&amp;IF($J144=CriticallityClasses!$E$6,CriticallityClasses!$D$6,"")&amp;IF($J144=CriticallityClasses!$E$7,CriticallityClasses!$D$7,"")&amp;IF($J144=CriticallityClasses!$E$8,CriticallityClasses!$D$8,"")&amp;IF($J144=CriticallityClasses!$E$9,CriticallityClasses!$D$9,"")&amp;IF($J144=CriticallityClasses!$E$10,CriticallityClasses!$D$10,"")&amp;IF($J144=CriticallityClasses!$E$11,CriticallityClasses!$D$11,"")&amp;IF($J144=CriticallityClasses!$E$12,CriticallityClasses!$D$12,"")&amp;IF($J144=CriticallityClasses!$E$13,CriticallityClasses!$D$13,"")&amp;IF($J144=CriticallityClasses!$E$14,CriticallityClasses!$D$14,"")&amp;IF($J144=CriticallityClasses!$E$15,CriticallityClasses!$D$15,"")&amp;IF($J144=CriticallityClasses!$E$16,CriticallityClasses!$D$16,"")&amp;IF($J144=CriticallityClasses!$E$17,CriticallityClasses!$D$17,"")&amp;IF($J144=CriticallityClasses!$E$18,CriticallityClasses!$D$18,"")&amp;IF($J144=CriticallityClasses!$E$19,CriticallityClasses!$D$19,"")&amp;IF($J144=CriticallityClasses!$E$20,CriticallityClasses!$D$20,"")&amp;IF($J144=CriticallityClasses!$E$21,CriticallityClasses!$D$21,"")&amp;IF($J144=CriticallityClasses!$E$22,CriticallityClasses!$D$22,"")&amp;IF($J144=CriticallityClasses!$E$23,CriticallityClasses!$D$23,"")&amp;IF($J144=CriticallityClasses!$E$24,CriticallityClasses!$D$24,"")&amp;IF($J144=CriticallityClasses!$E$25,CriticallityClasses!$D$25,"")&amp;IF($J144=CriticallityClasses!$E$26,CriticallityClasses!$D$26,"")&amp;IF($J144=CriticallityClasses!$E$27,CriticallityClasses!$D$27,"")&amp;IF($J144=CriticallityClasses!$E$28,CriticallityClasses!$D$28,""))</f>
        <v>2</v>
      </c>
      <c r="J144" s="9" t="str">
        <f t="shared" si="14"/>
        <v>both.none.yes_same</v>
      </c>
      <c r="K144" t="str" cm="1">
        <f t="array" ref="K144">_xlfn.SWITCH($F144,"both_misleading-first","both","both_correct-first","both",$F144)</f>
        <v>both</v>
      </c>
      <c r="L144" t="str" cm="1">
        <f t="array" ref="L144">_xlfn.SWITCH($F144,"both_misleading-first","yes_misleading-first","both_correct-first","yes_same","both",IF($H144="yes","yes_same","no"),$H144)</f>
        <v>no</v>
      </c>
      <c r="M144" t="s">
        <v>22</v>
      </c>
      <c r="N144" t="s">
        <v>82</v>
      </c>
    </row>
    <row r="145" spans="1:14" ht="14.25" customHeight="1" x14ac:dyDescent="0.3">
      <c r="A145" s="9" t="s">
        <v>39</v>
      </c>
      <c r="B145" s="5" t="s">
        <v>29</v>
      </c>
      <c r="C145" s="5" t="s">
        <v>62</v>
      </c>
      <c r="D145" s="5" t="str">
        <f t="shared" si="12"/>
        <v>1.Source-EML-Files/A29-Link-Exceedingly-Long.json.eml</v>
      </c>
      <c r="E145" s="5" t="str">
        <f t="shared" si="13"/>
        <v>2.Evaluation-Screenshots/23. Exceedingly Long/Windows11_Thunderbird/A29-Link-Exceedingly-Long.*</v>
      </c>
      <c r="F145" t="s">
        <v>11</v>
      </c>
      <c r="G145" s="9" t="s">
        <v>6</v>
      </c>
      <c r="H145" t="s">
        <v>9</v>
      </c>
      <c r="I145" s="10">
        <f>INT(IF($J145=CriticallityClasses!$E$2,CriticallityClasses!$D$2,"")&amp;IF($J145=CriticallityClasses!$E$3,CriticallityClasses!$D$3,"")&amp;IF($J145=CriticallityClasses!$E$4,CriticallityClasses!$D$4,"")&amp;IF($J145=CriticallityClasses!$E$5,CriticallityClasses!$D$5,"")&amp;IF($J145=CriticallityClasses!$E$6,CriticallityClasses!$D$6,"")&amp;IF($J145=CriticallityClasses!$E$7,CriticallityClasses!$D$7,"")&amp;IF($J145=CriticallityClasses!$E$8,CriticallityClasses!$D$8,"")&amp;IF($J145=CriticallityClasses!$E$9,CriticallityClasses!$D$9,"")&amp;IF($J145=CriticallityClasses!$E$10,CriticallityClasses!$D$10,"")&amp;IF($J145=CriticallityClasses!$E$11,CriticallityClasses!$D$11,"")&amp;IF($J145=CriticallityClasses!$E$12,CriticallityClasses!$D$12,"")&amp;IF($J145=CriticallityClasses!$E$13,CriticallityClasses!$D$13,"")&amp;IF($J145=CriticallityClasses!$E$14,CriticallityClasses!$D$14,"")&amp;IF($J145=CriticallityClasses!$E$15,CriticallityClasses!$D$15,"")&amp;IF($J145=CriticallityClasses!$E$16,CriticallityClasses!$D$16,"")&amp;IF($J145=CriticallityClasses!$E$17,CriticallityClasses!$D$17,"")&amp;IF($J145=CriticallityClasses!$E$18,CriticallityClasses!$D$18,"")&amp;IF($J145=CriticallityClasses!$E$19,CriticallityClasses!$D$19,"")&amp;IF($J145=CriticallityClasses!$E$20,CriticallityClasses!$D$20,"")&amp;IF($J145=CriticallityClasses!$E$21,CriticallityClasses!$D$21,"")&amp;IF($J145=CriticallityClasses!$E$22,CriticallityClasses!$D$22,"")&amp;IF($J145=CriticallityClasses!$E$23,CriticallityClasses!$D$23,"")&amp;IF($J145=CriticallityClasses!$E$24,CriticallityClasses!$D$24,"")&amp;IF($J145=CriticallityClasses!$E$25,CriticallityClasses!$D$25,"")&amp;IF($J145=CriticallityClasses!$E$26,CriticallityClasses!$D$26,"")&amp;IF($J145=CriticallityClasses!$E$27,CriticallityClasses!$D$27,"")&amp;IF($J145=CriticallityClasses!$E$28,CriticallityClasses!$D$28,""))</f>
        <v>4</v>
      </c>
      <c r="J145" s="9" t="str">
        <f t="shared" si="14"/>
        <v>misleading.none.no</v>
      </c>
      <c r="K145" t="str" cm="1">
        <f t="array" ref="K145">_xlfn.SWITCH($F145,"both_misleading-first","both","both_correct-first","both",$F145)</f>
        <v>misleading</v>
      </c>
      <c r="L145" t="str" cm="1">
        <f t="array" ref="L145">_xlfn.SWITCH($F145,"both_misleading-first","yes_misleading-first","both_correct-first","yes_same","both",IF($H145="yes","yes_same","no"),$H145)</f>
        <v>no</v>
      </c>
      <c r="M145" t="s">
        <v>11</v>
      </c>
      <c r="N145" t="s">
        <v>9</v>
      </c>
    </row>
    <row r="146" spans="1:14" ht="14.25" customHeight="1" x14ac:dyDescent="0.3">
      <c r="A146" s="9" t="s">
        <v>34</v>
      </c>
      <c r="B146" s="5" t="s">
        <v>30</v>
      </c>
      <c r="C146" s="5" t="s">
        <v>62</v>
      </c>
      <c r="D146" s="5" t="str">
        <f t="shared" si="12"/>
        <v>1.Source-EML-Files/A30-Attm-Exceedingly-Long.json.eml</v>
      </c>
      <c r="E146" s="5" t="str">
        <f t="shared" si="13"/>
        <v>2.Evaluation-Screenshots/23. Exceedingly Long/iOS_AppleMail/A30-Attm-Exceedingly-Long.*</v>
      </c>
      <c r="F146" t="s">
        <v>22</v>
      </c>
      <c r="G146" s="9" t="s">
        <v>38</v>
      </c>
      <c r="H146" t="s">
        <v>9</v>
      </c>
      <c r="I146" s="10">
        <f>INT(IF($J146=CriticallityClasses!$E$2,CriticallityClasses!$D$2,"")&amp;IF($J146=CriticallityClasses!$E$3,CriticallityClasses!$D$3,"")&amp;IF($J146=CriticallityClasses!$E$4,CriticallityClasses!$D$4,"")&amp;IF($J146=CriticallityClasses!$E$5,CriticallityClasses!$D$5,"")&amp;IF($J146=CriticallityClasses!$E$6,CriticallityClasses!$D$6,"")&amp;IF($J146=CriticallityClasses!$E$7,CriticallityClasses!$D$7,"")&amp;IF($J146=CriticallityClasses!$E$8,CriticallityClasses!$D$8,"")&amp;IF($J146=CriticallityClasses!$E$9,CriticallityClasses!$D$9,"")&amp;IF($J146=CriticallityClasses!$E$10,CriticallityClasses!$D$10,"")&amp;IF($J146=CriticallityClasses!$E$11,CriticallityClasses!$D$11,"")&amp;IF($J146=CriticallityClasses!$E$12,CriticallityClasses!$D$12,"")&amp;IF($J146=CriticallityClasses!$E$13,CriticallityClasses!$D$13,"")&amp;IF($J146=CriticallityClasses!$E$14,CriticallityClasses!$D$14,"")&amp;IF($J146=CriticallityClasses!$E$15,CriticallityClasses!$D$15,"")&amp;IF($J146=CriticallityClasses!$E$16,CriticallityClasses!$D$16,"")&amp;IF($J146=CriticallityClasses!$E$17,CriticallityClasses!$D$17,"")&amp;IF($J146=CriticallityClasses!$E$18,CriticallityClasses!$D$18,"")&amp;IF($J146=CriticallityClasses!$E$19,CriticallityClasses!$D$19,"")&amp;IF($J146=CriticallityClasses!$E$20,CriticallityClasses!$D$20,"")&amp;IF($J146=CriticallityClasses!$E$21,CriticallityClasses!$D$21,"")&amp;IF($J146=CriticallityClasses!$E$22,CriticallityClasses!$D$22,"")&amp;IF($J146=CriticallityClasses!$E$23,CriticallityClasses!$D$23,"")&amp;IF($J146=CriticallityClasses!$E$24,CriticallityClasses!$D$24,"")&amp;IF($J146=CriticallityClasses!$E$25,CriticallityClasses!$D$25,"")&amp;IF($J146=CriticallityClasses!$E$26,CriticallityClasses!$D$26,"")&amp;IF($J146=CriticallityClasses!$E$27,CriticallityClasses!$D$27,"")&amp;IF($J146=CriticallityClasses!$E$28,CriticallityClasses!$D$28,""))</f>
        <v>2</v>
      </c>
      <c r="J146" s="9" t="str">
        <f t="shared" si="14"/>
        <v>both.warning.no</v>
      </c>
      <c r="K146" t="str" cm="1">
        <f t="array" ref="K146">_xlfn.SWITCH($F146,"both_misleading-first","both","both_correct-first","both",$F146)</f>
        <v>both</v>
      </c>
      <c r="L146" t="str" cm="1">
        <f t="array" ref="L146">_xlfn.SWITCH($F146,"both_misleading-first","yes_misleading-first","both_correct-first","yes_same","both",IF($H146="yes","yes_same","no"),$H146)</f>
        <v>no</v>
      </c>
      <c r="M146" t="s">
        <v>22</v>
      </c>
      <c r="N146" t="s">
        <v>9</v>
      </c>
    </row>
    <row r="147" spans="1:14" ht="14.25" customHeight="1" x14ac:dyDescent="0.3">
      <c r="A147" s="9" t="s">
        <v>4</v>
      </c>
      <c r="B147" s="5" t="s">
        <v>30</v>
      </c>
      <c r="C147" s="5" t="s">
        <v>62</v>
      </c>
      <c r="D147" s="5" t="str">
        <f t="shared" si="12"/>
        <v>1.Source-EML-Files/A30-Attm-Exceedingly-Long.json.eml</v>
      </c>
      <c r="E147" s="5" t="str">
        <f t="shared" si="13"/>
        <v>2.Evaluation-Screenshots/23. Exceedingly Long/iOS_Canary/A30-Attm-Exceedingly-Long.*</v>
      </c>
      <c r="F147" t="s">
        <v>11</v>
      </c>
      <c r="G147" s="9" t="s">
        <v>6</v>
      </c>
      <c r="H147" t="s">
        <v>9</v>
      </c>
      <c r="I147" s="10">
        <f>INT(IF($J147=CriticallityClasses!$E$2,CriticallityClasses!$D$2,"")&amp;IF($J147=CriticallityClasses!$E$3,CriticallityClasses!$D$3,"")&amp;IF($J147=CriticallityClasses!$E$4,CriticallityClasses!$D$4,"")&amp;IF($J147=CriticallityClasses!$E$5,CriticallityClasses!$D$5,"")&amp;IF($J147=CriticallityClasses!$E$6,CriticallityClasses!$D$6,"")&amp;IF($J147=CriticallityClasses!$E$7,CriticallityClasses!$D$7,"")&amp;IF($J147=CriticallityClasses!$E$8,CriticallityClasses!$D$8,"")&amp;IF($J147=CriticallityClasses!$E$9,CriticallityClasses!$D$9,"")&amp;IF($J147=CriticallityClasses!$E$10,CriticallityClasses!$D$10,"")&amp;IF($J147=CriticallityClasses!$E$11,CriticallityClasses!$D$11,"")&amp;IF($J147=CriticallityClasses!$E$12,CriticallityClasses!$D$12,"")&amp;IF($J147=CriticallityClasses!$E$13,CriticallityClasses!$D$13,"")&amp;IF($J147=CriticallityClasses!$E$14,CriticallityClasses!$D$14,"")&amp;IF($J147=CriticallityClasses!$E$15,CriticallityClasses!$D$15,"")&amp;IF($J147=CriticallityClasses!$E$16,CriticallityClasses!$D$16,"")&amp;IF($J147=CriticallityClasses!$E$17,CriticallityClasses!$D$17,"")&amp;IF($J147=CriticallityClasses!$E$18,CriticallityClasses!$D$18,"")&amp;IF($J147=CriticallityClasses!$E$19,CriticallityClasses!$D$19,"")&amp;IF($J147=CriticallityClasses!$E$20,CriticallityClasses!$D$20,"")&amp;IF($J147=CriticallityClasses!$E$21,CriticallityClasses!$D$21,"")&amp;IF($J147=CriticallityClasses!$E$22,CriticallityClasses!$D$22,"")&amp;IF($J147=CriticallityClasses!$E$23,CriticallityClasses!$D$23,"")&amp;IF($J147=CriticallityClasses!$E$24,CriticallityClasses!$D$24,"")&amp;IF($J147=CriticallityClasses!$E$25,CriticallityClasses!$D$25,"")&amp;IF($J147=CriticallityClasses!$E$26,CriticallityClasses!$D$26,"")&amp;IF($J147=CriticallityClasses!$E$27,CriticallityClasses!$D$27,"")&amp;IF($J147=CriticallityClasses!$E$28,CriticallityClasses!$D$28,""))</f>
        <v>4</v>
      </c>
      <c r="J147" s="9" t="str">
        <f t="shared" si="14"/>
        <v>misleading.none.no</v>
      </c>
      <c r="K147" t="str" cm="1">
        <f t="array" ref="K147">_xlfn.SWITCH($F147,"both_misleading-first","both","both_correct-first","both",$F147)</f>
        <v>misleading</v>
      </c>
      <c r="L147" t="str" cm="1">
        <f t="array" ref="L147">_xlfn.SWITCH($F147,"both_misleading-first","yes_misleading-first","both_correct-first","yes_same","both",IF($H147="yes","yes_same","no"),$H147)</f>
        <v>no</v>
      </c>
      <c r="M147" t="s">
        <v>11</v>
      </c>
      <c r="N147" t="s">
        <v>9</v>
      </c>
    </row>
    <row r="148" spans="1:14" ht="14.25" customHeight="1" x14ac:dyDescent="0.3">
      <c r="A148" s="9" t="s">
        <v>35</v>
      </c>
      <c r="B148" s="5" t="s">
        <v>30</v>
      </c>
      <c r="C148" s="5" t="s">
        <v>62</v>
      </c>
      <c r="D148" s="5" t="str">
        <f t="shared" si="12"/>
        <v>1.Source-EML-Files/A30-Attm-Exceedingly-Long.json.eml</v>
      </c>
      <c r="E148" s="5" t="str">
        <f t="shared" si="13"/>
        <v>2.Evaluation-Screenshots/23. Exceedingly Long/iOS_Gmail/A30-Attm-Exceedingly-Long.*</v>
      </c>
      <c r="F148" t="s">
        <v>24</v>
      </c>
      <c r="G148" s="9" t="s">
        <v>38</v>
      </c>
      <c r="H148" t="s">
        <v>9</v>
      </c>
      <c r="I148" s="10">
        <f>INT(IF($J148=CriticallityClasses!$E$2,CriticallityClasses!$D$2,"")&amp;IF($J148=CriticallityClasses!$E$3,CriticallityClasses!$D$3,"")&amp;IF($J148=CriticallityClasses!$E$4,CriticallityClasses!$D$4,"")&amp;IF($J148=CriticallityClasses!$E$5,CriticallityClasses!$D$5,"")&amp;IF($J148=CriticallityClasses!$E$6,CriticallityClasses!$D$6,"")&amp;IF($J148=CriticallityClasses!$E$7,CriticallityClasses!$D$7,"")&amp;IF($J148=CriticallityClasses!$E$8,CriticallityClasses!$D$8,"")&amp;IF($J148=CriticallityClasses!$E$9,CriticallityClasses!$D$9,"")&amp;IF($J148=CriticallityClasses!$E$10,CriticallityClasses!$D$10,"")&amp;IF($J148=CriticallityClasses!$E$11,CriticallityClasses!$D$11,"")&amp;IF($J148=CriticallityClasses!$E$12,CriticallityClasses!$D$12,"")&amp;IF($J148=CriticallityClasses!$E$13,CriticallityClasses!$D$13,"")&amp;IF($J148=CriticallityClasses!$E$14,CriticallityClasses!$D$14,"")&amp;IF($J148=CriticallityClasses!$E$15,CriticallityClasses!$D$15,"")&amp;IF($J148=CriticallityClasses!$E$16,CriticallityClasses!$D$16,"")&amp;IF($J148=CriticallityClasses!$E$17,CriticallityClasses!$D$17,"")&amp;IF($J148=CriticallityClasses!$E$18,CriticallityClasses!$D$18,"")&amp;IF($J148=CriticallityClasses!$E$19,CriticallityClasses!$D$19,"")&amp;IF($J148=CriticallityClasses!$E$20,CriticallityClasses!$D$20,"")&amp;IF($J148=CriticallityClasses!$E$21,CriticallityClasses!$D$21,"")&amp;IF($J148=CriticallityClasses!$E$22,CriticallityClasses!$D$22,"")&amp;IF($J148=CriticallityClasses!$E$23,CriticallityClasses!$D$23,"")&amp;IF($J148=CriticallityClasses!$E$24,CriticallityClasses!$D$24,"")&amp;IF($J148=CriticallityClasses!$E$25,CriticallityClasses!$D$25,"")&amp;IF($J148=CriticallityClasses!$E$26,CriticallityClasses!$D$26,"")&amp;IF($J148=CriticallityClasses!$E$27,CriticallityClasses!$D$27,"")&amp;IF($J148=CriticallityClasses!$E$28,CriticallityClasses!$D$28,""))</f>
        <v>1</v>
      </c>
      <c r="J148" s="9" t="str">
        <f t="shared" si="14"/>
        <v>correct.warning.no</v>
      </c>
      <c r="K148" t="str" cm="1">
        <f t="array" ref="K148">_xlfn.SWITCH($F148,"both_misleading-first","both","both_correct-first","both",$F148)</f>
        <v>correct</v>
      </c>
      <c r="L148" t="str" cm="1">
        <f t="array" ref="L148">_xlfn.SWITCH($F148,"both_misleading-first","yes_misleading-first","both_correct-first","yes_same","both",IF($H148="yes","yes_same","no"),$H148)</f>
        <v>no</v>
      </c>
      <c r="M148" t="s">
        <v>24</v>
      </c>
      <c r="N148" t="s">
        <v>9</v>
      </c>
    </row>
    <row r="149" spans="1:14" ht="14.25" customHeight="1" x14ac:dyDescent="0.3">
      <c r="A149" s="9" t="s">
        <v>63</v>
      </c>
      <c r="B149" s="5" t="s">
        <v>30</v>
      </c>
      <c r="C149" s="5" t="s">
        <v>62</v>
      </c>
      <c r="D149" s="5" t="str">
        <f t="shared" si="12"/>
        <v>1.Source-EML-Files/A30-Attm-Exceedingly-Long.json.eml</v>
      </c>
      <c r="E149" s="5" t="str">
        <f t="shared" si="13"/>
        <v>2.Evaluation-Screenshots/23. Exceedingly Long/macOS_AppleMail/A30-Attm-Exceedingly-Long.*</v>
      </c>
      <c r="F149" t="s">
        <v>24</v>
      </c>
      <c r="G149" s="9" t="s">
        <v>6</v>
      </c>
      <c r="H149" t="s">
        <v>9</v>
      </c>
      <c r="I149" s="10">
        <f>INT(IF($J149=CriticallityClasses!$E$2,CriticallityClasses!$D$2,"")&amp;IF($J149=CriticallityClasses!$E$3,CriticallityClasses!$D$3,"")&amp;IF($J149=CriticallityClasses!$E$4,CriticallityClasses!$D$4,"")&amp;IF($J149=CriticallityClasses!$E$5,CriticallityClasses!$D$5,"")&amp;IF($J149=CriticallityClasses!$E$6,CriticallityClasses!$D$6,"")&amp;IF($J149=CriticallityClasses!$E$7,CriticallityClasses!$D$7,"")&amp;IF($J149=CriticallityClasses!$E$8,CriticallityClasses!$D$8,"")&amp;IF($J149=CriticallityClasses!$E$9,CriticallityClasses!$D$9,"")&amp;IF($J149=CriticallityClasses!$E$10,CriticallityClasses!$D$10,"")&amp;IF($J149=CriticallityClasses!$E$11,CriticallityClasses!$D$11,"")&amp;IF($J149=CriticallityClasses!$E$12,CriticallityClasses!$D$12,"")&amp;IF($J149=CriticallityClasses!$E$13,CriticallityClasses!$D$13,"")&amp;IF($J149=CriticallityClasses!$E$14,CriticallityClasses!$D$14,"")&amp;IF($J149=CriticallityClasses!$E$15,CriticallityClasses!$D$15,"")&amp;IF($J149=CriticallityClasses!$E$16,CriticallityClasses!$D$16,"")&amp;IF($J149=CriticallityClasses!$E$17,CriticallityClasses!$D$17,"")&amp;IF($J149=CriticallityClasses!$E$18,CriticallityClasses!$D$18,"")&amp;IF($J149=CriticallityClasses!$E$19,CriticallityClasses!$D$19,"")&amp;IF($J149=CriticallityClasses!$E$20,CriticallityClasses!$D$20,"")&amp;IF($J149=CriticallityClasses!$E$21,CriticallityClasses!$D$21,"")&amp;IF($J149=CriticallityClasses!$E$22,CriticallityClasses!$D$22,"")&amp;IF($J149=CriticallityClasses!$E$23,CriticallityClasses!$D$23,"")&amp;IF($J149=CriticallityClasses!$E$24,CriticallityClasses!$D$24,"")&amp;IF($J149=CriticallityClasses!$E$25,CriticallityClasses!$D$25,"")&amp;IF($J149=CriticallityClasses!$E$26,CriticallityClasses!$D$26,"")&amp;IF($J149=CriticallityClasses!$E$27,CriticallityClasses!$D$27,"")&amp;IF($J149=CriticallityClasses!$E$28,CriticallityClasses!$D$28,""))</f>
        <v>1</v>
      </c>
      <c r="J149" s="9" t="str">
        <f t="shared" si="14"/>
        <v>correct.none.no</v>
      </c>
      <c r="K149" t="str" cm="1">
        <f t="array" ref="K149">_xlfn.SWITCH($F149,"both_misleading-first","both","both_correct-first","both",$F149)</f>
        <v>correct</v>
      </c>
      <c r="L149" t="str" cm="1">
        <f t="array" ref="L149">_xlfn.SWITCH($F149,"both_misleading-first","yes_misleading-first","both_correct-first","yes_same","both",IF($H149="yes","yes_same","no"),$H149)</f>
        <v>no</v>
      </c>
      <c r="M149" t="s">
        <v>24</v>
      </c>
      <c r="N149" t="s">
        <v>9</v>
      </c>
    </row>
    <row r="150" spans="1:14" ht="14.25" customHeight="1" x14ac:dyDescent="0.3">
      <c r="A150" s="9" t="s">
        <v>45</v>
      </c>
      <c r="B150" s="5" t="s">
        <v>30</v>
      </c>
      <c r="C150" s="5" t="s">
        <v>62</v>
      </c>
      <c r="D150" s="5" t="str">
        <f t="shared" si="12"/>
        <v>1.Source-EML-Files/A30-Attm-Exceedingly-Long.json.eml</v>
      </c>
      <c r="E150" s="5" t="str">
        <f t="shared" si="13"/>
        <v>2.Evaluation-Screenshots/23. Exceedingly Long/Ubuntu2210_Mutt/A30-Attm-Exceedingly-Long.*</v>
      </c>
      <c r="F150" t="s">
        <v>24</v>
      </c>
      <c r="G150" s="9" t="s">
        <v>6</v>
      </c>
      <c r="H150" t="s">
        <v>9</v>
      </c>
      <c r="I150" s="10">
        <f>INT(IF($J150=CriticallityClasses!$E$2,CriticallityClasses!$D$2,"")&amp;IF($J150=CriticallityClasses!$E$3,CriticallityClasses!$D$3,"")&amp;IF($J150=CriticallityClasses!$E$4,CriticallityClasses!$D$4,"")&amp;IF($J150=CriticallityClasses!$E$5,CriticallityClasses!$D$5,"")&amp;IF($J150=CriticallityClasses!$E$6,CriticallityClasses!$D$6,"")&amp;IF($J150=CriticallityClasses!$E$7,CriticallityClasses!$D$7,"")&amp;IF($J150=CriticallityClasses!$E$8,CriticallityClasses!$D$8,"")&amp;IF($J150=CriticallityClasses!$E$9,CriticallityClasses!$D$9,"")&amp;IF($J150=CriticallityClasses!$E$10,CriticallityClasses!$D$10,"")&amp;IF($J150=CriticallityClasses!$E$11,CriticallityClasses!$D$11,"")&amp;IF($J150=CriticallityClasses!$E$12,CriticallityClasses!$D$12,"")&amp;IF($J150=CriticallityClasses!$E$13,CriticallityClasses!$D$13,"")&amp;IF($J150=CriticallityClasses!$E$14,CriticallityClasses!$D$14,"")&amp;IF($J150=CriticallityClasses!$E$15,CriticallityClasses!$D$15,"")&amp;IF($J150=CriticallityClasses!$E$16,CriticallityClasses!$D$16,"")&amp;IF($J150=CriticallityClasses!$E$17,CriticallityClasses!$D$17,"")&amp;IF($J150=CriticallityClasses!$E$18,CriticallityClasses!$D$18,"")&amp;IF($J150=CriticallityClasses!$E$19,CriticallityClasses!$D$19,"")&amp;IF($J150=CriticallityClasses!$E$20,CriticallityClasses!$D$20,"")&amp;IF($J150=CriticallityClasses!$E$21,CriticallityClasses!$D$21,"")&amp;IF($J150=CriticallityClasses!$E$22,CriticallityClasses!$D$22,"")&amp;IF($J150=CriticallityClasses!$E$23,CriticallityClasses!$D$23,"")&amp;IF($J150=CriticallityClasses!$E$24,CriticallityClasses!$D$24,"")&amp;IF($J150=CriticallityClasses!$E$25,CriticallityClasses!$D$25,"")&amp;IF($J150=CriticallityClasses!$E$26,CriticallityClasses!$D$26,"")&amp;IF($J150=CriticallityClasses!$E$27,CriticallityClasses!$D$27,"")&amp;IF($J150=CriticallityClasses!$E$28,CriticallityClasses!$D$28,""))</f>
        <v>1</v>
      </c>
      <c r="J150" s="9" t="str">
        <f t="shared" si="14"/>
        <v>correct.none.no</v>
      </c>
      <c r="K150" t="str" cm="1">
        <f t="array" ref="K150">_xlfn.SWITCH($F150,"both_misleading-first","both","both_correct-first","both",$F150)</f>
        <v>correct</v>
      </c>
      <c r="L150" t="str" cm="1">
        <f t="array" ref="L150">_xlfn.SWITCH($F150,"both_misleading-first","yes_misleading-first","both_correct-first","yes_same","both",IF($H150="yes","yes_same","no"),$H150)</f>
        <v>no</v>
      </c>
      <c r="M150" t="s">
        <v>24</v>
      </c>
      <c r="N150" t="s">
        <v>9</v>
      </c>
    </row>
    <row r="151" spans="1:14" ht="14.25" customHeight="1" x14ac:dyDescent="0.3">
      <c r="A151" s="9" t="s">
        <v>36</v>
      </c>
      <c r="B151" s="5" t="s">
        <v>30</v>
      </c>
      <c r="C151" s="5" t="s">
        <v>62</v>
      </c>
      <c r="D151" s="5" t="str">
        <f t="shared" si="12"/>
        <v>1.Source-EML-Files/A30-Attm-Exceedingly-Long.json.eml</v>
      </c>
      <c r="E151" s="5" t="str">
        <f t="shared" si="13"/>
        <v>2.Evaluation-Screenshots/23. Exceedingly Long/Windows11_Firefox-Gmail/A30-Attm-Exceedingly-Long.*</v>
      </c>
      <c r="F151" t="s">
        <v>24</v>
      </c>
      <c r="G151" s="9" t="s">
        <v>38</v>
      </c>
      <c r="H151" t="s">
        <v>9</v>
      </c>
      <c r="I151" s="10">
        <f>INT(IF($J151=CriticallityClasses!$E$2,CriticallityClasses!$D$2,"")&amp;IF($J151=CriticallityClasses!$E$3,CriticallityClasses!$D$3,"")&amp;IF($J151=CriticallityClasses!$E$4,CriticallityClasses!$D$4,"")&amp;IF($J151=CriticallityClasses!$E$5,CriticallityClasses!$D$5,"")&amp;IF($J151=CriticallityClasses!$E$6,CriticallityClasses!$D$6,"")&amp;IF($J151=CriticallityClasses!$E$7,CriticallityClasses!$D$7,"")&amp;IF($J151=CriticallityClasses!$E$8,CriticallityClasses!$D$8,"")&amp;IF($J151=CriticallityClasses!$E$9,CriticallityClasses!$D$9,"")&amp;IF($J151=CriticallityClasses!$E$10,CriticallityClasses!$D$10,"")&amp;IF($J151=CriticallityClasses!$E$11,CriticallityClasses!$D$11,"")&amp;IF($J151=CriticallityClasses!$E$12,CriticallityClasses!$D$12,"")&amp;IF($J151=CriticallityClasses!$E$13,CriticallityClasses!$D$13,"")&amp;IF($J151=CriticallityClasses!$E$14,CriticallityClasses!$D$14,"")&amp;IF($J151=CriticallityClasses!$E$15,CriticallityClasses!$D$15,"")&amp;IF($J151=CriticallityClasses!$E$16,CriticallityClasses!$D$16,"")&amp;IF($J151=CriticallityClasses!$E$17,CriticallityClasses!$D$17,"")&amp;IF($J151=CriticallityClasses!$E$18,CriticallityClasses!$D$18,"")&amp;IF($J151=CriticallityClasses!$E$19,CriticallityClasses!$D$19,"")&amp;IF($J151=CriticallityClasses!$E$20,CriticallityClasses!$D$20,"")&amp;IF($J151=CriticallityClasses!$E$21,CriticallityClasses!$D$21,"")&amp;IF($J151=CriticallityClasses!$E$22,CriticallityClasses!$D$22,"")&amp;IF($J151=CriticallityClasses!$E$23,CriticallityClasses!$D$23,"")&amp;IF($J151=CriticallityClasses!$E$24,CriticallityClasses!$D$24,"")&amp;IF($J151=CriticallityClasses!$E$25,CriticallityClasses!$D$25,"")&amp;IF($J151=CriticallityClasses!$E$26,CriticallityClasses!$D$26,"")&amp;IF($J151=CriticallityClasses!$E$27,CriticallityClasses!$D$27,"")&amp;IF($J151=CriticallityClasses!$E$28,CriticallityClasses!$D$28,""))</f>
        <v>1</v>
      </c>
      <c r="J151" s="9" t="str">
        <f t="shared" si="14"/>
        <v>correct.warning.no</v>
      </c>
      <c r="K151" t="str" cm="1">
        <f t="array" ref="K151">_xlfn.SWITCH($F151,"both_misleading-first","both","both_correct-first","both",$F151)</f>
        <v>correct</v>
      </c>
      <c r="L151" t="str" cm="1">
        <f t="array" ref="L151">_xlfn.SWITCH($F151,"both_misleading-first","yes_misleading-first","both_correct-first","yes_same","both",IF($H151="yes","yes_same","no"),$H151)</f>
        <v>no</v>
      </c>
      <c r="M151" t="s">
        <v>24</v>
      </c>
      <c r="N151" t="s">
        <v>9</v>
      </c>
    </row>
    <row r="152" spans="1:14" ht="14.25" customHeight="1" x14ac:dyDescent="0.3">
      <c r="A152" s="9" t="s">
        <v>37</v>
      </c>
      <c r="B152" s="5" t="s">
        <v>30</v>
      </c>
      <c r="C152" s="5" t="s">
        <v>62</v>
      </c>
      <c r="D152" s="5" t="str">
        <f t="shared" si="12"/>
        <v>1.Source-EML-Files/A30-Attm-Exceedingly-Long.json.eml</v>
      </c>
      <c r="E152" s="5" t="str">
        <f t="shared" si="13"/>
        <v>2.Evaluation-Screenshots/23. Exceedingly Long/Windows11_Outlook/A30-Attm-Exceedingly-Long.*</v>
      </c>
      <c r="F152" t="s">
        <v>11</v>
      </c>
      <c r="G152" s="9" t="s">
        <v>17</v>
      </c>
      <c r="H152" t="s">
        <v>9</v>
      </c>
      <c r="I152" s="10">
        <f>INT(IF($J152=CriticallityClasses!$E$2,CriticallityClasses!$D$2,"")&amp;IF($J152=CriticallityClasses!$E$3,CriticallityClasses!$D$3,"")&amp;IF($J152=CriticallityClasses!$E$4,CriticallityClasses!$D$4,"")&amp;IF($J152=CriticallityClasses!$E$5,CriticallityClasses!$D$5,"")&amp;IF($J152=CriticallityClasses!$E$6,CriticallityClasses!$D$6,"")&amp;IF($J152=CriticallityClasses!$E$7,CriticallityClasses!$D$7,"")&amp;IF($J152=CriticallityClasses!$E$8,CriticallityClasses!$D$8,"")&amp;IF($J152=CriticallityClasses!$E$9,CriticallityClasses!$D$9,"")&amp;IF($J152=CriticallityClasses!$E$10,CriticallityClasses!$D$10,"")&amp;IF($J152=CriticallityClasses!$E$11,CriticallityClasses!$D$11,"")&amp;IF($J152=CriticallityClasses!$E$12,CriticallityClasses!$D$12,"")&amp;IF($J152=CriticallityClasses!$E$13,CriticallityClasses!$D$13,"")&amp;IF($J152=CriticallityClasses!$E$14,CriticallityClasses!$D$14,"")&amp;IF($J152=CriticallityClasses!$E$15,CriticallityClasses!$D$15,"")&amp;IF($J152=CriticallityClasses!$E$16,CriticallityClasses!$D$16,"")&amp;IF($J152=CriticallityClasses!$E$17,CriticallityClasses!$D$17,"")&amp;IF($J152=CriticallityClasses!$E$18,CriticallityClasses!$D$18,"")&amp;IF($J152=CriticallityClasses!$E$19,CriticallityClasses!$D$19,"")&amp;IF($J152=CriticallityClasses!$E$20,CriticallityClasses!$D$20,"")&amp;IF($J152=CriticallityClasses!$E$21,CriticallityClasses!$D$21,"")&amp;IF($J152=CriticallityClasses!$E$22,CriticallityClasses!$D$22,"")&amp;IF($J152=CriticallityClasses!$E$23,CriticallityClasses!$D$23,"")&amp;IF($J152=CriticallityClasses!$E$24,CriticallityClasses!$D$24,"")&amp;IF($J152=CriticallityClasses!$E$25,CriticallityClasses!$D$25,"")&amp;IF($J152=CriticallityClasses!$E$26,CriticallityClasses!$D$26,"")&amp;IF($J152=CriticallityClasses!$E$27,CriticallityClasses!$D$27,"")&amp;IF($J152=CriticallityClasses!$E$28,CriticallityClasses!$D$28,""))</f>
        <v>0</v>
      </c>
      <c r="J152" s="9" t="str">
        <f t="shared" si="14"/>
        <v>misleading.blocked.no</v>
      </c>
      <c r="K152" t="str" cm="1">
        <f t="array" ref="K152">_xlfn.SWITCH($F152,"both_misleading-first","both","both_correct-first","both",$F152)</f>
        <v>misleading</v>
      </c>
      <c r="L152" t="str" cm="1">
        <f t="array" ref="L152">_xlfn.SWITCH($F152,"both_misleading-first","yes_misleading-first","both_correct-first","yes_same","both",IF($H152="yes","yes_same","no"),$H152)</f>
        <v>no</v>
      </c>
      <c r="M152" t="s">
        <v>11</v>
      </c>
      <c r="N152" t="s">
        <v>9</v>
      </c>
    </row>
    <row r="153" spans="1:14" ht="14.25" customHeight="1" x14ac:dyDescent="0.3">
      <c r="A153" s="9" t="s">
        <v>39</v>
      </c>
      <c r="B153" s="5" t="s">
        <v>30</v>
      </c>
      <c r="C153" s="5" t="s">
        <v>62</v>
      </c>
      <c r="D153" s="5" t="str">
        <f t="shared" si="12"/>
        <v>1.Source-EML-Files/A30-Attm-Exceedingly-Long.json.eml</v>
      </c>
      <c r="E153" s="5" t="str">
        <f t="shared" si="13"/>
        <v>2.Evaluation-Screenshots/23. Exceedingly Long/Windows11_Thunderbird/A30-Attm-Exceedingly-Long.*</v>
      </c>
      <c r="F153" t="s">
        <v>22</v>
      </c>
      <c r="G153" s="9" t="s">
        <v>6</v>
      </c>
      <c r="H153" t="s">
        <v>9</v>
      </c>
      <c r="I153" s="10">
        <f>INT(IF($J153=CriticallityClasses!$E$2,CriticallityClasses!$D$2,"")&amp;IF($J153=CriticallityClasses!$E$3,CriticallityClasses!$D$3,"")&amp;IF($J153=CriticallityClasses!$E$4,CriticallityClasses!$D$4,"")&amp;IF($J153=CriticallityClasses!$E$5,CriticallityClasses!$D$5,"")&amp;IF($J153=CriticallityClasses!$E$6,CriticallityClasses!$D$6,"")&amp;IF($J153=CriticallityClasses!$E$7,CriticallityClasses!$D$7,"")&amp;IF($J153=CriticallityClasses!$E$8,CriticallityClasses!$D$8,"")&amp;IF($J153=CriticallityClasses!$E$9,CriticallityClasses!$D$9,"")&amp;IF($J153=CriticallityClasses!$E$10,CriticallityClasses!$D$10,"")&amp;IF($J153=CriticallityClasses!$E$11,CriticallityClasses!$D$11,"")&amp;IF($J153=CriticallityClasses!$E$12,CriticallityClasses!$D$12,"")&amp;IF($J153=CriticallityClasses!$E$13,CriticallityClasses!$D$13,"")&amp;IF($J153=CriticallityClasses!$E$14,CriticallityClasses!$D$14,"")&amp;IF($J153=CriticallityClasses!$E$15,CriticallityClasses!$D$15,"")&amp;IF($J153=CriticallityClasses!$E$16,CriticallityClasses!$D$16,"")&amp;IF($J153=CriticallityClasses!$E$17,CriticallityClasses!$D$17,"")&amp;IF($J153=CriticallityClasses!$E$18,CriticallityClasses!$D$18,"")&amp;IF($J153=CriticallityClasses!$E$19,CriticallityClasses!$D$19,"")&amp;IF($J153=CriticallityClasses!$E$20,CriticallityClasses!$D$20,"")&amp;IF($J153=CriticallityClasses!$E$21,CriticallityClasses!$D$21,"")&amp;IF($J153=CriticallityClasses!$E$22,CriticallityClasses!$D$22,"")&amp;IF($J153=CriticallityClasses!$E$23,CriticallityClasses!$D$23,"")&amp;IF($J153=CriticallityClasses!$E$24,CriticallityClasses!$D$24,"")&amp;IF($J153=CriticallityClasses!$E$25,CriticallityClasses!$D$25,"")&amp;IF($J153=CriticallityClasses!$E$26,CriticallityClasses!$D$26,"")&amp;IF($J153=CriticallityClasses!$E$27,CriticallityClasses!$D$27,"")&amp;IF($J153=CriticallityClasses!$E$28,CriticallityClasses!$D$28,""))</f>
        <v>2</v>
      </c>
      <c r="J153" s="9" t="str">
        <f t="shared" si="14"/>
        <v>both.none.no</v>
      </c>
      <c r="K153" t="str" cm="1">
        <f t="array" ref="K153">_xlfn.SWITCH($F153,"both_misleading-first","both","both_correct-first","both",$F153)</f>
        <v>both</v>
      </c>
      <c r="L153" t="str" cm="1">
        <f t="array" ref="L153">_xlfn.SWITCH($F153,"both_misleading-first","yes_misleading-first","both_correct-first","yes_same","both",IF($H153="yes","yes_same","no"),$H153)</f>
        <v>no</v>
      </c>
      <c r="M153" t="s">
        <v>22</v>
      </c>
      <c r="N153" t="s">
        <v>9</v>
      </c>
    </row>
    <row r="154" spans="1:14" ht="14.25" customHeight="1" x14ac:dyDescent="0.3">
      <c r="A154" s="9" t="s">
        <v>34</v>
      </c>
      <c r="B154" s="5" t="s">
        <v>31</v>
      </c>
      <c r="C154" s="5" t="s">
        <v>61</v>
      </c>
      <c r="D154" s="5" t="str">
        <f t="shared" si="12"/>
        <v>1.Source-EML-Files/A31.1-Sender-Right-to-Left-Override-utf.json.eml</v>
      </c>
      <c r="E154" s="5" t="str">
        <f t="shared" si="13"/>
        <v>2.Evaluation-Screenshots/18. Right-to-Left-Override/iOS_AppleMail/A31.1-Sender-Right-to-Left-Override-utf.*</v>
      </c>
      <c r="F154" t="s">
        <v>11</v>
      </c>
      <c r="G154" s="9" t="s">
        <v>38</v>
      </c>
      <c r="H154" t="s">
        <v>9</v>
      </c>
      <c r="I154" s="10">
        <f>INT(IF($J154=CriticallityClasses!$E$2,CriticallityClasses!$D$2,"")&amp;IF($J154=CriticallityClasses!$E$3,CriticallityClasses!$D$3,"")&amp;IF($J154=CriticallityClasses!$E$4,CriticallityClasses!$D$4,"")&amp;IF($J154=CriticallityClasses!$E$5,CriticallityClasses!$D$5,"")&amp;IF($J154=CriticallityClasses!$E$6,CriticallityClasses!$D$6,"")&amp;IF($J154=CriticallityClasses!$E$7,CriticallityClasses!$D$7,"")&amp;IF($J154=CriticallityClasses!$E$8,CriticallityClasses!$D$8,"")&amp;IF($J154=CriticallityClasses!$E$9,CriticallityClasses!$D$9,"")&amp;IF($J154=CriticallityClasses!$E$10,CriticallityClasses!$D$10,"")&amp;IF($J154=CriticallityClasses!$E$11,CriticallityClasses!$D$11,"")&amp;IF($J154=CriticallityClasses!$E$12,CriticallityClasses!$D$12,"")&amp;IF($J154=CriticallityClasses!$E$13,CriticallityClasses!$D$13,"")&amp;IF($J154=CriticallityClasses!$E$14,CriticallityClasses!$D$14,"")&amp;IF($J154=CriticallityClasses!$E$15,CriticallityClasses!$D$15,"")&amp;IF($J154=CriticallityClasses!$E$16,CriticallityClasses!$D$16,"")&amp;IF($J154=CriticallityClasses!$E$17,CriticallityClasses!$D$17,"")&amp;IF($J154=CriticallityClasses!$E$18,CriticallityClasses!$D$18,"")&amp;IF($J154=CriticallityClasses!$E$19,CriticallityClasses!$D$19,"")&amp;IF($J154=CriticallityClasses!$E$20,CriticallityClasses!$D$20,"")&amp;IF($J154=CriticallityClasses!$E$21,CriticallityClasses!$D$21,"")&amp;IF($J154=CriticallityClasses!$E$22,CriticallityClasses!$D$22,"")&amp;IF($J154=CriticallityClasses!$E$23,CriticallityClasses!$D$23,"")&amp;IF($J154=CriticallityClasses!$E$24,CriticallityClasses!$D$24,"")&amp;IF($J154=CriticallityClasses!$E$25,CriticallityClasses!$D$25,"")&amp;IF($J154=CriticallityClasses!$E$26,CriticallityClasses!$D$26,"")&amp;IF($J154=CriticallityClasses!$E$27,CriticallityClasses!$D$27,"")&amp;IF($J154=CriticallityClasses!$E$28,CriticallityClasses!$D$28,""))</f>
        <v>2</v>
      </c>
      <c r="J154" s="9" t="str">
        <f t="shared" si="14"/>
        <v>misleading.warning.no</v>
      </c>
      <c r="K154" t="str" cm="1">
        <f t="array" ref="K154">_xlfn.SWITCH($F154,"both_misleading-first","both","both_correct-first","both",$F154)</f>
        <v>misleading</v>
      </c>
      <c r="L154" t="str" cm="1">
        <f t="array" ref="L154">_xlfn.SWITCH($F154,"both_misleading-first","yes_misleading-first","both_correct-first","yes_same","both",IF($H154="yes","yes_same","no"),$H154)</f>
        <v>no</v>
      </c>
      <c r="M154" t="s">
        <v>11</v>
      </c>
      <c r="N154" t="s">
        <v>9</v>
      </c>
    </row>
    <row r="155" spans="1:14" ht="14.25" customHeight="1" x14ac:dyDescent="0.3">
      <c r="A155" s="9" t="s">
        <v>4</v>
      </c>
      <c r="B155" s="5" t="s">
        <v>31</v>
      </c>
      <c r="C155" s="5" t="s">
        <v>61</v>
      </c>
      <c r="D155" s="5" t="str">
        <f t="shared" si="12"/>
        <v>1.Source-EML-Files/A31.1-Sender-Right-to-Left-Override-utf.json.eml</v>
      </c>
      <c r="E155" s="5" t="str">
        <f t="shared" si="13"/>
        <v>2.Evaluation-Screenshots/18. Right-to-Left-Override/iOS_Canary/A31.1-Sender-Right-to-Left-Override-utf.*</v>
      </c>
      <c r="F155" t="s">
        <v>9</v>
      </c>
      <c r="G155" s="9" t="s">
        <v>6</v>
      </c>
      <c r="H155" t="s">
        <v>9</v>
      </c>
      <c r="I155" s="10">
        <f>INT(IF($J155=CriticallityClasses!$E$2,CriticallityClasses!$D$2,"")&amp;IF($J155=CriticallityClasses!$E$3,CriticallityClasses!$D$3,"")&amp;IF($J155=CriticallityClasses!$E$4,CriticallityClasses!$D$4,"")&amp;IF($J155=CriticallityClasses!$E$5,CriticallityClasses!$D$5,"")&amp;IF($J155=CriticallityClasses!$E$6,CriticallityClasses!$D$6,"")&amp;IF($J155=CriticallityClasses!$E$7,CriticallityClasses!$D$7,"")&amp;IF($J155=CriticallityClasses!$E$8,CriticallityClasses!$D$8,"")&amp;IF($J155=CriticallityClasses!$E$9,CriticallityClasses!$D$9,"")&amp;IF($J155=CriticallityClasses!$E$10,CriticallityClasses!$D$10,"")&amp;IF($J155=CriticallityClasses!$E$11,CriticallityClasses!$D$11,"")&amp;IF($J155=CriticallityClasses!$E$12,CriticallityClasses!$D$12,"")&amp;IF($J155=CriticallityClasses!$E$13,CriticallityClasses!$D$13,"")&amp;IF($J155=CriticallityClasses!$E$14,CriticallityClasses!$D$14,"")&amp;IF($J155=CriticallityClasses!$E$15,CriticallityClasses!$D$15,"")&amp;IF($J155=CriticallityClasses!$E$16,CriticallityClasses!$D$16,"")&amp;IF($J155=CriticallityClasses!$E$17,CriticallityClasses!$D$17,"")&amp;IF($J155=CriticallityClasses!$E$18,CriticallityClasses!$D$18,"")&amp;IF($J155=CriticallityClasses!$E$19,CriticallityClasses!$D$19,"")&amp;IF($J155=CriticallityClasses!$E$20,CriticallityClasses!$D$20,"")&amp;IF($J155=CriticallityClasses!$E$21,CriticallityClasses!$D$21,"")&amp;IF($J155=CriticallityClasses!$E$22,CriticallityClasses!$D$22,"")&amp;IF($J155=CriticallityClasses!$E$23,CriticallityClasses!$D$23,"")&amp;IF($J155=CriticallityClasses!$E$24,CriticallityClasses!$D$24,"")&amp;IF($J155=CriticallityClasses!$E$25,CriticallityClasses!$D$25,"")&amp;IF($J155=CriticallityClasses!$E$26,CriticallityClasses!$D$26,"")&amp;IF($J155=CriticallityClasses!$E$27,CriticallityClasses!$D$27,"")&amp;IF($J155=CriticallityClasses!$E$28,CriticallityClasses!$D$28,""))</f>
        <v>4</v>
      </c>
      <c r="J155" s="9" t="str">
        <f t="shared" si="14"/>
        <v>no.none.no</v>
      </c>
      <c r="K155" t="str" cm="1">
        <f t="array" ref="K155">_xlfn.SWITCH($F155,"both_misleading-first","both","both_correct-first","both",$F155)</f>
        <v>no</v>
      </c>
      <c r="L155" t="str" cm="1">
        <f t="array" ref="L155">_xlfn.SWITCH($F155,"both_misleading-first","yes_misleading-first","both_correct-first","yes_same","both",IF($H155="yes","yes_same","no"),$H155)</f>
        <v>no</v>
      </c>
      <c r="M155" t="s">
        <v>9</v>
      </c>
      <c r="N155" t="s">
        <v>9</v>
      </c>
    </row>
    <row r="156" spans="1:14" ht="14.25" customHeight="1" x14ac:dyDescent="0.3">
      <c r="A156" s="9" t="s">
        <v>35</v>
      </c>
      <c r="B156" s="5" t="s">
        <v>31</v>
      </c>
      <c r="C156" s="5" t="s">
        <v>61</v>
      </c>
      <c r="D156" s="5" t="str">
        <f t="shared" si="12"/>
        <v>1.Source-EML-Files/A31.1-Sender-Right-to-Left-Override-utf.json.eml</v>
      </c>
      <c r="E156" s="5" t="str">
        <f t="shared" si="13"/>
        <v>2.Evaluation-Screenshots/18. Right-to-Left-Override/iOS_Gmail/A31.1-Sender-Right-to-Left-Override-utf.*</v>
      </c>
      <c r="F156" t="s">
        <v>9</v>
      </c>
      <c r="G156" s="9" t="s">
        <v>6</v>
      </c>
      <c r="H156" t="s">
        <v>9</v>
      </c>
      <c r="I156" s="10">
        <f>INT(IF($J156=CriticallityClasses!$E$2,CriticallityClasses!$D$2,"")&amp;IF($J156=CriticallityClasses!$E$3,CriticallityClasses!$D$3,"")&amp;IF($J156=CriticallityClasses!$E$4,CriticallityClasses!$D$4,"")&amp;IF($J156=CriticallityClasses!$E$5,CriticallityClasses!$D$5,"")&amp;IF($J156=CriticallityClasses!$E$6,CriticallityClasses!$D$6,"")&amp;IF($J156=CriticallityClasses!$E$7,CriticallityClasses!$D$7,"")&amp;IF($J156=CriticallityClasses!$E$8,CriticallityClasses!$D$8,"")&amp;IF($J156=CriticallityClasses!$E$9,CriticallityClasses!$D$9,"")&amp;IF($J156=CriticallityClasses!$E$10,CriticallityClasses!$D$10,"")&amp;IF($J156=CriticallityClasses!$E$11,CriticallityClasses!$D$11,"")&amp;IF($J156=CriticallityClasses!$E$12,CriticallityClasses!$D$12,"")&amp;IF($J156=CriticallityClasses!$E$13,CriticallityClasses!$D$13,"")&amp;IF($J156=CriticallityClasses!$E$14,CriticallityClasses!$D$14,"")&amp;IF($J156=CriticallityClasses!$E$15,CriticallityClasses!$D$15,"")&amp;IF($J156=CriticallityClasses!$E$16,CriticallityClasses!$D$16,"")&amp;IF($J156=CriticallityClasses!$E$17,CriticallityClasses!$D$17,"")&amp;IF($J156=CriticallityClasses!$E$18,CriticallityClasses!$D$18,"")&amp;IF($J156=CriticallityClasses!$E$19,CriticallityClasses!$D$19,"")&amp;IF($J156=CriticallityClasses!$E$20,CriticallityClasses!$D$20,"")&amp;IF($J156=CriticallityClasses!$E$21,CriticallityClasses!$D$21,"")&amp;IF($J156=CriticallityClasses!$E$22,CriticallityClasses!$D$22,"")&amp;IF($J156=CriticallityClasses!$E$23,CriticallityClasses!$D$23,"")&amp;IF($J156=CriticallityClasses!$E$24,CriticallityClasses!$D$24,"")&amp;IF($J156=CriticallityClasses!$E$25,CriticallityClasses!$D$25,"")&amp;IF($J156=CriticallityClasses!$E$26,CriticallityClasses!$D$26,"")&amp;IF($J156=CriticallityClasses!$E$27,CriticallityClasses!$D$27,"")&amp;IF($J156=CriticallityClasses!$E$28,CriticallityClasses!$D$28,""))</f>
        <v>4</v>
      </c>
      <c r="J156" s="9" t="str">
        <f t="shared" si="14"/>
        <v>no.none.no</v>
      </c>
      <c r="K156" t="str" cm="1">
        <f t="array" ref="K156">_xlfn.SWITCH($F156,"both_misleading-first","both","both_correct-first","both",$F156)</f>
        <v>no</v>
      </c>
      <c r="L156" t="str" cm="1">
        <f t="array" ref="L156">_xlfn.SWITCH($F156,"both_misleading-first","yes_misleading-first","both_correct-first","yes_same","both",IF($H156="yes","yes_same","no"),$H156)</f>
        <v>no</v>
      </c>
      <c r="M156" t="s">
        <v>9</v>
      </c>
      <c r="N156" t="s">
        <v>9</v>
      </c>
    </row>
    <row r="157" spans="1:14" ht="14.25" customHeight="1" x14ac:dyDescent="0.3">
      <c r="A157" s="9" t="s">
        <v>63</v>
      </c>
      <c r="B157" s="5" t="s">
        <v>31</v>
      </c>
      <c r="C157" s="5" t="s">
        <v>61</v>
      </c>
      <c r="D157" s="5" t="str">
        <f t="shared" si="12"/>
        <v>1.Source-EML-Files/A31.1-Sender-Right-to-Left-Override-utf.json.eml</v>
      </c>
      <c r="E157" s="5" t="str">
        <f t="shared" si="13"/>
        <v>2.Evaluation-Screenshots/18. Right-to-Left-Override/macOS_AppleMail/A31.1-Sender-Right-to-Left-Override-utf.*</v>
      </c>
      <c r="F157" t="s">
        <v>11</v>
      </c>
      <c r="G157" s="9" t="s">
        <v>6</v>
      </c>
      <c r="H157" t="s">
        <v>9</v>
      </c>
      <c r="I157" s="10">
        <f>INT(IF($J157=CriticallityClasses!$E$2,CriticallityClasses!$D$2,"")&amp;IF($J157=CriticallityClasses!$E$3,CriticallityClasses!$D$3,"")&amp;IF($J157=CriticallityClasses!$E$4,CriticallityClasses!$D$4,"")&amp;IF($J157=CriticallityClasses!$E$5,CriticallityClasses!$D$5,"")&amp;IF($J157=CriticallityClasses!$E$6,CriticallityClasses!$D$6,"")&amp;IF($J157=CriticallityClasses!$E$7,CriticallityClasses!$D$7,"")&amp;IF($J157=CriticallityClasses!$E$8,CriticallityClasses!$D$8,"")&amp;IF($J157=CriticallityClasses!$E$9,CriticallityClasses!$D$9,"")&amp;IF($J157=CriticallityClasses!$E$10,CriticallityClasses!$D$10,"")&amp;IF($J157=CriticallityClasses!$E$11,CriticallityClasses!$D$11,"")&amp;IF($J157=CriticallityClasses!$E$12,CriticallityClasses!$D$12,"")&amp;IF($J157=CriticallityClasses!$E$13,CriticallityClasses!$D$13,"")&amp;IF($J157=CriticallityClasses!$E$14,CriticallityClasses!$D$14,"")&amp;IF($J157=CriticallityClasses!$E$15,CriticallityClasses!$D$15,"")&amp;IF($J157=CriticallityClasses!$E$16,CriticallityClasses!$D$16,"")&amp;IF($J157=CriticallityClasses!$E$17,CriticallityClasses!$D$17,"")&amp;IF($J157=CriticallityClasses!$E$18,CriticallityClasses!$D$18,"")&amp;IF($J157=CriticallityClasses!$E$19,CriticallityClasses!$D$19,"")&amp;IF($J157=CriticallityClasses!$E$20,CriticallityClasses!$D$20,"")&amp;IF($J157=CriticallityClasses!$E$21,CriticallityClasses!$D$21,"")&amp;IF($J157=CriticallityClasses!$E$22,CriticallityClasses!$D$22,"")&amp;IF($J157=CriticallityClasses!$E$23,CriticallityClasses!$D$23,"")&amp;IF($J157=CriticallityClasses!$E$24,CriticallityClasses!$D$24,"")&amp;IF($J157=CriticallityClasses!$E$25,CriticallityClasses!$D$25,"")&amp;IF($J157=CriticallityClasses!$E$26,CriticallityClasses!$D$26,"")&amp;IF($J157=CriticallityClasses!$E$27,CriticallityClasses!$D$27,"")&amp;IF($J157=CriticallityClasses!$E$28,CriticallityClasses!$D$28,""))</f>
        <v>4</v>
      </c>
      <c r="J157" s="9" t="str">
        <f t="shared" si="14"/>
        <v>misleading.none.no</v>
      </c>
      <c r="K157" t="str" cm="1">
        <f t="array" ref="K157">_xlfn.SWITCH($F157,"both_misleading-first","both","both_correct-first","both",$F157)</f>
        <v>misleading</v>
      </c>
      <c r="L157" t="str" cm="1">
        <f t="array" ref="L157">_xlfn.SWITCH($F157,"both_misleading-first","yes_misleading-first","both_correct-first","yes_same","both",IF($H157="yes","yes_same","no"),$H157)</f>
        <v>no</v>
      </c>
      <c r="M157" t="s">
        <v>11</v>
      </c>
      <c r="N157" t="s">
        <v>9</v>
      </c>
    </row>
    <row r="158" spans="1:14" ht="14.25" customHeight="1" x14ac:dyDescent="0.3">
      <c r="A158" s="9" t="s">
        <v>45</v>
      </c>
      <c r="B158" s="5" t="s">
        <v>31</v>
      </c>
      <c r="C158" s="5" t="s">
        <v>61</v>
      </c>
      <c r="D158" s="5" t="str">
        <f t="shared" si="12"/>
        <v>1.Source-EML-Files/A31.1-Sender-Right-to-Left-Override-utf.json.eml</v>
      </c>
      <c r="E158" s="5" t="str">
        <f t="shared" si="13"/>
        <v>2.Evaluation-Screenshots/18. Right-to-Left-Override/Ubuntu2210_Mutt/A31.1-Sender-Right-to-Left-Override-utf.*</v>
      </c>
      <c r="F158" t="s">
        <v>9</v>
      </c>
      <c r="G158" s="9" t="s">
        <v>6</v>
      </c>
      <c r="H158" t="s">
        <v>9</v>
      </c>
      <c r="I158" s="10">
        <f>INT(IF($J158=CriticallityClasses!$E$2,CriticallityClasses!$D$2,"")&amp;IF($J158=CriticallityClasses!$E$3,CriticallityClasses!$D$3,"")&amp;IF($J158=CriticallityClasses!$E$4,CriticallityClasses!$D$4,"")&amp;IF($J158=CriticallityClasses!$E$5,CriticallityClasses!$D$5,"")&amp;IF($J158=CriticallityClasses!$E$6,CriticallityClasses!$D$6,"")&amp;IF($J158=CriticallityClasses!$E$7,CriticallityClasses!$D$7,"")&amp;IF($J158=CriticallityClasses!$E$8,CriticallityClasses!$D$8,"")&amp;IF($J158=CriticallityClasses!$E$9,CriticallityClasses!$D$9,"")&amp;IF($J158=CriticallityClasses!$E$10,CriticallityClasses!$D$10,"")&amp;IF($J158=CriticallityClasses!$E$11,CriticallityClasses!$D$11,"")&amp;IF($J158=CriticallityClasses!$E$12,CriticallityClasses!$D$12,"")&amp;IF($J158=CriticallityClasses!$E$13,CriticallityClasses!$D$13,"")&amp;IF($J158=CriticallityClasses!$E$14,CriticallityClasses!$D$14,"")&amp;IF($J158=CriticallityClasses!$E$15,CriticallityClasses!$D$15,"")&amp;IF($J158=CriticallityClasses!$E$16,CriticallityClasses!$D$16,"")&amp;IF($J158=CriticallityClasses!$E$17,CriticallityClasses!$D$17,"")&amp;IF($J158=CriticallityClasses!$E$18,CriticallityClasses!$D$18,"")&amp;IF($J158=CriticallityClasses!$E$19,CriticallityClasses!$D$19,"")&amp;IF($J158=CriticallityClasses!$E$20,CriticallityClasses!$D$20,"")&amp;IF($J158=CriticallityClasses!$E$21,CriticallityClasses!$D$21,"")&amp;IF($J158=CriticallityClasses!$E$22,CriticallityClasses!$D$22,"")&amp;IF($J158=CriticallityClasses!$E$23,CriticallityClasses!$D$23,"")&amp;IF($J158=CriticallityClasses!$E$24,CriticallityClasses!$D$24,"")&amp;IF($J158=CriticallityClasses!$E$25,CriticallityClasses!$D$25,"")&amp;IF($J158=CriticallityClasses!$E$26,CriticallityClasses!$D$26,"")&amp;IF($J158=CriticallityClasses!$E$27,CriticallityClasses!$D$27,"")&amp;IF($J158=CriticallityClasses!$E$28,CriticallityClasses!$D$28,""))</f>
        <v>4</v>
      </c>
      <c r="J158" s="9" t="str">
        <f t="shared" si="14"/>
        <v>no.none.no</v>
      </c>
      <c r="K158" t="str" cm="1">
        <f t="array" ref="K158">_xlfn.SWITCH($F158,"both_misleading-first","both","both_correct-first","both",$F158)</f>
        <v>no</v>
      </c>
      <c r="L158" t="str" cm="1">
        <f t="array" ref="L158">_xlfn.SWITCH($F158,"both_misleading-first","yes_misleading-first","both_correct-first","yes_same","both",IF($H158="yes","yes_same","no"),$H158)</f>
        <v>no</v>
      </c>
      <c r="M158" t="s">
        <v>9</v>
      </c>
      <c r="N158" t="s">
        <v>9</v>
      </c>
    </row>
    <row r="159" spans="1:14" ht="14.25" customHeight="1" x14ac:dyDescent="0.3">
      <c r="A159" s="9" t="s">
        <v>36</v>
      </c>
      <c r="B159" s="5" t="s">
        <v>31</v>
      </c>
      <c r="C159" s="5" t="s">
        <v>61</v>
      </c>
      <c r="D159" s="5" t="str">
        <f t="shared" si="12"/>
        <v>1.Source-EML-Files/A31.1-Sender-Right-to-Left-Override-utf.json.eml</v>
      </c>
      <c r="E159" s="5" t="str">
        <f t="shared" si="13"/>
        <v>2.Evaluation-Screenshots/18. Right-to-Left-Override/Windows11_Firefox-Gmail/A31.1-Sender-Right-to-Left-Override-utf.*</v>
      </c>
      <c r="F159" t="s">
        <v>11</v>
      </c>
      <c r="G159" s="9" t="s">
        <v>6</v>
      </c>
      <c r="H159" t="s">
        <v>9</v>
      </c>
      <c r="I159" s="10">
        <f>INT(IF($J159=CriticallityClasses!$E$2,CriticallityClasses!$D$2,"")&amp;IF($J159=CriticallityClasses!$E$3,CriticallityClasses!$D$3,"")&amp;IF($J159=CriticallityClasses!$E$4,CriticallityClasses!$D$4,"")&amp;IF($J159=CriticallityClasses!$E$5,CriticallityClasses!$D$5,"")&amp;IF($J159=CriticallityClasses!$E$6,CriticallityClasses!$D$6,"")&amp;IF($J159=CriticallityClasses!$E$7,CriticallityClasses!$D$7,"")&amp;IF($J159=CriticallityClasses!$E$8,CriticallityClasses!$D$8,"")&amp;IF($J159=CriticallityClasses!$E$9,CriticallityClasses!$D$9,"")&amp;IF($J159=CriticallityClasses!$E$10,CriticallityClasses!$D$10,"")&amp;IF($J159=CriticallityClasses!$E$11,CriticallityClasses!$D$11,"")&amp;IF($J159=CriticallityClasses!$E$12,CriticallityClasses!$D$12,"")&amp;IF($J159=CriticallityClasses!$E$13,CriticallityClasses!$D$13,"")&amp;IF($J159=CriticallityClasses!$E$14,CriticallityClasses!$D$14,"")&amp;IF($J159=CriticallityClasses!$E$15,CriticallityClasses!$D$15,"")&amp;IF($J159=CriticallityClasses!$E$16,CriticallityClasses!$D$16,"")&amp;IF($J159=CriticallityClasses!$E$17,CriticallityClasses!$D$17,"")&amp;IF($J159=CriticallityClasses!$E$18,CriticallityClasses!$D$18,"")&amp;IF($J159=CriticallityClasses!$E$19,CriticallityClasses!$D$19,"")&amp;IF($J159=CriticallityClasses!$E$20,CriticallityClasses!$D$20,"")&amp;IF($J159=CriticallityClasses!$E$21,CriticallityClasses!$D$21,"")&amp;IF($J159=CriticallityClasses!$E$22,CriticallityClasses!$D$22,"")&amp;IF($J159=CriticallityClasses!$E$23,CriticallityClasses!$D$23,"")&amp;IF($J159=CriticallityClasses!$E$24,CriticallityClasses!$D$24,"")&amp;IF($J159=CriticallityClasses!$E$25,CriticallityClasses!$D$25,"")&amp;IF($J159=CriticallityClasses!$E$26,CriticallityClasses!$D$26,"")&amp;IF($J159=CriticallityClasses!$E$27,CriticallityClasses!$D$27,"")&amp;IF($J159=CriticallityClasses!$E$28,CriticallityClasses!$D$28,""))</f>
        <v>4</v>
      </c>
      <c r="J159" s="9" t="str">
        <f t="shared" si="14"/>
        <v>misleading.none.no</v>
      </c>
      <c r="K159" t="str" cm="1">
        <f t="array" ref="K159">_xlfn.SWITCH($F159,"both_misleading-first","both","both_correct-first","both",$F159)</f>
        <v>misleading</v>
      </c>
      <c r="L159" t="str" cm="1">
        <f t="array" ref="L159">_xlfn.SWITCH($F159,"both_misleading-first","yes_misleading-first","both_correct-first","yes_same","both",IF($H159="yes","yes_same","no"),$H159)</f>
        <v>no</v>
      </c>
      <c r="M159" t="s">
        <v>11</v>
      </c>
      <c r="N159" t="s">
        <v>9</v>
      </c>
    </row>
    <row r="160" spans="1:14" ht="14.25" customHeight="1" x14ac:dyDescent="0.3">
      <c r="A160" s="9" t="s">
        <v>37</v>
      </c>
      <c r="B160" s="5" t="s">
        <v>31</v>
      </c>
      <c r="C160" s="5" t="s">
        <v>61</v>
      </c>
      <c r="D160" s="5" t="str">
        <f t="shared" si="12"/>
        <v>1.Source-EML-Files/A31.1-Sender-Right-to-Left-Override-utf.json.eml</v>
      </c>
      <c r="E160" s="5" t="str">
        <f t="shared" si="13"/>
        <v>2.Evaluation-Screenshots/18. Right-to-Left-Override/Windows11_Outlook/A31.1-Sender-Right-to-Left-Override-utf.*</v>
      </c>
      <c r="F160" t="s">
        <v>24</v>
      </c>
      <c r="G160" s="9" t="s">
        <v>6</v>
      </c>
      <c r="H160" t="s">
        <v>9</v>
      </c>
      <c r="I160" s="10">
        <f>INT(IF($J160=CriticallityClasses!$E$2,CriticallityClasses!$D$2,"")&amp;IF($J160=CriticallityClasses!$E$3,CriticallityClasses!$D$3,"")&amp;IF($J160=CriticallityClasses!$E$4,CriticallityClasses!$D$4,"")&amp;IF($J160=CriticallityClasses!$E$5,CriticallityClasses!$D$5,"")&amp;IF($J160=CriticallityClasses!$E$6,CriticallityClasses!$D$6,"")&amp;IF($J160=CriticallityClasses!$E$7,CriticallityClasses!$D$7,"")&amp;IF($J160=CriticallityClasses!$E$8,CriticallityClasses!$D$8,"")&amp;IF($J160=CriticallityClasses!$E$9,CriticallityClasses!$D$9,"")&amp;IF($J160=CriticallityClasses!$E$10,CriticallityClasses!$D$10,"")&amp;IF($J160=CriticallityClasses!$E$11,CriticallityClasses!$D$11,"")&amp;IF($J160=CriticallityClasses!$E$12,CriticallityClasses!$D$12,"")&amp;IF($J160=CriticallityClasses!$E$13,CriticallityClasses!$D$13,"")&amp;IF($J160=CriticallityClasses!$E$14,CriticallityClasses!$D$14,"")&amp;IF($J160=CriticallityClasses!$E$15,CriticallityClasses!$D$15,"")&amp;IF($J160=CriticallityClasses!$E$16,CriticallityClasses!$D$16,"")&amp;IF($J160=CriticallityClasses!$E$17,CriticallityClasses!$D$17,"")&amp;IF($J160=CriticallityClasses!$E$18,CriticallityClasses!$D$18,"")&amp;IF($J160=CriticallityClasses!$E$19,CriticallityClasses!$D$19,"")&amp;IF($J160=CriticallityClasses!$E$20,CriticallityClasses!$D$20,"")&amp;IF($J160=CriticallityClasses!$E$21,CriticallityClasses!$D$21,"")&amp;IF($J160=CriticallityClasses!$E$22,CriticallityClasses!$D$22,"")&amp;IF($J160=CriticallityClasses!$E$23,CriticallityClasses!$D$23,"")&amp;IF($J160=CriticallityClasses!$E$24,CriticallityClasses!$D$24,"")&amp;IF($J160=CriticallityClasses!$E$25,CriticallityClasses!$D$25,"")&amp;IF($J160=CriticallityClasses!$E$26,CriticallityClasses!$D$26,"")&amp;IF($J160=CriticallityClasses!$E$27,CriticallityClasses!$D$27,"")&amp;IF($J160=CriticallityClasses!$E$28,CriticallityClasses!$D$28,""))</f>
        <v>1</v>
      </c>
      <c r="J160" s="9" t="str">
        <f t="shared" si="14"/>
        <v>correct.none.no</v>
      </c>
      <c r="K160" t="str" cm="1">
        <f t="array" ref="K160">_xlfn.SWITCH($F160,"both_misleading-first","both","both_correct-first","both",$F160)</f>
        <v>correct</v>
      </c>
      <c r="L160" t="str" cm="1">
        <f t="array" ref="L160">_xlfn.SWITCH($F160,"both_misleading-first","yes_misleading-first","both_correct-first","yes_same","both",IF($H160="yes","yes_same","no"),$H160)</f>
        <v>no</v>
      </c>
      <c r="M160" t="s">
        <v>24</v>
      </c>
      <c r="N160" t="s">
        <v>9</v>
      </c>
    </row>
    <row r="161" spans="1:14" ht="14.25" customHeight="1" x14ac:dyDescent="0.3">
      <c r="A161" s="9" t="s">
        <v>39</v>
      </c>
      <c r="B161" s="5" t="s">
        <v>31</v>
      </c>
      <c r="C161" s="5" t="s">
        <v>61</v>
      </c>
      <c r="D161" s="5" t="str">
        <f t="shared" si="12"/>
        <v>1.Source-EML-Files/A31.1-Sender-Right-to-Left-Override-utf.json.eml</v>
      </c>
      <c r="E161" s="5" t="str">
        <f t="shared" si="13"/>
        <v>2.Evaluation-Screenshots/18. Right-to-Left-Override/Windows11_Thunderbird/A31.1-Sender-Right-to-Left-Override-utf.*</v>
      </c>
      <c r="F161" t="s">
        <v>24</v>
      </c>
      <c r="G161" s="9" t="s">
        <v>6</v>
      </c>
      <c r="H161" t="s">
        <v>9</v>
      </c>
      <c r="I161" s="10">
        <f>INT(IF($J161=CriticallityClasses!$E$2,CriticallityClasses!$D$2,"")&amp;IF($J161=CriticallityClasses!$E$3,CriticallityClasses!$D$3,"")&amp;IF($J161=CriticallityClasses!$E$4,CriticallityClasses!$D$4,"")&amp;IF($J161=CriticallityClasses!$E$5,CriticallityClasses!$D$5,"")&amp;IF($J161=CriticallityClasses!$E$6,CriticallityClasses!$D$6,"")&amp;IF($J161=CriticallityClasses!$E$7,CriticallityClasses!$D$7,"")&amp;IF($J161=CriticallityClasses!$E$8,CriticallityClasses!$D$8,"")&amp;IF($J161=CriticallityClasses!$E$9,CriticallityClasses!$D$9,"")&amp;IF($J161=CriticallityClasses!$E$10,CriticallityClasses!$D$10,"")&amp;IF($J161=CriticallityClasses!$E$11,CriticallityClasses!$D$11,"")&amp;IF($J161=CriticallityClasses!$E$12,CriticallityClasses!$D$12,"")&amp;IF($J161=CriticallityClasses!$E$13,CriticallityClasses!$D$13,"")&amp;IF($J161=CriticallityClasses!$E$14,CriticallityClasses!$D$14,"")&amp;IF($J161=CriticallityClasses!$E$15,CriticallityClasses!$D$15,"")&amp;IF($J161=CriticallityClasses!$E$16,CriticallityClasses!$D$16,"")&amp;IF($J161=CriticallityClasses!$E$17,CriticallityClasses!$D$17,"")&amp;IF($J161=CriticallityClasses!$E$18,CriticallityClasses!$D$18,"")&amp;IF($J161=CriticallityClasses!$E$19,CriticallityClasses!$D$19,"")&amp;IF($J161=CriticallityClasses!$E$20,CriticallityClasses!$D$20,"")&amp;IF($J161=CriticallityClasses!$E$21,CriticallityClasses!$D$21,"")&amp;IF($J161=CriticallityClasses!$E$22,CriticallityClasses!$D$22,"")&amp;IF($J161=CriticallityClasses!$E$23,CriticallityClasses!$D$23,"")&amp;IF($J161=CriticallityClasses!$E$24,CriticallityClasses!$D$24,"")&amp;IF($J161=CriticallityClasses!$E$25,CriticallityClasses!$D$25,"")&amp;IF($J161=CriticallityClasses!$E$26,CriticallityClasses!$D$26,"")&amp;IF($J161=CriticallityClasses!$E$27,CriticallityClasses!$D$27,"")&amp;IF($J161=CriticallityClasses!$E$28,CriticallityClasses!$D$28,""))</f>
        <v>1</v>
      </c>
      <c r="J161" s="9" t="str">
        <f t="shared" si="14"/>
        <v>correct.none.no</v>
      </c>
      <c r="K161" t="str" cm="1">
        <f t="array" ref="K161">_xlfn.SWITCH($F161,"both_misleading-first","both","both_correct-first","both",$F161)</f>
        <v>correct</v>
      </c>
      <c r="L161" t="str" cm="1">
        <f t="array" ref="L161">_xlfn.SWITCH($F161,"both_misleading-first","yes_misleading-first","both_correct-first","yes_same","both",IF($H161="yes","yes_same","no"),$H161)</f>
        <v>no</v>
      </c>
      <c r="M161" t="s">
        <v>24</v>
      </c>
      <c r="N161" t="s">
        <v>9</v>
      </c>
    </row>
    <row r="162" spans="1:14" ht="14.25" customHeight="1" x14ac:dyDescent="0.3">
      <c r="A162" s="9" t="s">
        <v>34</v>
      </c>
      <c r="B162" s="5" t="s">
        <v>32</v>
      </c>
      <c r="C162" s="5" t="s">
        <v>61</v>
      </c>
      <c r="D162" s="5" t="str">
        <f t="shared" ref="D162:D177" si="15">"1.Source-EML-Files/" &amp; B162 &amp; ".json.eml"</f>
        <v>1.Source-EML-Files/A31.2-Sender-Right-to-Left-Override-punycode.json.eml</v>
      </c>
      <c r="E162" s="5" t="str">
        <f t="shared" ref="E162:E177" si="16">"2.Evaluation-Screenshots/" &amp; C162 &amp; "/" &amp; A162 &amp; "/" &amp; B162 &amp; ".*"</f>
        <v>2.Evaluation-Screenshots/18. Right-to-Left-Override/iOS_AppleMail/A31.2-Sender-Right-to-Left-Override-punycode.*</v>
      </c>
      <c r="F162" t="s">
        <v>24</v>
      </c>
      <c r="G162" s="9" t="s">
        <v>38</v>
      </c>
      <c r="H162" t="s">
        <v>7</v>
      </c>
      <c r="I162" s="10">
        <f>INT(IF($J162=CriticallityClasses!$E$2,CriticallityClasses!$D$2,"")&amp;IF($J162=CriticallityClasses!$E$3,CriticallityClasses!$D$3,"")&amp;IF($J162=CriticallityClasses!$E$4,CriticallityClasses!$D$4,"")&amp;IF($J162=CriticallityClasses!$E$5,CriticallityClasses!$D$5,"")&amp;IF($J162=CriticallityClasses!$E$6,CriticallityClasses!$D$6,"")&amp;IF($J162=CriticallityClasses!$E$7,CriticallityClasses!$D$7,"")&amp;IF($J162=CriticallityClasses!$E$8,CriticallityClasses!$D$8,"")&amp;IF($J162=CriticallityClasses!$E$9,CriticallityClasses!$D$9,"")&amp;IF($J162=CriticallityClasses!$E$10,CriticallityClasses!$D$10,"")&amp;IF($J162=CriticallityClasses!$E$11,CriticallityClasses!$D$11,"")&amp;IF($J162=CriticallityClasses!$E$12,CriticallityClasses!$D$12,"")&amp;IF($J162=CriticallityClasses!$E$13,CriticallityClasses!$D$13,"")&amp;IF($J162=CriticallityClasses!$E$14,CriticallityClasses!$D$14,"")&amp;IF($J162=CriticallityClasses!$E$15,CriticallityClasses!$D$15,"")&amp;IF($J162=CriticallityClasses!$E$16,CriticallityClasses!$D$16,"")&amp;IF($J162=CriticallityClasses!$E$17,CriticallityClasses!$D$17,"")&amp;IF($J162=CriticallityClasses!$E$18,CriticallityClasses!$D$18,"")&amp;IF($J162=CriticallityClasses!$E$19,CriticallityClasses!$D$19,"")&amp;IF($J162=CriticallityClasses!$E$20,CriticallityClasses!$D$20,"")&amp;IF($J162=CriticallityClasses!$E$21,CriticallityClasses!$D$21,"")&amp;IF($J162=CriticallityClasses!$E$22,CriticallityClasses!$D$22,"")&amp;IF($J162=CriticallityClasses!$E$23,CriticallityClasses!$D$23,"")&amp;IF($J162=CriticallityClasses!$E$24,CriticallityClasses!$D$24,"")&amp;IF($J162=CriticallityClasses!$E$25,CriticallityClasses!$D$25,"")&amp;IF($J162=CriticallityClasses!$E$26,CriticallityClasses!$D$26,"")&amp;IF($J162=CriticallityClasses!$E$27,CriticallityClasses!$D$27,"")&amp;IF($J162=CriticallityClasses!$E$28,CriticallityClasses!$D$28,""))</f>
        <v>1</v>
      </c>
      <c r="J162" s="9" t="str">
        <f t="shared" ref="J162:J177" si="17">$F162&amp;"."&amp;$G162&amp;"."&amp;$H162</f>
        <v>correct.warning.yes</v>
      </c>
      <c r="K162" t="str" cm="1">
        <f t="array" ref="K162">_xlfn.SWITCH($F162,"both_misleading-first","both","both_correct-first","both",$F162)</f>
        <v>correct</v>
      </c>
      <c r="L162" t="str" cm="1">
        <f t="array" ref="L162">_xlfn.SWITCH($F162,"both_misleading-first","yes_misleading-first","both_correct-first","yes_same","both",IF($H162="yes","yes_same","no"),$H162)</f>
        <v>yes</v>
      </c>
      <c r="M162" t="s">
        <v>24</v>
      </c>
      <c r="N162" t="s">
        <v>7</v>
      </c>
    </row>
    <row r="163" spans="1:14" ht="14.25" customHeight="1" x14ac:dyDescent="0.3">
      <c r="A163" s="9" t="s">
        <v>4</v>
      </c>
      <c r="B163" s="5" t="s">
        <v>32</v>
      </c>
      <c r="C163" s="5" t="s">
        <v>61</v>
      </c>
      <c r="D163" s="5" t="str">
        <f t="shared" si="15"/>
        <v>1.Source-EML-Files/A31.2-Sender-Right-to-Left-Override-punycode.json.eml</v>
      </c>
      <c r="E163" s="5" t="str">
        <f t="shared" si="16"/>
        <v>2.Evaluation-Screenshots/18. Right-to-Left-Override/iOS_Canary/A31.2-Sender-Right-to-Left-Override-punycode.*</v>
      </c>
      <c r="F163" t="s">
        <v>24</v>
      </c>
      <c r="G163" s="9" t="s">
        <v>6</v>
      </c>
      <c r="H163" t="s">
        <v>7</v>
      </c>
      <c r="I163" s="10">
        <f>INT(IF($J163=CriticallityClasses!$E$2,CriticallityClasses!$D$2,"")&amp;IF($J163=CriticallityClasses!$E$3,CriticallityClasses!$D$3,"")&amp;IF($J163=CriticallityClasses!$E$4,CriticallityClasses!$D$4,"")&amp;IF($J163=CriticallityClasses!$E$5,CriticallityClasses!$D$5,"")&amp;IF($J163=CriticallityClasses!$E$6,CriticallityClasses!$D$6,"")&amp;IF($J163=CriticallityClasses!$E$7,CriticallityClasses!$D$7,"")&amp;IF($J163=CriticallityClasses!$E$8,CriticallityClasses!$D$8,"")&amp;IF($J163=CriticallityClasses!$E$9,CriticallityClasses!$D$9,"")&amp;IF($J163=CriticallityClasses!$E$10,CriticallityClasses!$D$10,"")&amp;IF($J163=CriticallityClasses!$E$11,CriticallityClasses!$D$11,"")&amp;IF($J163=CriticallityClasses!$E$12,CriticallityClasses!$D$12,"")&amp;IF($J163=CriticallityClasses!$E$13,CriticallityClasses!$D$13,"")&amp;IF($J163=CriticallityClasses!$E$14,CriticallityClasses!$D$14,"")&amp;IF($J163=CriticallityClasses!$E$15,CriticallityClasses!$D$15,"")&amp;IF($J163=CriticallityClasses!$E$16,CriticallityClasses!$D$16,"")&amp;IF($J163=CriticallityClasses!$E$17,CriticallityClasses!$D$17,"")&amp;IF($J163=CriticallityClasses!$E$18,CriticallityClasses!$D$18,"")&amp;IF($J163=CriticallityClasses!$E$19,CriticallityClasses!$D$19,"")&amp;IF($J163=CriticallityClasses!$E$20,CriticallityClasses!$D$20,"")&amp;IF($J163=CriticallityClasses!$E$21,CriticallityClasses!$D$21,"")&amp;IF($J163=CriticallityClasses!$E$22,CriticallityClasses!$D$22,"")&amp;IF($J163=CriticallityClasses!$E$23,CriticallityClasses!$D$23,"")&amp;IF($J163=CriticallityClasses!$E$24,CriticallityClasses!$D$24,"")&amp;IF($J163=CriticallityClasses!$E$25,CriticallityClasses!$D$25,"")&amp;IF($J163=CriticallityClasses!$E$26,CriticallityClasses!$D$26,"")&amp;IF($J163=CriticallityClasses!$E$27,CriticallityClasses!$D$27,"")&amp;IF($J163=CriticallityClasses!$E$28,CriticallityClasses!$D$28,""))</f>
        <v>1</v>
      </c>
      <c r="J163" s="9" t="str">
        <f t="shared" si="17"/>
        <v>correct.none.yes</v>
      </c>
      <c r="K163" t="str" cm="1">
        <f t="array" ref="K163">_xlfn.SWITCH($F163,"both_misleading-first","both","both_correct-first","both",$F163)</f>
        <v>correct</v>
      </c>
      <c r="L163" t="str" cm="1">
        <f t="array" ref="L163">_xlfn.SWITCH($F163,"both_misleading-first","yes_misleading-first","both_correct-first","yes_same","both",IF($H163="yes","yes_same","no"),$H163)</f>
        <v>yes</v>
      </c>
      <c r="M163" t="s">
        <v>24</v>
      </c>
      <c r="N163" t="s">
        <v>7</v>
      </c>
    </row>
    <row r="164" spans="1:14" ht="14.25" customHeight="1" x14ac:dyDescent="0.3">
      <c r="A164" s="9" t="s">
        <v>35</v>
      </c>
      <c r="B164" s="5" t="s">
        <v>32</v>
      </c>
      <c r="C164" s="5" t="s">
        <v>61</v>
      </c>
      <c r="D164" s="5" t="str">
        <f t="shared" si="15"/>
        <v>1.Source-EML-Files/A31.2-Sender-Right-to-Left-Override-punycode.json.eml</v>
      </c>
      <c r="E164" s="5" t="str">
        <f t="shared" si="16"/>
        <v>2.Evaluation-Screenshots/18. Right-to-Left-Override/iOS_Gmail/A31.2-Sender-Right-to-Left-Override-punycode.*</v>
      </c>
      <c r="F164" t="s">
        <v>24</v>
      </c>
      <c r="G164" s="9" t="s">
        <v>6</v>
      </c>
      <c r="H164" t="s">
        <v>7</v>
      </c>
      <c r="I164" s="10">
        <f>INT(IF($J164=CriticallityClasses!$E$2,CriticallityClasses!$D$2,"")&amp;IF($J164=CriticallityClasses!$E$3,CriticallityClasses!$D$3,"")&amp;IF($J164=CriticallityClasses!$E$4,CriticallityClasses!$D$4,"")&amp;IF($J164=CriticallityClasses!$E$5,CriticallityClasses!$D$5,"")&amp;IF($J164=CriticallityClasses!$E$6,CriticallityClasses!$D$6,"")&amp;IF($J164=CriticallityClasses!$E$7,CriticallityClasses!$D$7,"")&amp;IF($J164=CriticallityClasses!$E$8,CriticallityClasses!$D$8,"")&amp;IF($J164=CriticallityClasses!$E$9,CriticallityClasses!$D$9,"")&amp;IF($J164=CriticallityClasses!$E$10,CriticallityClasses!$D$10,"")&amp;IF($J164=CriticallityClasses!$E$11,CriticallityClasses!$D$11,"")&amp;IF($J164=CriticallityClasses!$E$12,CriticallityClasses!$D$12,"")&amp;IF($J164=CriticallityClasses!$E$13,CriticallityClasses!$D$13,"")&amp;IF($J164=CriticallityClasses!$E$14,CriticallityClasses!$D$14,"")&amp;IF($J164=CriticallityClasses!$E$15,CriticallityClasses!$D$15,"")&amp;IF($J164=CriticallityClasses!$E$16,CriticallityClasses!$D$16,"")&amp;IF($J164=CriticallityClasses!$E$17,CriticallityClasses!$D$17,"")&amp;IF($J164=CriticallityClasses!$E$18,CriticallityClasses!$D$18,"")&amp;IF($J164=CriticallityClasses!$E$19,CriticallityClasses!$D$19,"")&amp;IF($J164=CriticallityClasses!$E$20,CriticallityClasses!$D$20,"")&amp;IF($J164=CriticallityClasses!$E$21,CriticallityClasses!$D$21,"")&amp;IF($J164=CriticallityClasses!$E$22,CriticallityClasses!$D$22,"")&amp;IF($J164=CriticallityClasses!$E$23,CriticallityClasses!$D$23,"")&amp;IF($J164=CriticallityClasses!$E$24,CriticallityClasses!$D$24,"")&amp;IF($J164=CriticallityClasses!$E$25,CriticallityClasses!$D$25,"")&amp;IF($J164=CriticallityClasses!$E$26,CriticallityClasses!$D$26,"")&amp;IF($J164=CriticallityClasses!$E$27,CriticallityClasses!$D$27,"")&amp;IF($J164=CriticallityClasses!$E$28,CriticallityClasses!$D$28,""))</f>
        <v>1</v>
      </c>
      <c r="J164" s="9" t="str">
        <f t="shared" si="17"/>
        <v>correct.none.yes</v>
      </c>
      <c r="K164" t="str" cm="1">
        <f t="array" ref="K164">_xlfn.SWITCH($F164,"both_misleading-first","both","both_correct-first","both",$F164)</f>
        <v>correct</v>
      </c>
      <c r="L164" t="str" cm="1">
        <f t="array" ref="L164">_xlfn.SWITCH($F164,"both_misleading-first","yes_misleading-first","both_correct-first","yes_same","both",IF($H164="yes","yes_same","no"),$H164)</f>
        <v>yes</v>
      </c>
      <c r="M164" t="s">
        <v>24</v>
      </c>
      <c r="N164" t="s">
        <v>7</v>
      </c>
    </row>
    <row r="165" spans="1:14" ht="14.25" customHeight="1" x14ac:dyDescent="0.3">
      <c r="A165" s="9" t="s">
        <v>63</v>
      </c>
      <c r="B165" s="5" t="s">
        <v>32</v>
      </c>
      <c r="C165" s="5" t="s">
        <v>61</v>
      </c>
      <c r="D165" s="5" t="str">
        <f t="shared" si="15"/>
        <v>1.Source-EML-Files/A31.2-Sender-Right-to-Left-Override-punycode.json.eml</v>
      </c>
      <c r="E165" s="5" t="str">
        <f t="shared" si="16"/>
        <v>2.Evaluation-Screenshots/18. Right-to-Left-Override/macOS_AppleMail/A31.2-Sender-Right-to-Left-Override-punycode.*</v>
      </c>
      <c r="F165" t="s">
        <v>24</v>
      </c>
      <c r="G165" s="9" t="s">
        <v>6</v>
      </c>
      <c r="H165" t="s">
        <v>9</v>
      </c>
      <c r="I165" s="10">
        <f>INT(IF($J165=CriticallityClasses!$E$2,CriticallityClasses!$D$2,"")&amp;IF($J165=CriticallityClasses!$E$3,CriticallityClasses!$D$3,"")&amp;IF($J165=CriticallityClasses!$E$4,CriticallityClasses!$D$4,"")&amp;IF($J165=CriticallityClasses!$E$5,CriticallityClasses!$D$5,"")&amp;IF($J165=CriticallityClasses!$E$6,CriticallityClasses!$D$6,"")&amp;IF($J165=CriticallityClasses!$E$7,CriticallityClasses!$D$7,"")&amp;IF($J165=CriticallityClasses!$E$8,CriticallityClasses!$D$8,"")&amp;IF($J165=CriticallityClasses!$E$9,CriticallityClasses!$D$9,"")&amp;IF($J165=CriticallityClasses!$E$10,CriticallityClasses!$D$10,"")&amp;IF($J165=CriticallityClasses!$E$11,CriticallityClasses!$D$11,"")&amp;IF($J165=CriticallityClasses!$E$12,CriticallityClasses!$D$12,"")&amp;IF($J165=CriticallityClasses!$E$13,CriticallityClasses!$D$13,"")&amp;IF($J165=CriticallityClasses!$E$14,CriticallityClasses!$D$14,"")&amp;IF($J165=CriticallityClasses!$E$15,CriticallityClasses!$D$15,"")&amp;IF($J165=CriticallityClasses!$E$16,CriticallityClasses!$D$16,"")&amp;IF($J165=CriticallityClasses!$E$17,CriticallityClasses!$D$17,"")&amp;IF($J165=CriticallityClasses!$E$18,CriticallityClasses!$D$18,"")&amp;IF($J165=CriticallityClasses!$E$19,CriticallityClasses!$D$19,"")&amp;IF($J165=CriticallityClasses!$E$20,CriticallityClasses!$D$20,"")&amp;IF($J165=CriticallityClasses!$E$21,CriticallityClasses!$D$21,"")&amp;IF($J165=CriticallityClasses!$E$22,CriticallityClasses!$D$22,"")&amp;IF($J165=CriticallityClasses!$E$23,CriticallityClasses!$D$23,"")&amp;IF($J165=CriticallityClasses!$E$24,CriticallityClasses!$D$24,"")&amp;IF($J165=CriticallityClasses!$E$25,CriticallityClasses!$D$25,"")&amp;IF($J165=CriticallityClasses!$E$26,CriticallityClasses!$D$26,"")&amp;IF($J165=CriticallityClasses!$E$27,CriticallityClasses!$D$27,"")&amp;IF($J165=CriticallityClasses!$E$28,CriticallityClasses!$D$28,""))</f>
        <v>1</v>
      </c>
      <c r="J165" s="9" t="str">
        <f t="shared" si="17"/>
        <v>correct.none.no</v>
      </c>
      <c r="K165" t="str" cm="1">
        <f t="array" ref="K165">_xlfn.SWITCH($F165,"both_misleading-first","both","both_correct-first","both",$F165)</f>
        <v>correct</v>
      </c>
      <c r="L165" t="str" cm="1">
        <f t="array" ref="L165">_xlfn.SWITCH($F165,"both_misleading-first","yes_misleading-first","both_correct-first","yes_same","both",IF($H165="yes","yes_same","no"),$H165)</f>
        <v>no</v>
      </c>
      <c r="M165" t="s">
        <v>24</v>
      </c>
      <c r="N165" t="s">
        <v>9</v>
      </c>
    </row>
    <row r="166" spans="1:14" ht="14.25" customHeight="1" x14ac:dyDescent="0.3">
      <c r="A166" s="9" t="s">
        <v>45</v>
      </c>
      <c r="B166" s="5" t="s">
        <v>32</v>
      </c>
      <c r="C166" s="5" t="s">
        <v>61</v>
      </c>
      <c r="D166" s="5" t="str">
        <f t="shared" si="15"/>
        <v>1.Source-EML-Files/A31.2-Sender-Right-to-Left-Override-punycode.json.eml</v>
      </c>
      <c r="E166" s="5" t="str">
        <f t="shared" si="16"/>
        <v>2.Evaluation-Screenshots/18. Right-to-Left-Override/Ubuntu2210_Mutt/A31.2-Sender-Right-to-Left-Override-punycode.*</v>
      </c>
      <c r="F166" t="s">
        <v>24</v>
      </c>
      <c r="G166" s="9" t="s">
        <v>6</v>
      </c>
      <c r="H166" t="s">
        <v>9</v>
      </c>
      <c r="I166" s="10">
        <f>INT(IF($J166=CriticallityClasses!$E$2,CriticallityClasses!$D$2,"")&amp;IF($J166=CriticallityClasses!$E$3,CriticallityClasses!$D$3,"")&amp;IF($J166=CriticallityClasses!$E$4,CriticallityClasses!$D$4,"")&amp;IF($J166=CriticallityClasses!$E$5,CriticallityClasses!$D$5,"")&amp;IF($J166=CriticallityClasses!$E$6,CriticallityClasses!$D$6,"")&amp;IF($J166=CriticallityClasses!$E$7,CriticallityClasses!$D$7,"")&amp;IF($J166=CriticallityClasses!$E$8,CriticallityClasses!$D$8,"")&amp;IF($J166=CriticallityClasses!$E$9,CriticallityClasses!$D$9,"")&amp;IF($J166=CriticallityClasses!$E$10,CriticallityClasses!$D$10,"")&amp;IF($J166=CriticallityClasses!$E$11,CriticallityClasses!$D$11,"")&amp;IF($J166=CriticallityClasses!$E$12,CriticallityClasses!$D$12,"")&amp;IF($J166=CriticallityClasses!$E$13,CriticallityClasses!$D$13,"")&amp;IF($J166=CriticallityClasses!$E$14,CriticallityClasses!$D$14,"")&amp;IF($J166=CriticallityClasses!$E$15,CriticallityClasses!$D$15,"")&amp;IF($J166=CriticallityClasses!$E$16,CriticallityClasses!$D$16,"")&amp;IF($J166=CriticallityClasses!$E$17,CriticallityClasses!$D$17,"")&amp;IF($J166=CriticallityClasses!$E$18,CriticallityClasses!$D$18,"")&amp;IF($J166=CriticallityClasses!$E$19,CriticallityClasses!$D$19,"")&amp;IF($J166=CriticallityClasses!$E$20,CriticallityClasses!$D$20,"")&amp;IF($J166=CriticallityClasses!$E$21,CriticallityClasses!$D$21,"")&amp;IF($J166=CriticallityClasses!$E$22,CriticallityClasses!$D$22,"")&amp;IF($J166=CriticallityClasses!$E$23,CriticallityClasses!$D$23,"")&amp;IF($J166=CriticallityClasses!$E$24,CriticallityClasses!$D$24,"")&amp;IF($J166=CriticallityClasses!$E$25,CriticallityClasses!$D$25,"")&amp;IF($J166=CriticallityClasses!$E$26,CriticallityClasses!$D$26,"")&amp;IF($J166=CriticallityClasses!$E$27,CriticallityClasses!$D$27,"")&amp;IF($J166=CriticallityClasses!$E$28,CriticallityClasses!$D$28,""))</f>
        <v>1</v>
      </c>
      <c r="J166" s="9" t="str">
        <f t="shared" si="17"/>
        <v>correct.none.no</v>
      </c>
      <c r="K166" t="str" cm="1">
        <f t="array" ref="K166">_xlfn.SWITCH($F166,"both_misleading-first","both","both_correct-first","both",$F166)</f>
        <v>correct</v>
      </c>
      <c r="L166" t="str" cm="1">
        <f t="array" ref="L166">_xlfn.SWITCH($F166,"both_misleading-first","yes_misleading-first","both_correct-first","yes_same","both",IF($H166="yes","yes_same","no"),$H166)</f>
        <v>no</v>
      </c>
      <c r="M166" t="s">
        <v>24</v>
      </c>
      <c r="N166" t="s">
        <v>9</v>
      </c>
    </row>
    <row r="167" spans="1:14" ht="14.25" customHeight="1" x14ac:dyDescent="0.3">
      <c r="A167" s="9" t="s">
        <v>36</v>
      </c>
      <c r="B167" s="5" t="s">
        <v>32</v>
      </c>
      <c r="C167" s="5" t="s">
        <v>61</v>
      </c>
      <c r="D167" s="5" t="str">
        <f t="shared" si="15"/>
        <v>1.Source-EML-Files/A31.2-Sender-Right-to-Left-Override-punycode.json.eml</v>
      </c>
      <c r="E167" s="5" t="str">
        <f t="shared" si="16"/>
        <v>2.Evaluation-Screenshots/18. Right-to-Left-Override/Windows11_Firefox-Gmail/A31.2-Sender-Right-to-Left-Override-punycode.*</v>
      </c>
      <c r="F167" t="s">
        <v>24</v>
      </c>
      <c r="G167" s="9" t="s">
        <v>6</v>
      </c>
      <c r="H167" t="s">
        <v>9</v>
      </c>
      <c r="I167" s="10">
        <f>INT(IF($J167=CriticallityClasses!$E$2,CriticallityClasses!$D$2,"")&amp;IF($J167=CriticallityClasses!$E$3,CriticallityClasses!$D$3,"")&amp;IF($J167=CriticallityClasses!$E$4,CriticallityClasses!$D$4,"")&amp;IF($J167=CriticallityClasses!$E$5,CriticallityClasses!$D$5,"")&amp;IF($J167=CriticallityClasses!$E$6,CriticallityClasses!$D$6,"")&amp;IF($J167=CriticallityClasses!$E$7,CriticallityClasses!$D$7,"")&amp;IF($J167=CriticallityClasses!$E$8,CriticallityClasses!$D$8,"")&amp;IF($J167=CriticallityClasses!$E$9,CriticallityClasses!$D$9,"")&amp;IF($J167=CriticallityClasses!$E$10,CriticallityClasses!$D$10,"")&amp;IF($J167=CriticallityClasses!$E$11,CriticallityClasses!$D$11,"")&amp;IF($J167=CriticallityClasses!$E$12,CriticallityClasses!$D$12,"")&amp;IF($J167=CriticallityClasses!$E$13,CriticallityClasses!$D$13,"")&amp;IF($J167=CriticallityClasses!$E$14,CriticallityClasses!$D$14,"")&amp;IF($J167=CriticallityClasses!$E$15,CriticallityClasses!$D$15,"")&amp;IF($J167=CriticallityClasses!$E$16,CriticallityClasses!$D$16,"")&amp;IF($J167=CriticallityClasses!$E$17,CriticallityClasses!$D$17,"")&amp;IF($J167=CriticallityClasses!$E$18,CriticallityClasses!$D$18,"")&amp;IF($J167=CriticallityClasses!$E$19,CriticallityClasses!$D$19,"")&amp;IF($J167=CriticallityClasses!$E$20,CriticallityClasses!$D$20,"")&amp;IF($J167=CriticallityClasses!$E$21,CriticallityClasses!$D$21,"")&amp;IF($J167=CriticallityClasses!$E$22,CriticallityClasses!$D$22,"")&amp;IF($J167=CriticallityClasses!$E$23,CriticallityClasses!$D$23,"")&amp;IF($J167=CriticallityClasses!$E$24,CriticallityClasses!$D$24,"")&amp;IF($J167=CriticallityClasses!$E$25,CriticallityClasses!$D$25,"")&amp;IF($J167=CriticallityClasses!$E$26,CriticallityClasses!$D$26,"")&amp;IF($J167=CriticallityClasses!$E$27,CriticallityClasses!$D$27,"")&amp;IF($J167=CriticallityClasses!$E$28,CriticallityClasses!$D$28,""))</f>
        <v>1</v>
      </c>
      <c r="J167" s="9" t="str">
        <f t="shared" si="17"/>
        <v>correct.none.no</v>
      </c>
      <c r="K167" t="str" cm="1">
        <f t="array" ref="K167">_xlfn.SWITCH($F167,"both_misleading-first","both","both_correct-first","both",$F167)</f>
        <v>correct</v>
      </c>
      <c r="L167" t="str" cm="1">
        <f t="array" ref="L167">_xlfn.SWITCH($F167,"both_misleading-first","yes_misleading-first","both_correct-first","yes_same","both",IF($H167="yes","yes_same","no"),$H167)</f>
        <v>no</v>
      </c>
      <c r="M167" t="s">
        <v>24</v>
      </c>
      <c r="N167" t="s">
        <v>9</v>
      </c>
    </row>
    <row r="168" spans="1:14" ht="14.25" customHeight="1" x14ac:dyDescent="0.3">
      <c r="A168" s="9" t="s">
        <v>37</v>
      </c>
      <c r="B168" s="5" t="s">
        <v>32</v>
      </c>
      <c r="C168" s="5" t="s">
        <v>61</v>
      </c>
      <c r="D168" s="5" t="str">
        <f t="shared" si="15"/>
        <v>1.Source-EML-Files/A31.2-Sender-Right-to-Left-Override-punycode.json.eml</v>
      </c>
      <c r="E168" s="5" t="str">
        <f t="shared" si="16"/>
        <v>2.Evaluation-Screenshots/18. Right-to-Left-Override/Windows11_Outlook/A31.2-Sender-Right-to-Left-Override-punycode.*</v>
      </c>
      <c r="F168" t="s">
        <v>11</v>
      </c>
      <c r="G168" s="9" t="s">
        <v>17</v>
      </c>
      <c r="H168" t="s">
        <v>9</v>
      </c>
      <c r="I168" s="10">
        <f>INT(IF($J168=CriticallityClasses!$E$2,CriticallityClasses!$D$2,"")&amp;IF($J168=CriticallityClasses!$E$3,CriticallityClasses!$D$3,"")&amp;IF($J168=CriticallityClasses!$E$4,CriticallityClasses!$D$4,"")&amp;IF($J168=CriticallityClasses!$E$5,CriticallityClasses!$D$5,"")&amp;IF($J168=CriticallityClasses!$E$6,CriticallityClasses!$D$6,"")&amp;IF($J168=CriticallityClasses!$E$7,CriticallityClasses!$D$7,"")&amp;IF($J168=CriticallityClasses!$E$8,CriticallityClasses!$D$8,"")&amp;IF($J168=CriticallityClasses!$E$9,CriticallityClasses!$D$9,"")&amp;IF($J168=CriticallityClasses!$E$10,CriticallityClasses!$D$10,"")&amp;IF($J168=CriticallityClasses!$E$11,CriticallityClasses!$D$11,"")&amp;IF($J168=CriticallityClasses!$E$12,CriticallityClasses!$D$12,"")&amp;IF($J168=CriticallityClasses!$E$13,CriticallityClasses!$D$13,"")&amp;IF($J168=CriticallityClasses!$E$14,CriticallityClasses!$D$14,"")&amp;IF($J168=CriticallityClasses!$E$15,CriticallityClasses!$D$15,"")&amp;IF($J168=CriticallityClasses!$E$16,CriticallityClasses!$D$16,"")&amp;IF($J168=CriticallityClasses!$E$17,CriticallityClasses!$D$17,"")&amp;IF($J168=CriticallityClasses!$E$18,CriticallityClasses!$D$18,"")&amp;IF($J168=CriticallityClasses!$E$19,CriticallityClasses!$D$19,"")&amp;IF($J168=CriticallityClasses!$E$20,CriticallityClasses!$D$20,"")&amp;IF($J168=CriticallityClasses!$E$21,CriticallityClasses!$D$21,"")&amp;IF($J168=CriticallityClasses!$E$22,CriticallityClasses!$D$22,"")&amp;IF($J168=CriticallityClasses!$E$23,CriticallityClasses!$D$23,"")&amp;IF($J168=CriticallityClasses!$E$24,CriticallityClasses!$D$24,"")&amp;IF($J168=CriticallityClasses!$E$25,CriticallityClasses!$D$25,"")&amp;IF($J168=CriticallityClasses!$E$26,CriticallityClasses!$D$26,"")&amp;IF($J168=CriticallityClasses!$E$27,CriticallityClasses!$D$27,"")&amp;IF($J168=CriticallityClasses!$E$28,CriticallityClasses!$D$28,""))</f>
        <v>0</v>
      </c>
      <c r="J168" s="9" t="str">
        <f t="shared" si="17"/>
        <v>misleading.blocked.no</v>
      </c>
      <c r="K168" t="str" cm="1">
        <f t="array" ref="K168">_xlfn.SWITCH($F168,"both_misleading-first","both","both_correct-first","both",$F168)</f>
        <v>misleading</v>
      </c>
      <c r="L168" t="str" cm="1">
        <f t="array" ref="L168">_xlfn.SWITCH($F168,"both_misleading-first","yes_misleading-first","both_correct-first","yes_same","both",IF($H168="yes","yes_same","no"),$H168)</f>
        <v>no</v>
      </c>
      <c r="M168" t="s">
        <v>11</v>
      </c>
      <c r="N168" t="s">
        <v>9</v>
      </c>
    </row>
    <row r="169" spans="1:14" ht="14.25" customHeight="1" x14ac:dyDescent="0.3">
      <c r="A169" s="9" t="s">
        <v>39</v>
      </c>
      <c r="B169" s="5" t="s">
        <v>32</v>
      </c>
      <c r="C169" s="5" t="s">
        <v>61</v>
      </c>
      <c r="D169" s="5" t="str">
        <f t="shared" si="15"/>
        <v>1.Source-EML-Files/A31.2-Sender-Right-to-Left-Override-punycode.json.eml</v>
      </c>
      <c r="E169" s="5" t="str">
        <f t="shared" si="16"/>
        <v>2.Evaluation-Screenshots/18. Right-to-Left-Override/Windows11_Thunderbird/A31.2-Sender-Right-to-Left-Override-punycode.*</v>
      </c>
      <c r="F169" t="s">
        <v>24</v>
      </c>
      <c r="G169" s="9" t="s">
        <v>6</v>
      </c>
      <c r="H169" t="s">
        <v>9</v>
      </c>
      <c r="I169" s="10">
        <f>INT(IF($J169=CriticallityClasses!$E$2,CriticallityClasses!$D$2,"")&amp;IF($J169=CriticallityClasses!$E$3,CriticallityClasses!$D$3,"")&amp;IF($J169=CriticallityClasses!$E$4,CriticallityClasses!$D$4,"")&amp;IF($J169=CriticallityClasses!$E$5,CriticallityClasses!$D$5,"")&amp;IF($J169=CriticallityClasses!$E$6,CriticallityClasses!$D$6,"")&amp;IF($J169=CriticallityClasses!$E$7,CriticallityClasses!$D$7,"")&amp;IF($J169=CriticallityClasses!$E$8,CriticallityClasses!$D$8,"")&amp;IF($J169=CriticallityClasses!$E$9,CriticallityClasses!$D$9,"")&amp;IF($J169=CriticallityClasses!$E$10,CriticallityClasses!$D$10,"")&amp;IF($J169=CriticallityClasses!$E$11,CriticallityClasses!$D$11,"")&amp;IF($J169=CriticallityClasses!$E$12,CriticallityClasses!$D$12,"")&amp;IF($J169=CriticallityClasses!$E$13,CriticallityClasses!$D$13,"")&amp;IF($J169=CriticallityClasses!$E$14,CriticallityClasses!$D$14,"")&amp;IF($J169=CriticallityClasses!$E$15,CriticallityClasses!$D$15,"")&amp;IF($J169=CriticallityClasses!$E$16,CriticallityClasses!$D$16,"")&amp;IF($J169=CriticallityClasses!$E$17,CriticallityClasses!$D$17,"")&amp;IF($J169=CriticallityClasses!$E$18,CriticallityClasses!$D$18,"")&amp;IF($J169=CriticallityClasses!$E$19,CriticallityClasses!$D$19,"")&amp;IF($J169=CriticallityClasses!$E$20,CriticallityClasses!$D$20,"")&amp;IF($J169=CriticallityClasses!$E$21,CriticallityClasses!$D$21,"")&amp;IF($J169=CriticallityClasses!$E$22,CriticallityClasses!$D$22,"")&amp;IF($J169=CriticallityClasses!$E$23,CriticallityClasses!$D$23,"")&amp;IF($J169=CriticallityClasses!$E$24,CriticallityClasses!$D$24,"")&amp;IF($J169=CriticallityClasses!$E$25,CriticallityClasses!$D$25,"")&amp;IF($J169=CriticallityClasses!$E$26,CriticallityClasses!$D$26,"")&amp;IF($J169=CriticallityClasses!$E$27,CriticallityClasses!$D$27,"")&amp;IF($J169=CriticallityClasses!$E$28,CriticallityClasses!$D$28,""))</f>
        <v>1</v>
      </c>
      <c r="J169" s="9" t="str">
        <f t="shared" si="17"/>
        <v>correct.none.no</v>
      </c>
      <c r="K169" t="str" cm="1">
        <f t="array" ref="K169">_xlfn.SWITCH($F169,"both_misleading-first","both","both_correct-first","both",$F169)</f>
        <v>correct</v>
      </c>
      <c r="L169" t="str" cm="1">
        <f t="array" ref="L169">_xlfn.SWITCH($F169,"both_misleading-first","yes_misleading-first","both_correct-first","yes_same","both",IF($H169="yes","yes_same","no"),$H169)</f>
        <v>no</v>
      </c>
      <c r="M169" t="s">
        <v>24</v>
      </c>
      <c r="N169" t="s">
        <v>9</v>
      </c>
    </row>
    <row r="170" spans="1:14" ht="14.25" customHeight="1" x14ac:dyDescent="0.3">
      <c r="A170" s="9" t="s">
        <v>34</v>
      </c>
      <c r="B170" s="5" t="s">
        <v>33</v>
      </c>
      <c r="C170" s="5" t="s">
        <v>61</v>
      </c>
      <c r="D170" s="5" t="str">
        <f t="shared" si="15"/>
        <v>1.Source-EML-Files/A33-Attm-Right-to-Left-Override.json.eml</v>
      </c>
      <c r="E170" s="5" t="str">
        <f t="shared" si="16"/>
        <v>2.Evaluation-Screenshots/18. Right-to-Left-Override/iOS_AppleMail/A33-Attm-Right-to-Left-Override.*</v>
      </c>
      <c r="F170" t="s">
        <v>24</v>
      </c>
      <c r="G170" s="9" t="s">
        <v>38</v>
      </c>
      <c r="H170" t="s">
        <v>9</v>
      </c>
      <c r="I170" s="10">
        <f>INT(IF($J170=CriticallityClasses!$E$2,CriticallityClasses!$D$2,"")&amp;IF($J170=CriticallityClasses!$E$3,CriticallityClasses!$D$3,"")&amp;IF($J170=CriticallityClasses!$E$4,CriticallityClasses!$D$4,"")&amp;IF($J170=CriticallityClasses!$E$5,CriticallityClasses!$D$5,"")&amp;IF($J170=CriticallityClasses!$E$6,CriticallityClasses!$D$6,"")&amp;IF($J170=CriticallityClasses!$E$7,CriticallityClasses!$D$7,"")&amp;IF($J170=CriticallityClasses!$E$8,CriticallityClasses!$D$8,"")&amp;IF($J170=CriticallityClasses!$E$9,CriticallityClasses!$D$9,"")&amp;IF($J170=CriticallityClasses!$E$10,CriticallityClasses!$D$10,"")&amp;IF($J170=CriticallityClasses!$E$11,CriticallityClasses!$D$11,"")&amp;IF($J170=CriticallityClasses!$E$12,CriticallityClasses!$D$12,"")&amp;IF($J170=CriticallityClasses!$E$13,CriticallityClasses!$D$13,"")&amp;IF($J170=CriticallityClasses!$E$14,CriticallityClasses!$D$14,"")&amp;IF($J170=CriticallityClasses!$E$15,CriticallityClasses!$D$15,"")&amp;IF($J170=CriticallityClasses!$E$16,CriticallityClasses!$D$16,"")&amp;IF($J170=CriticallityClasses!$E$17,CriticallityClasses!$D$17,"")&amp;IF($J170=CriticallityClasses!$E$18,CriticallityClasses!$D$18,"")&amp;IF($J170=CriticallityClasses!$E$19,CriticallityClasses!$D$19,"")&amp;IF($J170=CriticallityClasses!$E$20,CriticallityClasses!$D$20,"")&amp;IF($J170=CriticallityClasses!$E$21,CriticallityClasses!$D$21,"")&amp;IF($J170=CriticallityClasses!$E$22,CriticallityClasses!$D$22,"")&amp;IF($J170=CriticallityClasses!$E$23,CriticallityClasses!$D$23,"")&amp;IF($J170=CriticallityClasses!$E$24,CriticallityClasses!$D$24,"")&amp;IF($J170=CriticallityClasses!$E$25,CriticallityClasses!$D$25,"")&amp;IF($J170=CriticallityClasses!$E$26,CriticallityClasses!$D$26,"")&amp;IF($J170=CriticallityClasses!$E$27,CriticallityClasses!$D$27,"")&amp;IF($J170=CriticallityClasses!$E$28,CriticallityClasses!$D$28,""))</f>
        <v>1</v>
      </c>
      <c r="J170" s="9" t="str">
        <f t="shared" si="17"/>
        <v>correct.warning.no</v>
      </c>
      <c r="K170" t="str" cm="1">
        <f t="array" ref="K170">_xlfn.SWITCH($F170,"both_misleading-first","both","both_correct-first","both",$F170)</f>
        <v>correct</v>
      </c>
      <c r="L170" t="str" cm="1">
        <f t="array" ref="L170">_xlfn.SWITCH($F170,"both_misleading-first","yes_misleading-first","both_correct-first","yes_same","both",IF($H170="yes","yes_same","no"),$H170)</f>
        <v>no</v>
      </c>
      <c r="M170" t="s">
        <v>24</v>
      </c>
      <c r="N170" t="s">
        <v>9</v>
      </c>
    </row>
    <row r="171" spans="1:14" x14ac:dyDescent="0.3">
      <c r="A171" s="9" t="s">
        <v>4</v>
      </c>
      <c r="B171" s="5" t="s">
        <v>33</v>
      </c>
      <c r="C171" s="5" t="s">
        <v>61</v>
      </c>
      <c r="D171" s="5" t="str">
        <f t="shared" si="15"/>
        <v>1.Source-EML-Files/A33-Attm-Right-to-Left-Override.json.eml</v>
      </c>
      <c r="E171" s="5" t="str">
        <f t="shared" si="16"/>
        <v>2.Evaluation-Screenshots/18. Right-to-Left-Override/iOS_Canary/A33-Attm-Right-to-Left-Override.*</v>
      </c>
      <c r="F171" t="s">
        <v>24</v>
      </c>
      <c r="G171" s="9" t="s">
        <v>6</v>
      </c>
      <c r="H171" t="s">
        <v>9</v>
      </c>
      <c r="I171" s="10">
        <f>INT(IF($J171=CriticallityClasses!$E$2,CriticallityClasses!$D$2,"")&amp;IF($J171=CriticallityClasses!$E$3,CriticallityClasses!$D$3,"")&amp;IF($J171=CriticallityClasses!$E$4,CriticallityClasses!$D$4,"")&amp;IF($J171=CriticallityClasses!$E$5,CriticallityClasses!$D$5,"")&amp;IF($J171=CriticallityClasses!$E$6,CriticallityClasses!$D$6,"")&amp;IF($J171=CriticallityClasses!$E$7,CriticallityClasses!$D$7,"")&amp;IF($J171=CriticallityClasses!$E$8,CriticallityClasses!$D$8,"")&amp;IF($J171=CriticallityClasses!$E$9,CriticallityClasses!$D$9,"")&amp;IF($J171=CriticallityClasses!$E$10,CriticallityClasses!$D$10,"")&amp;IF($J171=CriticallityClasses!$E$11,CriticallityClasses!$D$11,"")&amp;IF($J171=CriticallityClasses!$E$12,CriticallityClasses!$D$12,"")&amp;IF($J171=CriticallityClasses!$E$13,CriticallityClasses!$D$13,"")&amp;IF($J171=CriticallityClasses!$E$14,CriticallityClasses!$D$14,"")&amp;IF($J171=CriticallityClasses!$E$15,CriticallityClasses!$D$15,"")&amp;IF($J171=CriticallityClasses!$E$16,CriticallityClasses!$D$16,"")&amp;IF($J171=CriticallityClasses!$E$17,CriticallityClasses!$D$17,"")&amp;IF($J171=CriticallityClasses!$E$18,CriticallityClasses!$D$18,"")&amp;IF($J171=CriticallityClasses!$E$19,CriticallityClasses!$D$19,"")&amp;IF($J171=CriticallityClasses!$E$20,CriticallityClasses!$D$20,"")&amp;IF($J171=CriticallityClasses!$E$21,CriticallityClasses!$D$21,"")&amp;IF($J171=CriticallityClasses!$E$22,CriticallityClasses!$D$22,"")&amp;IF($J171=CriticallityClasses!$E$23,CriticallityClasses!$D$23,"")&amp;IF($J171=CriticallityClasses!$E$24,CriticallityClasses!$D$24,"")&amp;IF($J171=CriticallityClasses!$E$25,CriticallityClasses!$D$25,"")&amp;IF($J171=CriticallityClasses!$E$26,CriticallityClasses!$D$26,"")&amp;IF($J171=CriticallityClasses!$E$27,CriticallityClasses!$D$27,"")&amp;IF($J171=CriticallityClasses!$E$28,CriticallityClasses!$D$28,""))</f>
        <v>1</v>
      </c>
      <c r="J171" s="9" t="str">
        <f t="shared" si="17"/>
        <v>correct.none.no</v>
      </c>
      <c r="K171" t="str" cm="1">
        <f t="array" ref="K171">_xlfn.SWITCH($F171,"both_misleading-first","both","both_correct-first","both",$F171)</f>
        <v>correct</v>
      </c>
      <c r="L171" t="str" cm="1">
        <f t="array" ref="L171">_xlfn.SWITCH($F171,"both_misleading-first","yes_misleading-first","both_correct-first","yes_same","both",IF($H171="yes","yes_same","no"),$H171)</f>
        <v>no</v>
      </c>
      <c r="M171" t="s">
        <v>24</v>
      </c>
      <c r="N171" t="s">
        <v>9</v>
      </c>
    </row>
    <row r="172" spans="1:14" x14ac:dyDescent="0.3">
      <c r="A172" s="9" t="s">
        <v>35</v>
      </c>
      <c r="B172" s="5" t="s">
        <v>33</v>
      </c>
      <c r="C172" s="5" t="s">
        <v>61</v>
      </c>
      <c r="D172" s="5" t="str">
        <f t="shared" si="15"/>
        <v>1.Source-EML-Files/A33-Attm-Right-to-Left-Override.json.eml</v>
      </c>
      <c r="E172" s="5" t="str">
        <f t="shared" si="16"/>
        <v>2.Evaluation-Screenshots/18. Right-to-Left-Override/iOS_Gmail/A33-Attm-Right-to-Left-Override.*</v>
      </c>
      <c r="F172" t="s">
        <v>9</v>
      </c>
      <c r="G172" s="9" t="s">
        <v>17</v>
      </c>
      <c r="H172" t="s">
        <v>9</v>
      </c>
      <c r="I172" s="10">
        <f>INT(IF($J172=CriticallityClasses!$E$2,CriticallityClasses!$D$2,"")&amp;IF($J172=CriticallityClasses!$E$3,CriticallityClasses!$D$3,"")&amp;IF($J172=CriticallityClasses!$E$4,CriticallityClasses!$D$4,"")&amp;IF($J172=CriticallityClasses!$E$5,CriticallityClasses!$D$5,"")&amp;IF($J172=CriticallityClasses!$E$6,CriticallityClasses!$D$6,"")&amp;IF($J172=CriticallityClasses!$E$7,CriticallityClasses!$D$7,"")&amp;IF($J172=CriticallityClasses!$E$8,CriticallityClasses!$D$8,"")&amp;IF($J172=CriticallityClasses!$E$9,CriticallityClasses!$D$9,"")&amp;IF($J172=CriticallityClasses!$E$10,CriticallityClasses!$D$10,"")&amp;IF($J172=CriticallityClasses!$E$11,CriticallityClasses!$D$11,"")&amp;IF($J172=CriticallityClasses!$E$12,CriticallityClasses!$D$12,"")&amp;IF($J172=CriticallityClasses!$E$13,CriticallityClasses!$D$13,"")&amp;IF($J172=CriticallityClasses!$E$14,CriticallityClasses!$D$14,"")&amp;IF($J172=CriticallityClasses!$E$15,CriticallityClasses!$D$15,"")&amp;IF($J172=CriticallityClasses!$E$16,CriticallityClasses!$D$16,"")&amp;IF($J172=CriticallityClasses!$E$17,CriticallityClasses!$D$17,"")&amp;IF($J172=CriticallityClasses!$E$18,CriticallityClasses!$D$18,"")&amp;IF($J172=CriticallityClasses!$E$19,CriticallityClasses!$D$19,"")&amp;IF($J172=CriticallityClasses!$E$20,CriticallityClasses!$D$20,"")&amp;IF($J172=CriticallityClasses!$E$21,CriticallityClasses!$D$21,"")&amp;IF($J172=CriticallityClasses!$E$22,CriticallityClasses!$D$22,"")&amp;IF($J172=CriticallityClasses!$E$23,CriticallityClasses!$D$23,"")&amp;IF($J172=CriticallityClasses!$E$24,CriticallityClasses!$D$24,"")&amp;IF($J172=CriticallityClasses!$E$25,CriticallityClasses!$D$25,"")&amp;IF($J172=CriticallityClasses!$E$26,CriticallityClasses!$D$26,"")&amp;IF($J172=CriticallityClasses!$E$27,CriticallityClasses!$D$27,"")&amp;IF($J172=CriticallityClasses!$E$28,CriticallityClasses!$D$28,""))</f>
        <v>0</v>
      </c>
      <c r="J172" s="9" t="str">
        <f t="shared" si="17"/>
        <v>no.blocked.no</v>
      </c>
      <c r="K172" t="str" cm="1">
        <f t="array" ref="K172">_xlfn.SWITCH($F172,"both_misleading-first","both","both_correct-first","both",$F172)</f>
        <v>no</v>
      </c>
      <c r="L172" t="str" cm="1">
        <f t="array" ref="L172">_xlfn.SWITCH($F172,"both_misleading-first","yes_misleading-first","both_correct-first","yes_same","both",IF($H172="yes","yes_same","no"),$H172)</f>
        <v>no</v>
      </c>
      <c r="M172" t="s">
        <v>9</v>
      </c>
      <c r="N172" t="s">
        <v>9</v>
      </c>
    </row>
    <row r="173" spans="1:14" x14ac:dyDescent="0.3">
      <c r="A173" s="9" t="s">
        <v>63</v>
      </c>
      <c r="B173" s="5" t="s">
        <v>33</v>
      </c>
      <c r="C173" s="5" t="s">
        <v>61</v>
      </c>
      <c r="D173" s="5" t="str">
        <f t="shared" si="15"/>
        <v>1.Source-EML-Files/A33-Attm-Right-to-Left-Override.json.eml</v>
      </c>
      <c r="E173" s="5" t="str">
        <f t="shared" si="16"/>
        <v>2.Evaluation-Screenshots/18. Right-to-Left-Override/macOS_AppleMail/A33-Attm-Right-to-Left-Override.*</v>
      </c>
      <c r="F173" t="s">
        <v>9</v>
      </c>
      <c r="G173" s="9" t="s">
        <v>6</v>
      </c>
      <c r="H173" t="s">
        <v>9</v>
      </c>
      <c r="I173" s="10">
        <f>INT(IF($J173=CriticallityClasses!$E$2,CriticallityClasses!$D$2,"")&amp;IF($J173=CriticallityClasses!$E$3,CriticallityClasses!$D$3,"")&amp;IF($J173=CriticallityClasses!$E$4,CriticallityClasses!$D$4,"")&amp;IF($J173=CriticallityClasses!$E$5,CriticallityClasses!$D$5,"")&amp;IF($J173=CriticallityClasses!$E$6,CriticallityClasses!$D$6,"")&amp;IF($J173=CriticallityClasses!$E$7,CriticallityClasses!$D$7,"")&amp;IF($J173=CriticallityClasses!$E$8,CriticallityClasses!$D$8,"")&amp;IF($J173=CriticallityClasses!$E$9,CriticallityClasses!$D$9,"")&amp;IF($J173=CriticallityClasses!$E$10,CriticallityClasses!$D$10,"")&amp;IF($J173=CriticallityClasses!$E$11,CriticallityClasses!$D$11,"")&amp;IF($J173=CriticallityClasses!$E$12,CriticallityClasses!$D$12,"")&amp;IF($J173=CriticallityClasses!$E$13,CriticallityClasses!$D$13,"")&amp;IF($J173=CriticallityClasses!$E$14,CriticallityClasses!$D$14,"")&amp;IF($J173=CriticallityClasses!$E$15,CriticallityClasses!$D$15,"")&amp;IF($J173=CriticallityClasses!$E$16,CriticallityClasses!$D$16,"")&amp;IF($J173=CriticallityClasses!$E$17,CriticallityClasses!$D$17,"")&amp;IF($J173=CriticallityClasses!$E$18,CriticallityClasses!$D$18,"")&amp;IF($J173=CriticallityClasses!$E$19,CriticallityClasses!$D$19,"")&amp;IF($J173=CriticallityClasses!$E$20,CriticallityClasses!$D$20,"")&amp;IF($J173=CriticallityClasses!$E$21,CriticallityClasses!$D$21,"")&amp;IF($J173=CriticallityClasses!$E$22,CriticallityClasses!$D$22,"")&amp;IF($J173=CriticallityClasses!$E$23,CriticallityClasses!$D$23,"")&amp;IF($J173=CriticallityClasses!$E$24,CriticallityClasses!$D$24,"")&amp;IF($J173=CriticallityClasses!$E$25,CriticallityClasses!$D$25,"")&amp;IF($J173=CriticallityClasses!$E$26,CriticallityClasses!$D$26,"")&amp;IF($J173=CriticallityClasses!$E$27,CriticallityClasses!$D$27,"")&amp;IF($J173=CriticallityClasses!$E$28,CriticallityClasses!$D$28,""))</f>
        <v>4</v>
      </c>
      <c r="J173" s="9" t="str">
        <f t="shared" si="17"/>
        <v>no.none.no</v>
      </c>
      <c r="K173" t="str" cm="1">
        <f t="array" ref="K173">_xlfn.SWITCH($F173,"both_misleading-first","both","both_correct-first","both",$F173)</f>
        <v>no</v>
      </c>
      <c r="L173" t="str" cm="1">
        <f t="array" ref="L173">_xlfn.SWITCH($F173,"both_misleading-first","yes_misleading-first","both_correct-first","yes_same","both",IF($H173="yes","yes_same","no"),$H173)</f>
        <v>no</v>
      </c>
      <c r="M173" t="s">
        <v>9</v>
      </c>
      <c r="N173" t="s">
        <v>9</v>
      </c>
    </row>
    <row r="174" spans="1:14" x14ac:dyDescent="0.3">
      <c r="A174" s="9" t="s">
        <v>45</v>
      </c>
      <c r="B174" s="5" t="s">
        <v>33</v>
      </c>
      <c r="C174" s="5" t="s">
        <v>61</v>
      </c>
      <c r="D174" s="5" t="str">
        <f t="shared" si="15"/>
        <v>1.Source-EML-Files/A33-Attm-Right-to-Left-Override.json.eml</v>
      </c>
      <c r="E174" s="5" t="str">
        <f t="shared" si="16"/>
        <v>2.Evaluation-Screenshots/18. Right-to-Left-Override/Ubuntu2210_Mutt/A33-Attm-Right-to-Left-Override.*</v>
      </c>
      <c r="F174" t="s">
        <v>9</v>
      </c>
      <c r="G174" s="9" t="s">
        <v>6</v>
      </c>
      <c r="H174" t="s">
        <v>9</v>
      </c>
      <c r="I174" s="10">
        <f>INT(IF($J174=CriticallityClasses!$E$2,CriticallityClasses!$D$2,"")&amp;IF($J174=CriticallityClasses!$E$3,CriticallityClasses!$D$3,"")&amp;IF($J174=CriticallityClasses!$E$4,CriticallityClasses!$D$4,"")&amp;IF($J174=CriticallityClasses!$E$5,CriticallityClasses!$D$5,"")&amp;IF($J174=CriticallityClasses!$E$6,CriticallityClasses!$D$6,"")&amp;IF($J174=CriticallityClasses!$E$7,CriticallityClasses!$D$7,"")&amp;IF($J174=CriticallityClasses!$E$8,CriticallityClasses!$D$8,"")&amp;IF($J174=CriticallityClasses!$E$9,CriticallityClasses!$D$9,"")&amp;IF($J174=CriticallityClasses!$E$10,CriticallityClasses!$D$10,"")&amp;IF($J174=CriticallityClasses!$E$11,CriticallityClasses!$D$11,"")&amp;IF($J174=CriticallityClasses!$E$12,CriticallityClasses!$D$12,"")&amp;IF($J174=CriticallityClasses!$E$13,CriticallityClasses!$D$13,"")&amp;IF($J174=CriticallityClasses!$E$14,CriticallityClasses!$D$14,"")&amp;IF($J174=CriticallityClasses!$E$15,CriticallityClasses!$D$15,"")&amp;IF($J174=CriticallityClasses!$E$16,CriticallityClasses!$D$16,"")&amp;IF($J174=CriticallityClasses!$E$17,CriticallityClasses!$D$17,"")&amp;IF($J174=CriticallityClasses!$E$18,CriticallityClasses!$D$18,"")&amp;IF($J174=CriticallityClasses!$E$19,CriticallityClasses!$D$19,"")&amp;IF($J174=CriticallityClasses!$E$20,CriticallityClasses!$D$20,"")&amp;IF($J174=CriticallityClasses!$E$21,CriticallityClasses!$D$21,"")&amp;IF($J174=CriticallityClasses!$E$22,CriticallityClasses!$D$22,"")&amp;IF($J174=CriticallityClasses!$E$23,CriticallityClasses!$D$23,"")&amp;IF($J174=CriticallityClasses!$E$24,CriticallityClasses!$D$24,"")&amp;IF($J174=CriticallityClasses!$E$25,CriticallityClasses!$D$25,"")&amp;IF($J174=CriticallityClasses!$E$26,CriticallityClasses!$D$26,"")&amp;IF($J174=CriticallityClasses!$E$27,CriticallityClasses!$D$27,"")&amp;IF($J174=CriticallityClasses!$E$28,CriticallityClasses!$D$28,""))</f>
        <v>4</v>
      </c>
      <c r="J174" s="9" t="str">
        <f t="shared" si="17"/>
        <v>no.none.no</v>
      </c>
      <c r="K174" t="str" cm="1">
        <f t="array" ref="K174">_xlfn.SWITCH($F174,"both_misleading-first","both","both_correct-first","both",$F174)</f>
        <v>no</v>
      </c>
      <c r="L174" t="str" cm="1">
        <f t="array" ref="L174">_xlfn.SWITCH($F174,"both_misleading-first","yes_misleading-first","both_correct-first","yes_same","both",IF($H174="yes","yes_same","no"),$H174)</f>
        <v>no</v>
      </c>
      <c r="M174" t="s">
        <v>9</v>
      </c>
      <c r="N174" t="s">
        <v>9</v>
      </c>
    </row>
    <row r="175" spans="1:14" x14ac:dyDescent="0.3">
      <c r="A175" s="9" t="s">
        <v>36</v>
      </c>
      <c r="B175" s="5" t="s">
        <v>33</v>
      </c>
      <c r="C175" s="5" t="s">
        <v>61</v>
      </c>
      <c r="D175" s="5" t="str">
        <f t="shared" si="15"/>
        <v>1.Source-EML-Files/A33-Attm-Right-to-Left-Override.json.eml</v>
      </c>
      <c r="E175" s="5" t="str">
        <f t="shared" si="16"/>
        <v>2.Evaluation-Screenshots/18. Right-to-Left-Override/Windows11_Firefox-Gmail/A33-Attm-Right-to-Left-Override.*</v>
      </c>
      <c r="F175" t="s">
        <v>24</v>
      </c>
      <c r="G175" s="9" t="s">
        <v>38</v>
      </c>
      <c r="H175" t="s">
        <v>9</v>
      </c>
      <c r="I175" s="10">
        <f>INT(IF($J175=CriticallityClasses!$E$2,CriticallityClasses!$D$2,"")&amp;IF($J175=CriticallityClasses!$E$3,CriticallityClasses!$D$3,"")&amp;IF($J175=CriticallityClasses!$E$4,CriticallityClasses!$D$4,"")&amp;IF($J175=CriticallityClasses!$E$5,CriticallityClasses!$D$5,"")&amp;IF($J175=CriticallityClasses!$E$6,CriticallityClasses!$D$6,"")&amp;IF($J175=CriticallityClasses!$E$7,CriticallityClasses!$D$7,"")&amp;IF($J175=CriticallityClasses!$E$8,CriticallityClasses!$D$8,"")&amp;IF($J175=CriticallityClasses!$E$9,CriticallityClasses!$D$9,"")&amp;IF($J175=CriticallityClasses!$E$10,CriticallityClasses!$D$10,"")&amp;IF($J175=CriticallityClasses!$E$11,CriticallityClasses!$D$11,"")&amp;IF($J175=CriticallityClasses!$E$12,CriticallityClasses!$D$12,"")&amp;IF($J175=CriticallityClasses!$E$13,CriticallityClasses!$D$13,"")&amp;IF($J175=CriticallityClasses!$E$14,CriticallityClasses!$D$14,"")&amp;IF($J175=CriticallityClasses!$E$15,CriticallityClasses!$D$15,"")&amp;IF($J175=CriticallityClasses!$E$16,CriticallityClasses!$D$16,"")&amp;IF($J175=CriticallityClasses!$E$17,CriticallityClasses!$D$17,"")&amp;IF($J175=CriticallityClasses!$E$18,CriticallityClasses!$D$18,"")&amp;IF($J175=CriticallityClasses!$E$19,CriticallityClasses!$D$19,"")&amp;IF($J175=CriticallityClasses!$E$20,CriticallityClasses!$D$20,"")&amp;IF($J175=CriticallityClasses!$E$21,CriticallityClasses!$D$21,"")&amp;IF($J175=CriticallityClasses!$E$22,CriticallityClasses!$D$22,"")&amp;IF($J175=CriticallityClasses!$E$23,CriticallityClasses!$D$23,"")&amp;IF($J175=CriticallityClasses!$E$24,CriticallityClasses!$D$24,"")&amp;IF($J175=CriticallityClasses!$E$25,CriticallityClasses!$D$25,"")&amp;IF($J175=CriticallityClasses!$E$26,CriticallityClasses!$D$26,"")&amp;IF($J175=CriticallityClasses!$E$27,CriticallityClasses!$D$27,"")&amp;IF($J175=CriticallityClasses!$E$28,CriticallityClasses!$D$28,""))</f>
        <v>1</v>
      </c>
      <c r="J175" s="9" t="str">
        <f t="shared" si="17"/>
        <v>correct.warning.no</v>
      </c>
      <c r="K175" t="str" cm="1">
        <f t="array" ref="K175">_xlfn.SWITCH($F175,"both_misleading-first","both","both_correct-first","both",$F175)</f>
        <v>correct</v>
      </c>
      <c r="L175" t="str" cm="1">
        <f t="array" ref="L175">_xlfn.SWITCH($F175,"both_misleading-first","yes_misleading-first","both_correct-first","yes_same","both",IF($H175="yes","yes_same","no"),$H175)</f>
        <v>no</v>
      </c>
      <c r="M175" t="s">
        <v>24</v>
      </c>
      <c r="N175" t="s">
        <v>9</v>
      </c>
    </row>
    <row r="176" spans="1:14" x14ac:dyDescent="0.3">
      <c r="A176" s="9" t="s">
        <v>37</v>
      </c>
      <c r="B176" s="5" t="s">
        <v>33</v>
      </c>
      <c r="C176" s="5" t="s">
        <v>61</v>
      </c>
      <c r="D176" s="5" t="str">
        <f t="shared" si="15"/>
        <v>1.Source-EML-Files/A33-Attm-Right-to-Left-Override.json.eml</v>
      </c>
      <c r="E176" s="5" t="str">
        <f t="shared" si="16"/>
        <v>2.Evaluation-Screenshots/18. Right-to-Left-Override/Windows11_Outlook/A33-Attm-Right-to-Left-Override.*</v>
      </c>
      <c r="F176" t="s">
        <v>24</v>
      </c>
      <c r="G176" s="9" t="s">
        <v>38</v>
      </c>
      <c r="H176" t="s">
        <v>9</v>
      </c>
      <c r="I176" s="10">
        <f>INT(IF($J176=CriticallityClasses!$E$2,CriticallityClasses!$D$2,"")&amp;IF($J176=CriticallityClasses!$E$3,CriticallityClasses!$D$3,"")&amp;IF($J176=CriticallityClasses!$E$4,CriticallityClasses!$D$4,"")&amp;IF($J176=CriticallityClasses!$E$5,CriticallityClasses!$D$5,"")&amp;IF($J176=CriticallityClasses!$E$6,CriticallityClasses!$D$6,"")&amp;IF($J176=CriticallityClasses!$E$7,CriticallityClasses!$D$7,"")&amp;IF($J176=CriticallityClasses!$E$8,CriticallityClasses!$D$8,"")&amp;IF($J176=CriticallityClasses!$E$9,CriticallityClasses!$D$9,"")&amp;IF($J176=CriticallityClasses!$E$10,CriticallityClasses!$D$10,"")&amp;IF($J176=CriticallityClasses!$E$11,CriticallityClasses!$D$11,"")&amp;IF($J176=CriticallityClasses!$E$12,CriticallityClasses!$D$12,"")&amp;IF($J176=CriticallityClasses!$E$13,CriticallityClasses!$D$13,"")&amp;IF($J176=CriticallityClasses!$E$14,CriticallityClasses!$D$14,"")&amp;IF($J176=CriticallityClasses!$E$15,CriticallityClasses!$D$15,"")&amp;IF($J176=CriticallityClasses!$E$16,CriticallityClasses!$D$16,"")&amp;IF($J176=CriticallityClasses!$E$17,CriticallityClasses!$D$17,"")&amp;IF($J176=CriticallityClasses!$E$18,CriticallityClasses!$D$18,"")&amp;IF($J176=CriticallityClasses!$E$19,CriticallityClasses!$D$19,"")&amp;IF($J176=CriticallityClasses!$E$20,CriticallityClasses!$D$20,"")&amp;IF($J176=CriticallityClasses!$E$21,CriticallityClasses!$D$21,"")&amp;IF($J176=CriticallityClasses!$E$22,CriticallityClasses!$D$22,"")&amp;IF($J176=CriticallityClasses!$E$23,CriticallityClasses!$D$23,"")&amp;IF($J176=CriticallityClasses!$E$24,CriticallityClasses!$D$24,"")&amp;IF($J176=CriticallityClasses!$E$25,CriticallityClasses!$D$25,"")&amp;IF($J176=CriticallityClasses!$E$26,CriticallityClasses!$D$26,"")&amp;IF($J176=CriticallityClasses!$E$27,CriticallityClasses!$D$27,"")&amp;IF($J176=CriticallityClasses!$E$28,CriticallityClasses!$D$28,""))</f>
        <v>1</v>
      </c>
      <c r="J176" s="9" t="str">
        <f t="shared" si="17"/>
        <v>correct.warning.no</v>
      </c>
      <c r="K176" t="str" cm="1">
        <f t="array" ref="K176">_xlfn.SWITCH($F176,"both_misleading-first","both","both_correct-first","both",$F176)</f>
        <v>correct</v>
      </c>
      <c r="L176" t="str" cm="1">
        <f t="array" ref="L176">_xlfn.SWITCH($F176,"both_misleading-first","yes_misleading-first","both_correct-first","yes_same","both",IF($H176="yes","yes_same","no"),$H176)</f>
        <v>no</v>
      </c>
      <c r="M176" t="s">
        <v>24</v>
      </c>
      <c r="N176" t="s">
        <v>9</v>
      </c>
    </row>
    <row r="177" spans="1:14" x14ac:dyDescent="0.3">
      <c r="A177" s="9" t="s">
        <v>39</v>
      </c>
      <c r="B177" s="5" t="s">
        <v>33</v>
      </c>
      <c r="C177" s="5" t="s">
        <v>61</v>
      </c>
      <c r="D177" s="5" t="str">
        <f t="shared" si="15"/>
        <v>1.Source-EML-Files/A33-Attm-Right-to-Left-Override.json.eml</v>
      </c>
      <c r="E177" s="5" t="str">
        <f t="shared" si="16"/>
        <v>2.Evaluation-Screenshots/18. Right-to-Left-Override/Windows11_Thunderbird/A33-Attm-Right-to-Left-Override.*</v>
      </c>
      <c r="F177" t="s">
        <v>24</v>
      </c>
      <c r="G177" s="9" t="s">
        <v>38</v>
      </c>
      <c r="H177" t="s">
        <v>9</v>
      </c>
      <c r="I177" s="10">
        <f>INT(IF($J177=CriticallityClasses!$E$2,CriticallityClasses!$D$2,"")&amp;IF($J177=CriticallityClasses!$E$3,CriticallityClasses!$D$3,"")&amp;IF($J177=CriticallityClasses!$E$4,CriticallityClasses!$D$4,"")&amp;IF($J177=CriticallityClasses!$E$5,CriticallityClasses!$D$5,"")&amp;IF($J177=CriticallityClasses!$E$6,CriticallityClasses!$D$6,"")&amp;IF($J177=CriticallityClasses!$E$7,CriticallityClasses!$D$7,"")&amp;IF($J177=CriticallityClasses!$E$8,CriticallityClasses!$D$8,"")&amp;IF($J177=CriticallityClasses!$E$9,CriticallityClasses!$D$9,"")&amp;IF($J177=CriticallityClasses!$E$10,CriticallityClasses!$D$10,"")&amp;IF($J177=CriticallityClasses!$E$11,CriticallityClasses!$D$11,"")&amp;IF($J177=CriticallityClasses!$E$12,CriticallityClasses!$D$12,"")&amp;IF($J177=CriticallityClasses!$E$13,CriticallityClasses!$D$13,"")&amp;IF($J177=CriticallityClasses!$E$14,CriticallityClasses!$D$14,"")&amp;IF($J177=CriticallityClasses!$E$15,CriticallityClasses!$D$15,"")&amp;IF($J177=CriticallityClasses!$E$16,CriticallityClasses!$D$16,"")&amp;IF($J177=CriticallityClasses!$E$17,CriticallityClasses!$D$17,"")&amp;IF($J177=CriticallityClasses!$E$18,CriticallityClasses!$D$18,"")&amp;IF($J177=CriticallityClasses!$E$19,CriticallityClasses!$D$19,"")&amp;IF($J177=CriticallityClasses!$E$20,CriticallityClasses!$D$20,"")&amp;IF($J177=CriticallityClasses!$E$21,CriticallityClasses!$D$21,"")&amp;IF($J177=CriticallityClasses!$E$22,CriticallityClasses!$D$22,"")&amp;IF($J177=CriticallityClasses!$E$23,CriticallityClasses!$D$23,"")&amp;IF($J177=CriticallityClasses!$E$24,CriticallityClasses!$D$24,"")&amp;IF($J177=CriticallityClasses!$E$25,CriticallityClasses!$D$25,"")&amp;IF($J177=CriticallityClasses!$E$26,CriticallityClasses!$D$26,"")&amp;IF($J177=CriticallityClasses!$E$27,CriticallityClasses!$D$27,"")&amp;IF($J177=CriticallityClasses!$E$28,CriticallityClasses!$D$28,""))</f>
        <v>1</v>
      </c>
      <c r="J177" s="9" t="str">
        <f t="shared" si="17"/>
        <v>correct.warning.no</v>
      </c>
      <c r="K177" t="str" cm="1">
        <f t="array" ref="K177">_xlfn.SWITCH($F177,"both_misleading-first","both","both_correct-first","both",$F177)</f>
        <v>correct</v>
      </c>
      <c r="L177" t="str" cm="1">
        <f t="array" ref="L177">_xlfn.SWITCH($F177,"both_misleading-first","yes_misleading-first","both_correct-first","yes_same","both",IF($H177="yes","yes_same","no"),$H177)</f>
        <v>no</v>
      </c>
      <c r="M177" t="s">
        <v>24</v>
      </c>
      <c r="N177" t="s">
        <v>9</v>
      </c>
    </row>
  </sheetData>
  <autoFilter ref="A1:J177" xr:uid="{00000000-0001-0000-0100-000000000000}">
    <sortState xmlns:xlrd2="http://schemas.microsoft.com/office/spreadsheetml/2017/richdata2" ref="A58:J73">
      <sortCondition descending="1" ref="A1:A177"/>
    </sortState>
  </autoFilter>
  <conditionalFormatting sqref="I2:I177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78:J1048576 I1:I17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gridLines="1" gridLinesSet="0"/>
  <pageMargins left="0.7" right="0.7" top="0.75" bottom="0.75" header="0.5" footer="0.5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EAE1-77D5-49FF-A664-E90DA086A3A9}">
  <dimension ref="A1:F15"/>
  <sheetViews>
    <sheetView tabSelected="1" workbookViewId="0">
      <selection activeCell="F18" sqref="F18"/>
    </sheetView>
  </sheetViews>
  <sheetFormatPr defaultRowHeight="14.4" x14ac:dyDescent="0.3"/>
  <cols>
    <col min="1" max="1" width="17.33203125" customWidth="1"/>
    <col min="3" max="3" width="8.88671875" style="11"/>
    <col min="4" max="4" width="12.33203125" customWidth="1"/>
    <col min="5" max="5" width="11.21875" customWidth="1"/>
    <col min="6" max="6" width="17.6640625" customWidth="1"/>
  </cols>
  <sheetData>
    <row r="1" spans="1:6" x14ac:dyDescent="0.3">
      <c r="A1" t="s">
        <v>80</v>
      </c>
      <c r="B1" t="s">
        <v>79</v>
      </c>
      <c r="C1" s="11" t="s">
        <v>78</v>
      </c>
      <c r="D1" s="12" t="s">
        <v>85</v>
      </c>
      <c r="E1" s="12" t="s">
        <v>86</v>
      </c>
      <c r="F1" s="12" t="s">
        <v>87</v>
      </c>
    </row>
    <row r="2" spans="1:6" x14ac:dyDescent="0.3">
      <c r="A2" t="s">
        <v>64</v>
      </c>
      <c r="B2">
        <f>COUNTIFS(EvidenceCritivality!B:B, "*-*")</f>
        <v>176</v>
      </c>
      <c r="D2" s="12">
        <v>176</v>
      </c>
      <c r="E2" s="12"/>
      <c r="F2" s="12" t="b">
        <f>B2&lt;&gt;D2</f>
        <v>0</v>
      </c>
    </row>
    <row r="3" spans="1:6" x14ac:dyDescent="0.3">
      <c r="A3" t="s">
        <v>66</v>
      </c>
      <c r="B3">
        <f>COUNTIFS(EvidenceCritivality!B:B, "*-Sender-*")</f>
        <v>48</v>
      </c>
      <c r="C3" s="11">
        <f>B3/$B$2</f>
        <v>0.27272727272727271</v>
      </c>
      <c r="D3" s="12">
        <v>48</v>
      </c>
      <c r="E3" s="13">
        <f>D3/$B$2</f>
        <v>0.27272727272727271</v>
      </c>
      <c r="F3" s="12" t="b">
        <f>B3&lt;&gt;D3</f>
        <v>0</v>
      </c>
    </row>
    <row r="4" spans="1:6" x14ac:dyDescent="0.3">
      <c r="A4" t="s">
        <v>67</v>
      </c>
      <c r="B4">
        <f>COUNTIFS(EvidenceCritivality!B:B, "*-Link-*")</f>
        <v>104</v>
      </c>
      <c r="C4" s="11">
        <f t="shared" ref="C4:C5" si="0">B4/$B$2</f>
        <v>0.59090909090909094</v>
      </c>
      <c r="D4" s="12">
        <v>104</v>
      </c>
      <c r="E4" s="13">
        <f>D4/$B$2</f>
        <v>0.59090909090909094</v>
      </c>
      <c r="F4" s="12" t="b">
        <f>B4&lt;&gt;D4</f>
        <v>0</v>
      </c>
    </row>
    <row r="5" spans="1:6" x14ac:dyDescent="0.3">
      <c r="A5" t="s">
        <v>65</v>
      </c>
      <c r="B5">
        <f>COUNTIFS(EvidenceCritivality!B:B, "*-Attm-*")</f>
        <v>24</v>
      </c>
      <c r="C5" s="11">
        <f t="shared" si="0"/>
        <v>0.13636363636363635</v>
      </c>
      <c r="D5" s="12">
        <v>24</v>
      </c>
      <c r="E5" s="13">
        <f>D5/$B$2</f>
        <v>0.13636363636363635</v>
      </c>
      <c r="F5" s="12" t="b">
        <f>B5&lt;&gt;D5</f>
        <v>0</v>
      </c>
    </row>
    <row r="6" spans="1:6" x14ac:dyDescent="0.3">
      <c r="A6" t="s">
        <v>70</v>
      </c>
      <c r="B6">
        <f>COUNTIFS(EvidenceCritivality!B:B, "*-Sender-*",EvidenceCritivality!I:I, 4)</f>
        <v>21</v>
      </c>
      <c r="C6" s="11">
        <f>B6/$B$3</f>
        <v>0.4375</v>
      </c>
      <c r="D6" s="12">
        <v>16</v>
      </c>
      <c r="E6" s="13">
        <f>D6/$B$3</f>
        <v>0.33333333333333331</v>
      </c>
      <c r="F6" s="12" t="b">
        <f>B6&lt;&gt;D6</f>
        <v>1</v>
      </c>
    </row>
    <row r="7" spans="1:6" x14ac:dyDescent="0.3">
      <c r="A7" t="s">
        <v>69</v>
      </c>
      <c r="B7">
        <f>COUNTIFS(EvidenceCritivality!B:B, "*-Link-*",EvidenceCritivality!I:I, 4)</f>
        <v>43</v>
      </c>
      <c r="C7" s="11">
        <f>B7/$B$4</f>
        <v>0.41346153846153844</v>
      </c>
      <c r="D7" s="12">
        <v>41</v>
      </c>
      <c r="E7" s="13">
        <f>D7/$B$4</f>
        <v>0.39423076923076922</v>
      </c>
      <c r="F7" s="12" t="b">
        <f>B7&lt;&gt;D7</f>
        <v>1</v>
      </c>
    </row>
    <row r="8" spans="1:6" x14ac:dyDescent="0.3">
      <c r="A8" t="s">
        <v>68</v>
      </c>
      <c r="B8">
        <f>COUNTIFS(EvidenceCritivality!B:B, "*-Attm-*",EvidenceCritivality!I:I, 4)</f>
        <v>3</v>
      </c>
      <c r="C8" s="11">
        <f>B8/$B$5</f>
        <v>0.125</v>
      </c>
      <c r="D8" s="12">
        <v>3</v>
      </c>
      <c r="E8" s="13">
        <f>D8/$B$5</f>
        <v>0.125</v>
      </c>
      <c r="F8" s="12" t="b">
        <f>B8&lt;&gt;D8</f>
        <v>0</v>
      </c>
    </row>
    <row r="9" spans="1:6" x14ac:dyDescent="0.3">
      <c r="A9" t="s">
        <v>71</v>
      </c>
      <c r="B9">
        <f>COUNTIFS(EvidenceCritivality!B:B, "*-Sender-*",EvidenceCritivality!I:I, 0)</f>
        <v>1</v>
      </c>
      <c r="C9" s="11">
        <f>B9/$B$3</f>
        <v>2.0833333333333332E-2</v>
      </c>
      <c r="D9" s="12">
        <v>1</v>
      </c>
      <c r="E9" s="13">
        <f>D9/$B$3</f>
        <v>2.0833333333333332E-2</v>
      </c>
      <c r="F9" s="12" t="b">
        <f>B9&lt;&gt;D9</f>
        <v>0</v>
      </c>
    </row>
    <row r="10" spans="1:6" x14ac:dyDescent="0.3">
      <c r="A10" t="s">
        <v>72</v>
      </c>
      <c r="B10">
        <f>COUNTIFS(EvidenceCritivality!B:B, "*-Link-*",EvidenceCritivality!I:I, 0)</f>
        <v>23</v>
      </c>
      <c r="C10" s="11">
        <f>B10/$B$4</f>
        <v>0.22115384615384615</v>
      </c>
      <c r="D10" s="12">
        <v>23</v>
      </c>
      <c r="E10" s="13">
        <f>D10/$B$4</f>
        <v>0.22115384615384615</v>
      </c>
      <c r="F10" s="12" t="b">
        <f>B10&lt;&gt;D10</f>
        <v>0</v>
      </c>
    </row>
    <row r="11" spans="1:6" x14ac:dyDescent="0.3">
      <c r="A11" t="s">
        <v>73</v>
      </c>
      <c r="B11">
        <f>COUNTIFS(EvidenceCritivality!B:B, "*-Attm-*",EvidenceCritivality!I:I, 0)</f>
        <v>2</v>
      </c>
      <c r="C11" s="11">
        <f>B11/$B$5</f>
        <v>8.3333333333333329E-2</v>
      </c>
      <c r="D11" s="12">
        <v>2</v>
      </c>
      <c r="E11" s="13">
        <f>D11/$B$5</f>
        <v>8.3333333333333329E-2</v>
      </c>
      <c r="F11" s="12" t="b">
        <f>B11&lt;&gt;D11</f>
        <v>0</v>
      </c>
    </row>
    <row r="12" spans="1:6" x14ac:dyDescent="0.3">
      <c r="A12" t="s">
        <v>74</v>
      </c>
      <c r="B12">
        <f>COUNTIFS(EvidenceCritivality!B:B, "*-Sender-*",EvidenceCritivality!I:I, 1)</f>
        <v>19</v>
      </c>
      <c r="C12" s="11">
        <f>B12/$B$3</f>
        <v>0.39583333333333331</v>
      </c>
      <c r="D12" s="12">
        <v>19</v>
      </c>
      <c r="E12" s="13">
        <f>D12/$B$3</f>
        <v>0.39583333333333331</v>
      </c>
      <c r="F12" s="12" t="b">
        <f>B12&lt;&gt;D12</f>
        <v>0</v>
      </c>
    </row>
    <row r="13" spans="1:6" x14ac:dyDescent="0.3">
      <c r="A13" t="s">
        <v>75</v>
      </c>
      <c r="B13">
        <f>COUNTIFS(EvidenceCritivality!B:B, "*-Link-*",EvidenceCritivality!I:I, 1)</f>
        <v>16</v>
      </c>
      <c r="C13" s="11">
        <f>B13/$B$4</f>
        <v>0.15384615384615385</v>
      </c>
      <c r="D13" s="12">
        <v>16</v>
      </c>
      <c r="E13" s="13">
        <f>D13/$B$4</f>
        <v>0.15384615384615385</v>
      </c>
      <c r="F13" s="12" t="b">
        <f>B13&lt;&gt;D13</f>
        <v>0</v>
      </c>
    </row>
    <row r="14" spans="1:6" x14ac:dyDescent="0.3">
      <c r="A14" t="s">
        <v>76</v>
      </c>
      <c r="B14">
        <f>COUNTIFS(EvidenceCritivality!B:B, "*-Attm-*",EvidenceCritivality!I:I, 1)</f>
        <v>9</v>
      </c>
      <c r="C14" s="11">
        <f>B14/$B$5</f>
        <v>0.375</v>
      </c>
      <c r="D14" s="12">
        <v>9</v>
      </c>
      <c r="E14" s="13">
        <f>D14/$B$5</f>
        <v>0.375</v>
      </c>
      <c r="F14" s="12" t="b">
        <f>B14&lt;&gt;D14</f>
        <v>0</v>
      </c>
    </row>
    <row r="15" spans="1:6" x14ac:dyDescent="0.3">
      <c r="A15" t="s">
        <v>77</v>
      </c>
      <c r="B15">
        <f>COUNTIFS(EvidenceCritivality!B:B, "*-*",EvidenceCritivality!I:I, 4)</f>
        <v>67</v>
      </c>
      <c r="C15" s="11">
        <f>B15/$B$2</f>
        <v>0.38068181818181818</v>
      </c>
      <c r="D15" s="12">
        <v>60</v>
      </c>
      <c r="E15" s="13">
        <f>D15/$B$2</f>
        <v>0.34090909090909088</v>
      </c>
      <c r="F15" s="12" t="b">
        <f>B15&lt;&gt;D15</f>
        <v>1</v>
      </c>
    </row>
  </sheetData>
  <autoFilter ref="A1:C1" xr:uid="{BA40EAE1-77D5-49FF-A664-E90DA086A3A9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CriticallityClasses</vt:lpstr>
      <vt:lpstr>EvidenceCritivality</vt:lpstr>
      <vt:lpstr>Calculate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2024-02-01T20:07:51Z</dcterms:created>
  <dcterms:modified xsi:type="dcterms:W3CDTF">2024-09-23T09:17:22Z</dcterms:modified>
</cp:coreProperties>
</file>