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<sst xmlns="http://schemas.openxmlformats.org/spreadsheetml/2006/main" count="23" uniqueCount="23">
  <si>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T (K)</t>
  </si>
  <si>
    <t xml:space="preserve">S (g/kg)</t>
  </si>
  <si>
    <t xml:space="preserve">R</t>
  </si>
  <si>
    <r>
      <rPr>
        <sz val="12"/>
        <rFont val="Arial"/>
        <family val="2"/>
        <charset val="1"/>
      </rPr>
      <t xml:space="preserve">K*</t>
    </r>
    <r>
      <rPr>
        <vertAlign val="subscript"/>
        <sz val="12"/>
        <rFont val="Arial"/>
        <family val="2"/>
        <charset val="1"/>
      </rPr>
      <t xml:space="preserve">1</t>
    </r>
  </si>
  <si>
    <r>
      <rPr>
        <sz val="12"/>
        <rFont val="Arial"/>
        <family val="2"/>
        <charset val="1"/>
      </rPr>
      <t xml:space="preserve">k</t>
    </r>
    <r>
      <rPr>
        <vertAlign val="subscript"/>
        <sz val="12"/>
        <rFont val="Arial"/>
        <family val="2"/>
        <charset val="1"/>
      </rPr>
      <t xml:space="preserve">1</t>
    </r>
  </si>
  <si>
    <r>
      <rPr>
        <sz val="12"/>
        <rFont val="Arial"/>
        <family val="2"/>
        <charset val="1"/>
      </rPr>
      <t xml:space="preserve">k</t>
    </r>
    <r>
      <rPr>
        <vertAlign val="subscript"/>
        <sz val="12"/>
        <rFont val="Arial"/>
        <family val="2"/>
        <charset val="1"/>
      </rPr>
      <t xml:space="preserve">2</t>
    </r>
  </si>
  <si>
    <t xml:space="preserve">pH range (7-12) from a multitude of studies summarized by Suttle et al. 2018 →</t>
  </si>
  <si>
    <t xml:space="preserve">pH</t>
  </si>
  <si>
    <r>
      <rPr>
        <sz val="12"/>
        <rFont val="Arial"/>
        <family val="2"/>
        <charset val="1"/>
      </rPr>
      <t xml:space="preserve">[H</t>
    </r>
    <r>
      <rPr>
        <vertAlign val="superscript"/>
        <sz val="12"/>
        <rFont val="Arial"/>
        <family val="2"/>
        <charset val="1"/>
      </rPr>
      <t xml:space="preserve">+</t>
    </r>
    <r>
      <rPr>
        <sz val="12"/>
        <rFont val="Arial"/>
        <family val="2"/>
        <charset val="1"/>
      </rPr>
      <t xml:space="preserve">]</t>
    </r>
  </si>
  <si>
    <r>
      <rPr>
        <sz val="12"/>
        <rFont val="Arial"/>
        <family val="2"/>
        <charset val="1"/>
      </rPr>
      <t xml:space="preserve">f</t>
    </r>
    <r>
      <rPr>
        <vertAlign val="subscript"/>
        <sz val="12"/>
        <rFont val="Arial"/>
        <family val="2"/>
        <charset val="1"/>
      </rPr>
      <t xml:space="preserve">dehydration</t>
    </r>
  </si>
  <si>
    <r>
      <rPr>
        <sz val="12"/>
        <rFont val="Arial"/>
        <family val="2"/>
        <charset val="1"/>
      </rPr>
      <t xml:space="preserve">f</t>
    </r>
    <r>
      <rPr>
        <vertAlign val="subscript"/>
        <sz val="12"/>
        <rFont val="Arial"/>
        <family val="2"/>
        <charset val="1"/>
      </rPr>
      <t xml:space="preserve">dehydroxylation</t>
    </r>
  </si>
  <si>
    <r>
      <rPr>
        <sz val="12"/>
        <rFont val="Arial"/>
        <family val="2"/>
        <charset val="1"/>
      </rPr>
      <t xml:space="preserve">δ</t>
    </r>
    <r>
      <rPr>
        <vertAlign val="superscript"/>
        <sz val="12"/>
        <rFont val="Arial"/>
        <family val="2"/>
        <charset val="1"/>
      </rPr>
      <t xml:space="preserve">13</t>
    </r>
    <r>
      <rPr>
        <sz val="12"/>
        <rFont val="Arial"/>
        <family val="2"/>
        <charset val="1"/>
      </rPr>
      <t xml:space="preserve">C/δ</t>
    </r>
    <r>
      <rPr>
        <vertAlign val="superscript"/>
        <sz val="12"/>
        <rFont val="Arial"/>
        <family val="2"/>
        <charset val="1"/>
      </rPr>
      <t xml:space="preserve">18</t>
    </r>
    <r>
      <rPr>
        <sz val="12"/>
        <rFont val="Arial"/>
        <family val="2"/>
        <charset val="1"/>
      </rPr>
      <t xml:space="preserve">O Slope (CO</t>
    </r>
    <r>
      <rPr>
        <vertAlign val="subscript"/>
        <sz val="12"/>
        <rFont val="Arial"/>
        <family val="2"/>
        <charset val="1"/>
      </rPr>
      <t xml:space="preserve">2</t>
    </r>
    <r>
      <rPr>
        <sz val="12"/>
        <rFont val="Arial"/>
        <family val="2"/>
        <charset val="1"/>
      </rPr>
      <t xml:space="preserve"> Degassing Only)</t>
    </r>
  </si>
  <si>
    <r>
      <rPr>
        <sz val="12"/>
        <rFont val="Arial"/>
        <family val="2"/>
        <charset val="1"/>
      </rPr>
      <t xml:space="preserve">δ</t>
    </r>
    <r>
      <rPr>
        <vertAlign val="superscript"/>
        <sz val="12"/>
        <rFont val="Arial"/>
        <family val="2"/>
        <charset val="1"/>
      </rPr>
      <t xml:space="preserve">13</t>
    </r>
    <r>
      <rPr>
        <sz val="12"/>
        <rFont val="Arial"/>
        <family val="2"/>
        <charset val="1"/>
      </rPr>
      <t xml:space="preserve">C/δ</t>
    </r>
    <r>
      <rPr>
        <vertAlign val="superscript"/>
        <sz val="12"/>
        <rFont val="Arial"/>
        <family val="2"/>
        <charset val="1"/>
      </rPr>
      <t xml:space="preserve">18</t>
    </r>
    <r>
      <rPr>
        <sz val="12"/>
        <rFont val="Arial"/>
        <family val="2"/>
        <charset val="1"/>
      </rPr>
      <t xml:space="preserve">O Slope (CO</t>
    </r>
    <r>
      <rPr>
        <vertAlign val="subscript"/>
        <sz val="12"/>
        <rFont val="Arial"/>
        <family val="2"/>
        <charset val="1"/>
      </rPr>
      <t xml:space="preserve">2</t>
    </r>
    <r>
      <rPr>
        <sz val="12"/>
        <rFont val="Arial"/>
        <family val="2"/>
        <charset val="1"/>
      </rPr>
      <t xml:space="preserve"> Degassing Coupled to Carbonate Growth)</t>
    </r>
  </si>
  <si>
    <t xml:space="preserve">Note: These slopes are derived from the slopes for the different regimes at 25°C, however, as can be seen from Figure 4-9b from Guo et al., the relative fractionations are not significantly impacted by temperature, so the differences between these slopes and they should be at 40°C should be negligible.</t>
  </si>
  <si>
    <t xml:space="preserve">“1) If CO2 degassing reactions (i.e., HCO3-  dehydration and HCO3-  dehydroxylation) are the only isotope fractionation processes that influence the isotopic composition of HCO3 -  in aqueous solution, we predict for HCO3 -  dehydration that every 1‰ kinetic increase in carbonate 18O/16O will be accompanied by an increase in carbonate 13C/12C of 3.26‰ [...]  Similarly, for every 1 ‰ increase in carbonate d18O produced by HCO3 -  dehydroxylation, carbonate 13C/12C will increase by 1.41‰"
Guo et al., pp 200-203</t>
  </si>
  <si>
    <t xml:space="preserve">^Our Data</t>
  </si>
  <si>
    <t xml:space="preserve">^Riciputi et al. 1994</t>
  </si>
  <si>
    <t xml:space="preserve">^Gas Constant</t>
  </si>
  <si>
    <t xml:space="preserve">^As per notation of Guo et al.^</t>
  </si>
  <si>
    <t xml:space="preserve">(Median)</t>
  </si>
  <si>
    <t xml:space="preserve">(Low End of S)</t>
  </si>
  <si>
    <t xml:space="preserve">(Equilibrium Constants)</t>
  </si>
  <si>
    <t xml:space="preserve">“2) If the progress of CO2 degassing reactions are coupled to carbonate growth at a molar ratio of 1:1 (i.e., for every one CO2 molecule degassed from the solution, one formula unit of carbonate precipitates), then our model predicts for HCO3-  dehydration that for every 1‰ kinetic increase in carbonate 18O/16O, carbonate 13C/12C will increase by 2.34‰ [...] And for HCO3-  dehydroxylation, for every 1‰ kinetic increase in carbonate 18O/16O, carbonate 13C/12C will increase by 1.10‰"
Guo et al., pg 203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</si>
</sst>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"/>
    <numFmt numFmtId="166" formatCode="#,##0.00"/>
    <numFmt numFmtId="167" formatCode="General"/>
    <numFmt numFmtId="168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vertAlign val="subscript"/>
      <sz val="12"/>
      <name val="Arial"/>
      <family val="2"/>
      <charset val="1"/>
    </font>
    <font>
      <vertAlign val="superscript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16</xdr:col>
      <xdr:colOff>0</xdr:colOff>
      <xdr:row>8</xdr:row>
      <xdr:rowOff>11520</xdr:rowOff>
    </xdr:from>
    <xdr:to>
      <xdr:col>25</xdr:col>
      <xdr:colOff>581400</xdr:colOff>
      <xdr:row>39</xdr:row>
      <xdr:rowOff>63000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7080920" y="1871280"/>
          <a:ext cx="7896600" cy="59572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200520</xdr:colOff>
      <xdr:row>5</xdr:row>
      <xdr:rowOff>169920</xdr:rowOff>
    </xdr:from>
    <xdr:to>
      <xdr:col>7</xdr:col>
      <xdr:colOff>2357640</xdr:colOff>
      <xdr:row>10</xdr:row>
      <xdr:rowOff>41760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200520" y="1458360"/>
          <a:ext cx="8699040" cy="824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188280</xdr:colOff>
      <xdr:row>11</xdr:row>
      <xdr:rowOff>-360</xdr:rowOff>
    </xdr:from>
    <xdr:to>
      <xdr:col>4</xdr:col>
      <xdr:colOff>45360</xdr:colOff>
      <xdr:row>20</xdr:row>
      <xdr:rowOff>104760</xdr:rowOff>
    </xdr:to>
    <xdr:pic>
      <xdr:nvPicPr>
        <xdr:cNvPr id="2" name="Image 4" descr=""/>
        <xdr:cNvPicPr/>
      </xdr:nvPicPr>
      <xdr:blipFill>
        <a:blip r:embed="rId3"/>
        <a:stretch/>
      </xdr:blipFill>
      <xdr:spPr>
        <a:xfrm>
          <a:off x="188280" y="2431080"/>
          <a:ext cx="4056840" cy="1819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4</xdr:col>
      <xdr:colOff>254520</xdr:colOff>
      <xdr:row>12</xdr:row>
      <xdr:rowOff>74160</xdr:rowOff>
    </xdr:from>
    <xdr:to>
      <xdr:col>7</xdr:col>
      <xdr:colOff>1823760</xdr:colOff>
      <xdr:row>19</xdr:row>
      <xdr:rowOff>84240</xdr:rowOff>
    </xdr:to>
    <xdr:pic>
      <xdr:nvPicPr>
        <xdr:cNvPr id="3" name="Image 5" descr=""/>
        <xdr:cNvPicPr/>
      </xdr:nvPicPr>
      <xdr:blipFill>
        <a:blip r:embed="rId4"/>
        <a:stretch/>
      </xdr:blipFill>
      <xdr:spPr>
        <a:xfrm>
          <a:off x="4454280" y="2696040"/>
          <a:ext cx="3911400" cy="13435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188280</xdr:colOff>
      <xdr:row>21</xdr:row>
      <xdr:rowOff>77400</xdr:rowOff>
    </xdr:from>
    <xdr:to>
      <xdr:col>2</xdr:col>
      <xdr:colOff>750240</xdr:colOff>
      <xdr:row>38</xdr:row>
      <xdr:rowOff>20880</xdr:rowOff>
    </xdr:to>
    <xdr:pic>
      <xdr:nvPicPr>
        <xdr:cNvPr id="4" name="Image 2" descr=""/>
        <xdr:cNvPicPr/>
      </xdr:nvPicPr>
      <xdr:blipFill>
        <a:blip r:embed="rId5"/>
        <a:stretch/>
      </xdr:blipFill>
      <xdr:spPr>
        <a:xfrm>
          <a:off x="188280" y="4413960"/>
          <a:ext cx="2870280" cy="31816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794160</xdr:colOff>
      <xdr:row>21</xdr:row>
      <xdr:rowOff>84600</xdr:rowOff>
    </xdr:from>
    <xdr:to>
      <xdr:col>7</xdr:col>
      <xdr:colOff>2396520</xdr:colOff>
      <xdr:row>38</xdr:row>
      <xdr:rowOff>20160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3102480" y="4421160"/>
          <a:ext cx="5835960" cy="31737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186480</xdr:colOff>
      <xdr:row>38</xdr:row>
      <xdr:rowOff>95040</xdr:rowOff>
    </xdr:from>
    <xdr:to>
      <xdr:col>7</xdr:col>
      <xdr:colOff>2390400</xdr:colOff>
      <xdr:row>52</xdr:row>
      <xdr:rowOff>29520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186480" y="7669800"/>
          <a:ext cx="8745840" cy="2601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11.88"/>
    <col collapsed="false" customWidth="true" hidden="false" outlineLevel="0" max="2" min="2" style="1" width="20.83"/>
    <col collapsed="false" customWidth="true" hidden="false" outlineLevel="0" max="3" min="3" style="1" width="16.21"/>
    <col collapsed="false" customWidth="true" hidden="false" outlineLevel="0" max="4" min="4" style="1" width="10.6"/>
    <col collapsed="false" customWidth="true" hidden="false" outlineLevel="0" max="5" min="5" style="1" width="11.07"/>
    <col collapsed="false" customWidth="true" hidden="false" outlineLevel="0" max="6" min="6" style="1" width="10.6"/>
    <col collapsed="false" customWidth="false" hidden="false" outlineLevel="0" max="7" min="7" style="1" width="11.52"/>
    <col collapsed="false" customWidth="true" hidden="false" outlineLevel="0" max="8" min="8" style="1" width="34.27"/>
    <col collapsed="false" customWidth="false" hidden="false" outlineLevel="0" max="9" min="9" style="1" width="11.52"/>
    <col collapsed="false" customWidth="false" hidden="false" outlineLevel="0" max="10" min="10" style="2" width="11.52"/>
    <col collapsed="false" customWidth="false" hidden="false" outlineLevel="0" max="11" min="11" style="1" width="11.52"/>
    <col collapsed="false" customWidth="false" hidden="false" outlineLevel="0" max="13" min="12" style="3" width="11.52"/>
    <col collapsed="false" customWidth="true" hidden="false" outlineLevel="0" max="14" min="14" style="3" width="18.2"/>
    <col collapsed="false" customWidth="true" hidden="false" outlineLevel="0" max="15" min="15" style="3" width="27.78"/>
    <col collapsed="false" customWidth="false" hidden="false" outlineLevel="0" max="1024" min="16" style="1" width="11.52"/>
  </cols>
  <sheetData>
    <row r="1" customFormat="false" ht="41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" t="s">
        <v>6</v>
      </c>
      <c r="J1" s="2" t="s">
        <v>7</v>
      </c>
      <c r="K1" s="1" t="s">
        <v>8</v>
      </c>
      <c r="L1" s="3" t="s">
        <v>9</v>
      </c>
      <c r="M1" s="3" t="s">
        <v>10</v>
      </c>
      <c r="N1" s="5" t="s">
        <v>11</v>
      </c>
      <c r="O1" s="5" t="s">
        <v>12</v>
      </c>
      <c r="Q1" s="6"/>
    </row>
    <row r="2" customFormat="false" ht="15" hidden="false" customHeight="true" outlineLevel="0" collapsed="false">
      <c r="A2" s="7" t="n">
        <f aca="false">5+273.15</f>
        <v>278.15</v>
      </c>
      <c r="B2" s="7" t="n">
        <v>100</v>
      </c>
      <c r="C2" s="7" t="n">
        <v>8.31446261815324</v>
      </c>
      <c r="D2" s="8" t="n">
        <f aca="false">EXP(2.83655-(2307.1266/A2)-(1.5529413*LN(A2))+((-0.20760841-(4.0484/A2))*(B2^0.5))+(0.0846834*B2)-(0.00654208*(B2^1.5)))</f>
        <v>5.07603360030583E-007</v>
      </c>
      <c r="E2" s="8" t="n">
        <f aca="false">(EXP(1246.98-(6.19*10000/A2)-(183*LN(A2))))/D2</f>
        <v>7929.88095264049</v>
      </c>
      <c r="F2" s="8" t="n">
        <f aca="false">(499002.24*(EXP((4.2986/10000*(B2^2))+(5.75499/100000*B2)-(90166.83/(C2*A2)))))/D2</f>
        <v>0.000850278513254814</v>
      </c>
      <c r="J2" s="2" t="n">
        <f aca="false">7</f>
        <v>7</v>
      </c>
      <c r="K2" s="8" t="n">
        <f aca="false">10^(-J2)</f>
        <v>1E-007</v>
      </c>
      <c r="L2" s="3" t="n">
        <f aca="false">($E$2*K2)/(($E$2*K2)+($F$2))</f>
        <v>0.482568130547482</v>
      </c>
      <c r="M2" s="3" t="n">
        <f aca="false">($F$2)/(($E$2*K2)+($F$2))</f>
        <v>0.517431869452518</v>
      </c>
      <c r="N2" s="3" t="n">
        <f aca="false">(3.26*L2)+(1.41*M2)</f>
        <v>2.30275104151284</v>
      </c>
      <c r="O2" s="3" t="n">
        <f aca="false">(2.34*L2)+(1.1*M2)</f>
        <v>1.69838448187888</v>
      </c>
      <c r="Q2" s="9" t="s">
        <v>13</v>
      </c>
      <c r="R2" s="9"/>
      <c r="S2" s="9"/>
      <c r="T2" s="9"/>
      <c r="AA2" s="9" t="s">
        <v>14</v>
      </c>
      <c r="AB2" s="9"/>
      <c r="AC2" s="9"/>
      <c r="AD2" s="9"/>
      <c r="AE2" s="9"/>
      <c r="AF2" s="9"/>
      <c r="AG2" s="9"/>
      <c r="AH2" s="9"/>
    </row>
    <row r="3" customFormat="false" ht="15" hidden="false" customHeight="false" outlineLevel="0" collapsed="false">
      <c r="J3" s="2" t="n">
        <f aca="false">J2+0.1</f>
        <v>7.1</v>
      </c>
      <c r="K3" s="8" t="n">
        <f aca="false">10^(-J3)</f>
        <v>7.94328234724282E-008</v>
      </c>
      <c r="L3" s="3" t="n">
        <f aca="false">($E$2*K3)/(($E$2*K3)+($F$2))</f>
        <v>0.425553997577824</v>
      </c>
      <c r="M3" s="3" t="n">
        <f aca="false">($F$2)/(($E$2*K3)+($F$2))</f>
        <v>0.574446002422176</v>
      </c>
      <c r="N3" s="3" t="n">
        <f aca="false">(3.26*L3)+(1.41*M3)</f>
        <v>2.19727489551897</v>
      </c>
      <c r="O3" s="3" t="n">
        <f aca="false">(2.34*L3)+(1.1*M3)</f>
        <v>1.6276869569965</v>
      </c>
      <c r="Q3" s="9"/>
      <c r="R3" s="9"/>
      <c r="S3" s="9"/>
      <c r="T3" s="9"/>
      <c r="AA3" s="9"/>
      <c r="AB3" s="9"/>
      <c r="AC3" s="9"/>
      <c r="AD3" s="9"/>
      <c r="AE3" s="9"/>
      <c r="AF3" s="9"/>
      <c r="AG3" s="9"/>
      <c r="AH3" s="9"/>
    </row>
    <row r="4" customFormat="false" ht="15" hidden="false" customHeight="false" outlineLevel="0" collapsed="false">
      <c r="A4" s="10" t="s">
        <v>15</v>
      </c>
      <c r="B4" s="10" t="s">
        <v>16</v>
      </c>
      <c r="C4" s="1" t="s">
        <v>17</v>
      </c>
      <c r="D4" s="11" t="s">
        <v>18</v>
      </c>
      <c r="E4" s="11"/>
      <c r="F4" s="11"/>
      <c r="J4" s="12" t="n">
        <f aca="false">J3+0.1</f>
        <v>7.2</v>
      </c>
      <c r="K4" s="13" t="n">
        <f aca="false">10^(-J4)</f>
        <v>6.30957344480194E-008</v>
      </c>
      <c r="L4" s="14" t="n">
        <f aca="false">($E$2*K4)/(($E$2*K4)+($F$2))</f>
        <v>0.370453271516056</v>
      </c>
      <c r="M4" s="14" t="n">
        <f aca="false">($F$2)/(($E$2*K4)+($F$2))</f>
        <v>0.629546728483944</v>
      </c>
      <c r="N4" s="14" t="n">
        <f aca="false">(3.26*L4)+(1.41*M4)</f>
        <v>2.0953385523047</v>
      </c>
      <c r="O4" s="14" t="n">
        <f aca="false">(2.34*L4)+(1.1*M4)</f>
        <v>1.55936205667991</v>
      </c>
      <c r="Q4" s="9"/>
      <c r="R4" s="9"/>
      <c r="S4" s="9"/>
      <c r="T4" s="9"/>
      <c r="AA4" s="9"/>
      <c r="AB4" s="9"/>
      <c r="AC4" s="9"/>
      <c r="AD4" s="9"/>
      <c r="AE4" s="9"/>
      <c r="AF4" s="9"/>
      <c r="AG4" s="9"/>
      <c r="AH4" s="9"/>
    </row>
    <row r="5" customFormat="false" ht="15" hidden="false" customHeight="false" outlineLevel="0" collapsed="false">
      <c r="A5" s="1" t="s">
        <v>19</v>
      </c>
      <c r="B5" s="15" t="s">
        <v>20</v>
      </c>
      <c r="D5" s="16" t="s">
        <v>21</v>
      </c>
      <c r="E5" s="16"/>
      <c r="F5" s="16"/>
      <c r="J5" s="2" t="n">
        <f aca="false">J4+0.1</f>
        <v>7.3</v>
      </c>
      <c r="K5" s="8" t="n">
        <f aca="false">10^(-J5)</f>
        <v>5.01187233627273E-008</v>
      </c>
      <c r="L5" s="3" t="n">
        <f aca="false">($E$2*K5)/(($E$2*K5)+($F$2))</f>
        <v>0.31853093131303</v>
      </c>
      <c r="M5" s="3" t="n">
        <f aca="false">($F$2)/(($E$2*K5)+($F$2))</f>
        <v>0.68146906868697</v>
      </c>
      <c r="N5" s="3" t="n">
        <f aca="false">(3.26*L5)+(1.41*M5)</f>
        <v>1.99928222292911</v>
      </c>
      <c r="O5" s="3" t="n">
        <f aca="false">(2.34*L5)+(1.1*M5)</f>
        <v>1.49497835482816</v>
      </c>
      <c r="Q5" s="9"/>
      <c r="R5" s="9"/>
      <c r="S5" s="9"/>
      <c r="T5" s="9"/>
      <c r="AA5" s="9"/>
      <c r="AB5" s="9"/>
      <c r="AC5" s="9"/>
      <c r="AD5" s="9"/>
      <c r="AE5" s="9"/>
      <c r="AF5" s="9"/>
      <c r="AG5" s="9"/>
      <c r="AH5" s="9"/>
    </row>
    <row r="6" customFormat="false" ht="15" hidden="false" customHeight="false" outlineLevel="0" collapsed="false">
      <c r="J6" s="2" t="n">
        <f aca="false">J5+0.1</f>
        <v>7.4</v>
      </c>
      <c r="K6" s="8" t="n">
        <f aca="false">10^(-J6)</f>
        <v>3.98107170553499E-008</v>
      </c>
      <c r="L6" s="3" t="n">
        <f aca="false">($E$2*K6)/(($E$2*K6)+($F$2))</f>
        <v>0.2707561082726</v>
      </c>
      <c r="M6" s="3" t="n">
        <f aca="false">($F$2)/(($E$2*K6)+($F$2))</f>
        <v>0.729243891727399</v>
      </c>
      <c r="N6" s="3" t="n">
        <f aca="false">(3.26*L6)+(1.41*M6)</f>
        <v>1.91089880030431</v>
      </c>
      <c r="O6" s="3" t="n">
        <f aca="false">(2.34*L6)+(1.1*M6)</f>
        <v>1.43573757425802</v>
      </c>
      <c r="Q6" s="9"/>
      <c r="R6" s="9"/>
      <c r="S6" s="9"/>
      <c r="T6" s="9"/>
      <c r="AA6" s="9"/>
      <c r="AB6" s="9"/>
      <c r="AC6" s="9"/>
      <c r="AD6" s="9"/>
      <c r="AE6" s="9"/>
      <c r="AF6" s="9"/>
      <c r="AG6" s="9"/>
      <c r="AH6" s="9"/>
    </row>
    <row r="7" customFormat="false" ht="15" hidden="false" customHeight="false" outlineLevel="0" collapsed="false">
      <c r="J7" s="2" t="n">
        <f aca="false">J6+0.1</f>
        <v>7.5</v>
      </c>
      <c r="K7" s="8" t="n">
        <f aca="false">10^(-J7)</f>
        <v>3.16227766016839E-008</v>
      </c>
      <c r="L7" s="3" t="n">
        <f aca="false">($E$2*K7)/(($E$2*K7)+($F$2))</f>
        <v>0.227752022614885</v>
      </c>
      <c r="M7" s="3" t="n">
        <f aca="false">($F$2)/(($E$2*K7)+($F$2))</f>
        <v>0.772247977385115</v>
      </c>
      <c r="N7" s="3" t="n">
        <f aca="false">(3.26*L7)+(1.41*M7)</f>
        <v>1.83134124183754</v>
      </c>
      <c r="O7" s="3" t="n">
        <f aca="false">(2.34*L7)+(1.1*M7)</f>
        <v>1.38241250804246</v>
      </c>
      <c r="Q7" s="9"/>
      <c r="R7" s="9"/>
      <c r="S7" s="9"/>
      <c r="T7" s="9"/>
      <c r="AA7" s="9"/>
      <c r="AB7" s="9"/>
      <c r="AC7" s="9"/>
      <c r="AD7" s="9"/>
      <c r="AE7" s="9"/>
      <c r="AF7" s="9"/>
      <c r="AG7" s="9"/>
      <c r="AH7" s="9"/>
    </row>
    <row r="8" customFormat="false" ht="15" hidden="false" customHeight="false" outlineLevel="0" collapsed="false">
      <c r="J8" s="2" t="n">
        <f aca="false">J7+0.1</f>
        <v>7.6</v>
      </c>
      <c r="K8" s="8" t="n">
        <f aca="false">10^(-J8)</f>
        <v>2.51188643150959E-008</v>
      </c>
      <c r="L8" s="3" t="n">
        <f aca="false">($E$2*K8)/(($E$2*K8)+($F$2))</f>
        <v>0.189800528924317</v>
      </c>
      <c r="M8" s="3" t="n">
        <f aca="false">($F$2)/(($E$2*K8)+($F$2))</f>
        <v>0.810199471075682</v>
      </c>
      <c r="N8" s="3" t="n">
        <f aca="false">(3.26*L8)+(1.41*M8)</f>
        <v>1.76113097850999</v>
      </c>
      <c r="O8" s="3" t="n">
        <f aca="false">(2.34*L8)+(1.1*M8)</f>
        <v>1.33535265586615</v>
      </c>
      <c r="Q8" s="9"/>
      <c r="R8" s="9"/>
      <c r="S8" s="9"/>
      <c r="T8" s="9"/>
      <c r="AA8" s="9"/>
      <c r="AB8" s="9"/>
      <c r="AC8" s="9"/>
      <c r="AD8" s="9"/>
      <c r="AE8" s="9"/>
      <c r="AF8" s="9"/>
      <c r="AG8" s="9"/>
      <c r="AH8" s="9"/>
    </row>
    <row r="9" customFormat="false" ht="15" hidden="false" customHeight="false" outlineLevel="0" collapsed="false">
      <c r="J9" s="2" t="n">
        <f aca="false">J8+0.1</f>
        <v>7.7</v>
      </c>
      <c r="K9" s="8" t="n">
        <f aca="false">10^(-J9)</f>
        <v>1.99526231496889E-008</v>
      </c>
      <c r="L9" s="3" t="n">
        <f aca="false">($E$2*K9)/(($E$2*K9)+($F$2))</f>
        <v>0.156888306706632</v>
      </c>
      <c r="M9" s="3" t="n">
        <f aca="false">($F$2)/(($E$2*K9)+($F$2))</f>
        <v>0.843111693293368</v>
      </c>
      <c r="N9" s="3" t="n">
        <f aca="false">(3.26*L9)+(1.41*M9)</f>
        <v>1.70024336740727</v>
      </c>
      <c r="O9" s="3" t="n">
        <f aca="false">(2.34*L9)+(1.1*M9)</f>
        <v>1.29454150031622</v>
      </c>
      <c r="Q9" s="9"/>
      <c r="R9" s="9"/>
      <c r="S9" s="9"/>
      <c r="T9" s="9"/>
      <c r="AA9" s="9"/>
      <c r="AB9" s="9"/>
      <c r="AC9" s="9"/>
      <c r="AD9" s="9"/>
      <c r="AE9" s="9"/>
      <c r="AF9" s="9"/>
      <c r="AG9" s="9"/>
      <c r="AH9" s="9"/>
    </row>
    <row r="10" customFormat="false" ht="15" hidden="false" customHeight="false" outlineLevel="0" collapsed="false">
      <c r="J10" s="2" t="n">
        <f aca="false">J9+0.1</f>
        <v>7.8</v>
      </c>
      <c r="K10" s="8" t="n">
        <f aca="false">10^(-J10)</f>
        <v>1.58489319246112E-008</v>
      </c>
      <c r="L10" s="3" t="n">
        <f aca="false">($E$2*K10)/(($E$2*K10)+($F$2))</f>
        <v>0.128776093672768</v>
      </c>
      <c r="M10" s="3" t="n">
        <f aca="false">($F$2)/(($E$2*K10)+($F$2))</f>
        <v>0.871223906327232</v>
      </c>
      <c r="N10" s="3" t="n">
        <f aca="false">(3.26*L10)+(1.41*M10)</f>
        <v>1.64823577329462</v>
      </c>
      <c r="O10" s="3" t="n">
        <f aca="false">(2.34*L10)+(1.1*M10)</f>
        <v>1.25968235615423</v>
      </c>
      <c r="Q10" s="9"/>
      <c r="R10" s="9"/>
      <c r="S10" s="9"/>
      <c r="T10" s="9"/>
    </row>
    <row r="11" customFormat="false" ht="15" hidden="false" customHeight="true" outlineLevel="0" collapsed="false">
      <c r="J11" s="2" t="n">
        <f aca="false">J10+0.1</f>
        <v>7.9</v>
      </c>
      <c r="K11" s="8" t="n">
        <f aca="false">10^(-J11)</f>
        <v>1.25892541179418E-008</v>
      </c>
      <c r="L11" s="3" t="n">
        <f aca="false">($E$2*K11)/(($E$2*K11)+($F$2))</f>
        <v>0.105073420430053</v>
      </c>
      <c r="M11" s="3" t="n">
        <f aca="false">($F$2)/(($E$2*K11)+($F$2))</f>
        <v>0.894926579569947</v>
      </c>
      <c r="N11" s="3" t="n">
        <f aca="false">(3.26*L11)+(1.41*M11)</f>
        <v>1.6043858277956</v>
      </c>
      <c r="O11" s="3" t="n">
        <f aca="false">(2.34*L11)+(1.1*M11)</f>
        <v>1.23029104133327</v>
      </c>
      <c r="Q11" s="9"/>
      <c r="R11" s="9"/>
      <c r="S11" s="9"/>
      <c r="T11" s="9"/>
      <c r="AA11" s="9" t="s">
        <v>22</v>
      </c>
      <c r="AB11" s="9"/>
      <c r="AC11" s="9"/>
      <c r="AD11" s="9"/>
      <c r="AE11" s="9"/>
      <c r="AF11" s="9"/>
      <c r="AG11" s="9"/>
      <c r="AH11" s="9"/>
    </row>
    <row r="12" customFormat="false" ht="15" hidden="false" customHeight="false" outlineLevel="0" collapsed="false">
      <c r="J12" s="2" t="n">
        <f aca="false">J11+0.1</f>
        <v>8</v>
      </c>
      <c r="K12" s="8" t="n">
        <f aca="false">10^(-J12)</f>
        <v>1.00000000000001E-008</v>
      </c>
      <c r="L12" s="3" t="n">
        <f aca="false">($E$2*K12)/(($E$2*K12)+($F$2))</f>
        <v>0.0853063081284622</v>
      </c>
      <c r="M12" s="3" t="n">
        <f aca="false">($F$2)/(($E$2*K12)+($F$2))</f>
        <v>0.914693691871538</v>
      </c>
      <c r="N12" s="3" t="n">
        <f aca="false">(3.26*L12)+(1.41*M12)</f>
        <v>1.56781667003766</v>
      </c>
      <c r="O12" s="3" t="n">
        <f aca="false">(2.34*L12)+(1.1*M12)</f>
        <v>1.20577982207929</v>
      </c>
      <c r="Q12" s="9"/>
      <c r="R12" s="9"/>
      <c r="S12" s="9"/>
      <c r="T12" s="9"/>
      <c r="AA12" s="9"/>
      <c r="AB12" s="9"/>
      <c r="AC12" s="9"/>
      <c r="AD12" s="9"/>
      <c r="AE12" s="9"/>
      <c r="AF12" s="9"/>
      <c r="AG12" s="9"/>
      <c r="AH12" s="9"/>
    </row>
    <row r="13" customFormat="false" ht="15" hidden="false" customHeight="false" outlineLevel="0" collapsed="false">
      <c r="J13" s="2" t="n">
        <f aca="false">J12+0.1</f>
        <v>8.1</v>
      </c>
      <c r="K13" s="8" t="n">
        <f aca="false">10^(-J13)</f>
        <v>7.94328234724289E-009</v>
      </c>
      <c r="L13" s="3" t="n">
        <f aca="false">($E$2*K13)/(($E$2*K13)+($F$2))</f>
        <v>0.0689713177432468</v>
      </c>
      <c r="M13" s="3" t="n">
        <f aca="false">($F$2)/(($E$2*K13)+($F$2))</f>
        <v>0.931028682256753</v>
      </c>
      <c r="N13" s="3" t="n">
        <f aca="false">(3.26*L13)+(1.41*M13)</f>
        <v>1.53759693782501</v>
      </c>
      <c r="O13" s="3" t="n">
        <f aca="false">(2.34*L13)+(1.1*M13)</f>
        <v>1.18552443400163</v>
      </c>
      <c r="Q13" s="9"/>
      <c r="R13" s="9"/>
      <c r="S13" s="9"/>
      <c r="T13" s="9"/>
      <c r="AA13" s="9"/>
      <c r="AB13" s="9"/>
      <c r="AC13" s="9"/>
      <c r="AD13" s="9"/>
      <c r="AE13" s="9"/>
      <c r="AF13" s="9"/>
      <c r="AG13" s="9"/>
      <c r="AH13" s="9"/>
    </row>
    <row r="14" customFormat="false" ht="15" hidden="false" customHeight="false" outlineLevel="0" collapsed="false">
      <c r="J14" s="2" t="n">
        <f aca="false">J13+0.1</f>
        <v>8.2</v>
      </c>
      <c r="K14" s="8" t="n">
        <f aca="false">10^(-J14)</f>
        <v>6.30957344480199E-009</v>
      </c>
      <c r="L14" s="3" t="n">
        <f aca="false">($E$2*K14)/(($E$2*K14)+($F$2))</f>
        <v>0.055574210401121</v>
      </c>
      <c r="M14" s="3" t="n">
        <f aca="false">($F$2)/(($E$2*K14)+($F$2))</f>
        <v>0.944425789598879</v>
      </c>
      <c r="N14" s="3" t="n">
        <f aca="false">(3.26*L14)+(1.41*M14)</f>
        <v>1.51281228924207</v>
      </c>
      <c r="O14" s="3" t="n">
        <f aca="false">(2.34*L14)+(1.1*M14)</f>
        <v>1.16891202089739</v>
      </c>
      <c r="Q14" s="9"/>
      <c r="R14" s="9"/>
      <c r="S14" s="9"/>
      <c r="T14" s="9"/>
      <c r="AA14" s="9"/>
      <c r="AB14" s="9"/>
      <c r="AC14" s="9"/>
      <c r="AD14" s="9"/>
      <c r="AE14" s="9"/>
      <c r="AF14" s="9"/>
      <c r="AG14" s="9"/>
      <c r="AH14" s="9"/>
    </row>
    <row r="15" customFormat="false" ht="15" hidden="false" customHeight="false" outlineLevel="0" collapsed="false">
      <c r="J15" s="2" t="n">
        <f aca="false">J14+0.1</f>
        <v>8.3</v>
      </c>
      <c r="K15" s="8" t="n">
        <f aca="false">10^(-J15)</f>
        <v>5.01187233627278E-009</v>
      </c>
      <c r="L15" s="3" t="n">
        <f aca="false">($E$2*K15)/(($E$2*K15)+($F$2))</f>
        <v>0.0446545682109598</v>
      </c>
      <c r="M15" s="3" t="n">
        <f aca="false">($F$2)/(($E$2*K15)+($F$2))</f>
        <v>0.95534543178904</v>
      </c>
      <c r="N15" s="3" t="n">
        <f aca="false">(3.26*L15)+(1.41*M15)</f>
        <v>1.49261095119028</v>
      </c>
      <c r="O15" s="3" t="n">
        <f aca="false">(2.34*L15)+(1.1*M15)</f>
        <v>1.15537166458159</v>
      </c>
      <c r="Q15" s="9"/>
      <c r="R15" s="9"/>
      <c r="S15" s="9"/>
      <c r="T15" s="9"/>
      <c r="AA15" s="9"/>
      <c r="AB15" s="9"/>
      <c r="AC15" s="9"/>
      <c r="AD15" s="9"/>
      <c r="AE15" s="9"/>
      <c r="AF15" s="9"/>
      <c r="AG15" s="9"/>
      <c r="AH15" s="9"/>
    </row>
    <row r="16" customFormat="false" ht="15" hidden="false" customHeight="false" outlineLevel="0" collapsed="false">
      <c r="J16" s="2" t="n">
        <f aca="false">J15+0.1</f>
        <v>8.4</v>
      </c>
      <c r="K16" s="8" t="n">
        <f aca="false">10^(-J16)</f>
        <v>3.98107170553502E-009</v>
      </c>
      <c r="L16" s="3" t="n">
        <f aca="false">($E$2*K16)/(($E$2*K16)+($F$2))</f>
        <v>0.0357991705037429</v>
      </c>
      <c r="M16" s="3" t="n">
        <f aca="false">($F$2)/(($E$2*K16)+($F$2))</f>
        <v>0.964200829496257</v>
      </c>
      <c r="N16" s="3" t="n">
        <f aca="false">(3.26*L16)+(1.41*M16)</f>
        <v>1.47622846543192</v>
      </c>
      <c r="O16" s="3" t="n">
        <f aca="false">(2.34*L16)+(1.1*M16)</f>
        <v>1.14439097142464</v>
      </c>
      <c r="Q16" s="9"/>
      <c r="R16" s="9"/>
      <c r="S16" s="9"/>
      <c r="T16" s="9"/>
      <c r="AA16" s="9"/>
      <c r="AB16" s="9"/>
      <c r="AC16" s="9"/>
      <c r="AD16" s="9"/>
      <c r="AE16" s="9"/>
      <c r="AF16" s="9"/>
      <c r="AG16" s="9"/>
      <c r="AH16" s="9"/>
    </row>
    <row r="17" customFormat="false" ht="15" hidden="false" customHeight="false" outlineLevel="0" collapsed="false">
      <c r="J17" s="2" t="n">
        <f aca="false">J16+0.1</f>
        <v>8.5</v>
      </c>
      <c r="K17" s="8" t="n">
        <f aca="false">10^(-J17)</f>
        <v>3.16227766016842E-009</v>
      </c>
      <c r="L17" s="3" t="n">
        <f aca="false">($E$2*K17)/(($E$2*K17)+($F$2))</f>
        <v>0.0286472178982411</v>
      </c>
      <c r="M17" s="3" t="n">
        <f aca="false">($F$2)/(($E$2*K17)+($F$2))</f>
        <v>0.971352782101759</v>
      </c>
      <c r="N17" s="3" t="n">
        <f aca="false">(3.26*L17)+(1.41*M17)</f>
        <v>1.46299735311175</v>
      </c>
      <c r="O17" s="3" t="n">
        <f aca="false">(2.34*L17)+(1.1*M17)</f>
        <v>1.13552255019382</v>
      </c>
      <c r="Q17" s="9"/>
      <c r="R17" s="9"/>
      <c r="S17" s="9"/>
      <c r="T17" s="9"/>
      <c r="AA17" s="9"/>
      <c r="AB17" s="9"/>
      <c r="AC17" s="9"/>
      <c r="AD17" s="9"/>
      <c r="AE17" s="9"/>
      <c r="AF17" s="9"/>
      <c r="AG17" s="9"/>
      <c r="AH17" s="9"/>
    </row>
    <row r="18" customFormat="false" ht="15" hidden="false" customHeight="false" outlineLevel="0" collapsed="false">
      <c r="J18" s="2" t="n">
        <f aca="false">J17+0.1</f>
        <v>8.59999999999999</v>
      </c>
      <c r="K18" s="8" t="n">
        <f aca="false">10^(-J18)</f>
        <v>2.51188643150961E-009</v>
      </c>
      <c r="L18" s="3" t="n">
        <f aca="false">($E$2*K18)/(($E$2*K18)+($F$2))</f>
        <v>0.0228901611096245</v>
      </c>
      <c r="M18" s="3" t="n">
        <f aca="false">($F$2)/(($E$2*K18)+($F$2))</f>
        <v>0.977109838890375</v>
      </c>
      <c r="N18" s="3" t="n">
        <f aca="false">(3.26*L18)+(1.41*M18)</f>
        <v>1.45234679805281</v>
      </c>
      <c r="O18" s="3" t="n">
        <f aca="false">(2.34*L18)+(1.1*M18)</f>
        <v>1.12838379977593</v>
      </c>
      <c r="Q18" s="9"/>
      <c r="R18" s="9"/>
      <c r="S18" s="9"/>
      <c r="T18" s="9"/>
      <c r="AA18" s="9"/>
      <c r="AB18" s="9"/>
      <c r="AC18" s="9"/>
      <c r="AD18" s="9"/>
      <c r="AE18" s="9"/>
      <c r="AF18" s="9"/>
      <c r="AG18" s="9"/>
      <c r="AH18" s="9"/>
    </row>
    <row r="19" customFormat="false" ht="15" hidden="false" customHeight="false" outlineLevel="0" collapsed="false">
      <c r="J19" s="2" t="n">
        <f aca="false">J18+0.1</f>
        <v>8.69999999999999</v>
      </c>
      <c r="K19" s="8" t="n">
        <f aca="false">10^(-J19)</f>
        <v>1.99526231496891E-009</v>
      </c>
      <c r="L19" s="3" t="n">
        <f aca="false">($E$2*K19)/(($E$2*K19)+($F$2))</f>
        <v>0.0182683058904613</v>
      </c>
      <c r="M19" s="3" t="n">
        <f aca="false">($F$2)/(($E$2*K19)+($F$2))</f>
        <v>0.981731694109539</v>
      </c>
      <c r="N19" s="3" t="n">
        <f aca="false">(3.26*L19)+(1.41*M19)</f>
        <v>1.44379636589735</v>
      </c>
      <c r="O19" s="3" t="n">
        <f aca="false">(2.34*L19)+(1.1*M19)</f>
        <v>1.12265269930417</v>
      </c>
      <c r="AA19" s="9"/>
      <c r="AB19" s="9"/>
      <c r="AC19" s="9"/>
      <c r="AD19" s="9"/>
      <c r="AE19" s="9"/>
      <c r="AF19" s="9"/>
      <c r="AG19" s="9"/>
      <c r="AH19" s="9"/>
    </row>
    <row r="20" customFormat="false" ht="15" hidden="false" customHeight="false" outlineLevel="0" collapsed="false">
      <c r="J20" s="2" t="n">
        <f aca="false">J19+0.1</f>
        <v>8.79999999999999</v>
      </c>
      <c r="K20" s="8" t="n">
        <f aca="false">10^(-J20)</f>
        <v>1.58489319246114E-009</v>
      </c>
      <c r="L20" s="3" t="n">
        <f aca="false">($E$2*K20)/(($E$2*K20)+($F$2))</f>
        <v>0.0145657587264296</v>
      </c>
      <c r="M20" s="3" t="n">
        <f aca="false">($F$2)/(($E$2*K20)+($F$2))</f>
        <v>0.98543424127357</v>
      </c>
      <c r="N20" s="3" t="n">
        <f aca="false">(3.26*L20)+(1.41*M20)</f>
        <v>1.43694665364389</v>
      </c>
      <c r="O20" s="3" t="n">
        <f aca="false">(2.34*L20)+(1.1*M20)</f>
        <v>1.11806154082077</v>
      </c>
      <c r="AA20" s="9"/>
      <c r="AB20" s="9"/>
      <c r="AC20" s="9"/>
      <c r="AD20" s="9"/>
      <c r="AE20" s="9"/>
      <c r="AF20" s="9"/>
      <c r="AG20" s="9"/>
      <c r="AH20" s="9"/>
    </row>
    <row r="21" customFormat="false" ht="15" hidden="false" customHeight="false" outlineLevel="0" collapsed="false">
      <c r="J21" s="2" t="n">
        <f aca="false">J20+0.1</f>
        <v>8.89999999999999</v>
      </c>
      <c r="K21" s="8" t="n">
        <f aca="false">10^(-J21)</f>
        <v>1.25892541179419E-009</v>
      </c>
      <c r="L21" s="3" t="n">
        <f aca="false">($E$2*K21)/(($E$2*K21)+($F$2))</f>
        <v>0.0116047585496769</v>
      </c>
      <c r="M21" s="3" t="n">
        <f aca="false">($F$2)/(($E$2*K21)+($F$2))</f>
        <v>0.988395241450323</v>
      </c>
      <c r="N21" s="3" t="n">
        <f aca="false">(3.26*L21)+(1.41*M21)</f>
        <v>1.4314688033169</v>
      </c>
      <c r="O21" s="3" t="n">
        <f aca="false">(2.34*L21)+(1.1*M21)</f>
        <v>1.1143899006016</v>
      </c>
    </row>
    <row r="22" customFormat="false" ht="15" hidden="false" customHeight="false" outlineLevel="0" collapsed="false">
      <c r="J22" s="2" t="n">
        <f aca="false">J21+0.1</f>
        <v>9</v>
      </c>
      <c r="K22" s="8" t="n">
        <f aca="false">10^(-J22)</f>
        <v>1.00000000000002E-009</v>
      </c>
      <c r="L22" s="3" t="n">
        <f aca="false">($E$2*K22)/(($E$2*K22)+($F$2))</f>
        <v>0.00924004123726126</v>
      </c>
      <c r="M22" s="3" t="n">
        <f aca="false">($F$2)/(($E$2*K22)+($F$2))</f>
        <v>0.990759958762739</v>
      </c>
      <c r="N22" s="3" t="n">
        <f aca="false">(3.26*L22)+(1.41*M22)</f>
        <v>1.42709407628893</v>
      </c>
      <c r="O22" s="3" t="n">
        <f aca="false">(2.34*L22)+(1.1*M22)</f>
        <v>1.1114576511342</v>
      </c>
    </row>
    <row r="23" customFormat="false" ht="15" hidden="false" customHeight="false" outlineLevel="0" collapsed="false">
      <c r="J23" s="2" t="n">
        <f aca="false">J22+0.1</f>
        <v>9.09999999999999</v>
      </c>
      <c r="K23" s="8" t="n">
        <f aca="false">10^(-J23)</f>
        <v>7.94328234724295E-010</v>
      </c>
      <c r="L23" s="3" t="n">
        <f aca="false">($E$2*K23)/(($E$2*K23)+($F$2))</f>
        <v>0.00735360054190404</v>
      </c>
      <c r="M23" s="3" t="n">
        <f aca="false">($F$2)/(($E$2*K23)+($F$2))</f>
        <v>0.992646399458096</v>
      </c>
      <c r="N23" s="3" t="n">
        <f aca="false">(3.26*L23)+(1.41*M23)</f>
        <v>1.42360416100252</v>
      </c>
      <c r="O23" s="3" t="n">
        <f aca="false">(2.34*L23)+(1.1*M23)</f>
        <v>1.10911846467196</v>
      </c>
    </row>
    <row r="24" customFormat="false" ht="15" hidden="false" customHeight="false" outlineLevel="0" collapsed="false">
      <c r="J24" s="2" t="n">
        <f aca="false">J23+0.1</f>
        <v>9.19999999999999</v>
      </c>
      <c r="K24" s="8" t="n">
        <f aca="false">10^(-J24)</f>
        <v>6.30957344480205E-010</v>
      </c>
      <c r="L24" s="3" t="n">
        <f aca="false">($E$2*K24)/(($E$2*K24)+($F$2))</f>
        <v>0.00585002027180464</v>
      </c>
      <c r="M24" s="3" t="n">
        <f aca="false">($F$2)/(($E$2*K24)+($F$2))</f>
        <v>0.994149979728195</v>
      </c>
      <c r="N24" s="3" t="n">
        <f aca="false">(3.26*L24)+(1.41*M24)</f>
        <v>1.42082253750284</v>
      </c>
      <c r="O24" s="3" t="n">
        <f aca="false">(2.34*L24)+(1.1*M24)</f>
        <v>1.10725402513704</v>
      </c>
    </row>
    <row r="25" customFormat="false" ht="15" hidden="false" customHeight="false" outlineLevel="0" collapsed="false">
      <c r="J25" s="2" t="n">
        <f aca="false">J24+0.1</f>
        <v>9.29999999999999</v>
      </c>
      <c r="K25" s="8" t="n">
        <f aca="false">10^(-J25)</f>
        <v>5.01187233627282E-010</v>
      </c>
      <c r="L25" s="3" t="n">
        <f aca="false">($E$2*K25)/(($E$2*K25)+($F$2))</f>
        <v>0.00465243400974775</v>
      </c>
      <c r="M25" s="3" t="n">
        <f aca="false">($F$2)/(($E$2*K25)+($F$2))</f>
        <v>0.995347565990252</v>
      </c>
      <c r="N25" s="3" t="n">
        <f aca="false">(3.26*L25)+(1.41*M25)</f>
        <v>1.41860700291803</v>
      </c>
      <c r="O25" s="3" t="n">
        <f aca="false">(2.34*L25)+(1.1*M25)</f>
        <v>1.10576901817209</v>
      </c>
    </row>
    <row r="26" customFormat="false" ht="15" hidden="false" customHeight="false" outlineLevel="0" collapsed="false">
      <c r="J26" s="2" t="n">
        <f aca="false">J25+0.1</f>
        <v>9.39999999999999</v>
      </c>
      <c r="K26" s="8" t="n">
        <f aca="false">10^(-J26)</f>
        <v>3.98107170553505E-010</v>
      </c>
      <c r="L26" s="3" t="n">
        <f aca="false">($E$2*K26)/(($E$2*K26)+($F$2))</f>
        <v>0.00369909926721385</v>
      </c>
      <c r="M26" s="3" t="n">
        <f aca="false">($F$2)/(($E$2*K26)+($F$2))</f>
        <v>0.996300900732786</v>
      </c>
      <c r="N26" s="3" t="n">
        <f aca="false">(3.26*L26)+(1.41*M26)</f>
        <v>1.41684333364435</v>
      </c>
      <c r="O26" s="3" t="n">
        <f aca="false">(2.34*L26)+(1.1*M26)</f>
        <v>1.10458688309135</v>
      </c>
    </row>
    <row r="27" customFormat="false" ht="15" hidden="false" customHeight="false" outlineLevel="0" collapsed="false">
      <c r="J27" s="2" t="n">
        <f aca="false">J26+0.1</f>
        <v>9.49999999999999</v>
      </c>
      <c r="K27" s="8" t="n">
        <f aca="false">10^(-J27)</f>
        <v>3.16227766016844E-010</v>
      </c>
      <c r="L27" s="3" t="n">
        <f aca="false">($E$2*K27)/(($E$2*K27)+($F$2))</f>
        <v>0.00294053615171231</v>
      </c>
      <c r="M27" s="3" t="n">
        <f aca="false">($F$2)/(($E$2*K27)+($F$2))</f>
        <v>0.997059463848288</v>
      </c>
      <c r="N27" s="3" t="n">
        <f aca="false">(3.26*L27)+(1.41*M27)</f>
        <v>1.41543999188067</v>
      </c>
      <c r="O27" s="3" t="n">
        <f aca="false">(2.34*L27)+(1.1*M27)</f>
        <v>1.10364626482812</v>
      </c>
    </row>
    <row r="28" customFormat="false" ht="15" hidden="false" customHeight="false" outlineLevel="0" collapsed="false">
      <c r="J28" s="2" t="n">
        <f aca="false">J27+0.1</f>
        <v>9.59999999999999</v>
      </c>
      <c r="K28" s="8" t="n">
        <f aca="false">10^(-J28)</f>
        <v>2.51188643150963E-010</v>
      </c>
      <c r="L28" s="3" t="n">
        <f aca="false">($E$2*K28)/(($E$2*K28)+($F$2))</f>
        <v>0.00233716437309838</v>
      </c>
      <c r="M28" s="3" t="n">
        <f aca="false">($F$2)/(($E$2*K28)+($F$2))</f>
        <v>0.997662835626902</v>
      </c>
      <c r="N28" s="3" t="n">
        <f aca="false">(3.26*L28)+(1.41*M28)</f>
        <v>1.41432375409023</v>
      </c>
      <c r="O28" s="3" t="n">
        <f aca="false">(2.34*L28)+(1.1*M28)</f>
        <v>1.10289808382264</v>
      </c>
    </row>
    <row r="29" customFormat="false" ht="15" hidden="false" customHeight="false" outlineLevel="0" collapsed="false">
      <c r="J29" s="2" t="n">
        <f aca="false">J28+0.1</f>
        <v>9.69999999999999</v>
      </c>
      <c r="K29" s="8" t="n">
        <f aca="false">10^(-J29)</f>
        <v>1.99526231496892E-010</v>
      </c>
      <c r="L29" s="3" t="n">
        <f aca="false">($E$2*K29)/(($E$2*K29)+($F$2))</f>
        <v>0.00185736846681897</v>
      </c>
      <c r="M29" s="3" t="n">
        <f aca="false">($F$2)/(($E$2*K29)+($F$2))</f>
        <v>0.998142631533181</v>
      </c>
      <c r="N29" s="3" t="n">
        <f aca="false">(3.26*L29)+(1.41*M29)</f>
        <v>1.41343613166362</v>
      </c>
      <c r="O29" s="3" t="n">
        <f aca="false">(2.34*L29)+(1.1*M29)</f>
        <v>1.10230313689886</v>
      </c>
    </row>
    <row r="30" customFormat="false" ht="15" hidden="false" customHeight="false" outlineLevel="0" collapsed="false">
      <c r="J30" s="2" t="n">
        <f aca="false">J29+0.1</f>
        <v>9.79999999999999</v>
      </c>
      <c r="K30" s="8" t="n">
        <f aca="false">10^(-J30)</f>
        <v>1.58489319246115E-010</v>
      </c>
      <c r="L30" s="3" t="n">
        <f aca="false">($E$2*K30)/(($E$2*K30)+($F$2))</f>
        <v>0.00147592403063892</v>
      </c>
      <c r="M30" s="3" t="n">
        <f aca="false">($F$2)/(($E$2*K30)+($F$2))</f>
        <v>0.998524075969361</v>
      </c>
      <c r="N30" s="3" t="n">
        <f aca="false">(3.26*L30)+(1.41*M30)</f>
        <v>1.41273045945668</v>
      </c>
      <c r="O30" s="3" t="n">
        <f aca="false">(2.34*L30)+(1.1*M30)</f>
        <v>1.10183014579799</v>
      </c>
    </row>
    <row r="31" customFormat="false" ht="15" hidden="false" customHeight="false" outlineLevel="0" collapsed="false">
      <c r="J31" s="2" t="n">
        <f aca="false">J30+0.1</f>
        <v>9.89999999999999</v>
      </c>
      <c r="K31" s="8" t="n">
        <f aca="false">10^(-J31)</f>
        <v>1.2589254117942E-010</v>
      </c>
      <c r="L31" s="3" t="n">
        <f aca="false">($E$2*K31)/(($E$2*K31)+($F$2))</f>
        <v>0.00117272411717033</v>
      </c>
      <c r="M31" s="3" t="n">
        <f aca="false">($F$2)/(($E$2*K31)+($F$2))</f>
        <v>0.99882727588283</v>
      </c>
      <c r="N31" s="3" t="n">
        <f aca="false">(3.26*L31)+(1.41*M31)</f>
        <v>1.41216953961677</v>
      </c>
      <c r="O31" s="3" t="n">
        <f aca="false">(2.34*L31)+(1.1*M31)</f>
        <v>1.10145417790529</v>
      </c>
    </row>
    <row r="32" customFormat="false" ht="15" hidden="false" customHeight="false" outlineLevel="0" collapsed="false">
      <c r="J32" s="2" t="n">
        <f aca="false">J31+0.1</f>
        <v>9.99999999999999</v>
      </c>
      <c r="K32" s="8" t="n">
        <f aca="false">10^(-J32)</f>
        <v>1.00000000000002E-010</v>
      </c>
      <c r="L32" s="3" t="n">
        <f aca="false">($E$2*K32)/(($E$2*K32)+($F$2))</f>
        <v>0.000931752613036773</v>
      </c>
      <c r="M32" s="3" t="n">
        <f aca="false">($F$2)/(($E$2*K32)+($F$2))</f>
        <v>0.999068247386963</v>
      </c>
      <c r="N32" s="3" t="n">
        <f aca="false">(3.26*L32)+(1.41*M32)</f>
        <v>1.41172374233412</v>
      </c>
      <c r="O32" s="3" t="n">
        <f aca="false">(2.34*L32)+(1.1*M32)</f>
        <v>1.10115537324017</v>
      </c>
    </row>
    <row r="33" customFormat="false" ht="15" hidden="false" customHeight="false" outlineLevel="0" collapsed="false">
      <c r="J33" s="2" t="n">
        <f aca="false">J32+0.1</f>
        <v>10.1</v>
      </c>
      <c r="K33" s="8" t="n">
        <f aca="false">10^(-J33)</f>
        <v>7.94328234724302E-011</v>
      </c>
      <c r="L33" s="3" t="n">
        <f aca="false">($E$2*K33)/(($E$2*K33)+($F$2))</f>
        <v>0.000740259268049622</v>
      </c>
      <c r="M33" s="3" t="n">
        <f aca="false">($F$2)/(($E$2*K33)+($F$2))</f>
        <v>0.99925974073195</v>
      </c>
      <c r="N33" s="3" t="n">
        <f aca="false">(3.26*L33)+(1.41*M33)</f>
        <v>1.41136947964589</v>
      </c>
      <c r="O33" s="3" t="n">
        <f aca="false">(2.34*L33)+(1.1*M33)</f>
        <v>1.10091792149238</v>
      </c>
    </row>
    <row r="34" customFormat="false" ht="15" hidden="false" customHeight="false" outlineLevel="0" collapsed="false">
      <c r="J34" s="2" t="n">
        <f aca="false">J33+0.1</f>
        <v>10.2</v>
      </c>
      <c r="K34" s="8" t="n">
        <f aca="false">10^(-J34)</f>
        <v>6.3095734448021E-011</v>
      </c>
      <c r="L34" s="3" t="n">
        <f aca="false">($E$2*K34)/(($E$2*K34)+($F$2))</f>
        <v>0.000588098375859</v>
      </c>
      <c r="M34" s="3" t="n">
        <f aca="false">($F$2)/(($E$2*K34)+($F$2))</f>
        <v>0.999411901624141</v>
      </c>
      <c r="N34" s="3" t="n">
        <f aca="false">(3.26*L34)+(1.41*M34)</f>
        <v>1.41108798199534</v>
      </c>
      <c r="O34" s="3" t="n">
        <f aca="false">(2.34*L34)+(1.1*M34)</f>
        <v>1.10072924198607</v>
      </c>
    </row>
    <row r="35" customFormat="false" ht="15" hidden="false" customHeight="false" outlineLevel="0" collapsed="false">
      <c r="J35" s="2" t="n">
        <f aca="false">J34+0.1</f>
        <v>10.3</v>
      </c>
      <c r="K35" s="8" t="n">
        <f aca="false">10^(-J35)</f>
        <v>5.01187233627286E-011</v>
      </c>
      <c r="L35" s="3" t="n">
        <f aca="false">($E$2*K35)/(($E$2*K35)+($F$2))</f>
        <v>0.000467199654982544</v>
      </c>
      <c r="M35" s="3" t="n">
        <f aca="false">($F$2)/(($E$2*K35)+($F$2))</f>
        <v>0.999532800345017</v>
      </c>
      <c r="N35" s="3" t="n">
        <f aca="false">(3.26*L35)+(1.41*M35)</f>
        <v>1.41086431936172</v>
      </c>
      <c r="O35" s="3" t="n">
        <f aca="false">(2.34*L35)+(1.1*M35)</f>
        <v>1.10057932757218</v>
      </c>
    </row>
    <row r="36" customFormat="false" ht="15" hidden="false" customHeight="false" outlineLevel="0" collapsed="false">
      <c r="J36" s="2" t="n">
        <f aca="false">J35+0.1</f>
        <v>10.4</v>
      </c>
      <c r="K36" s="8" t="n">
        <f aca="false">10^(-J36)</f>
        <v>3.98107170553508E-011</v>
      </c>
      <c r="L36" s="3" t="n">
        <f aca="false">($E$2*K36)/(($E$2*K36)+($F$2))</f>
        <v>0.000371145540498587</v>
      </c>
      <c r="M36" s="3" t="n">
        <f aca="false">($F$2)/(($E$2*K36)+($F$2))</f>
        <v>0.999628854459501</v>
      </c>
      <c r="N36" s="3" t="n">
        <f aca="false">(3.26*L36)+(1.41*M36)</f>
        <v>1.41068661924992</v>
      </c>
      <c r="O36" s="3" t="n">
        <f aca="false">(2.34*L36)+(1.1*M36)</f>
        <v>1.10046022047022</v>
      </c>
    </row>
    <row r="37" customFormat="false" ht="15" hidden="false" customHeight="false" outlineLevel="0" collapsed="false">
      <c r="J37" s="2" t="n">
        <f aca="false">J36+0.1</f>
        <v>10.5</v>
      </c>
      <c r="K37" s="8" t="n">
        <f aca="false">10^(-J37)</f>
        <v>3.16227766016847E-011</v>
      </c>
      <c r="L37" s="3" t="n">
        <f aca="false">($E$2*K37)/(($E$2*K37)+($F$2))</f>
        <v>0.000294833887906759</v>
      </c>
      <c r="M37" s="3" t="n">
        <f aca="false">($F$2)/(($E$2*K37)+($F$2))</f>
        <v>0.999705166112093</v>
      </c>
      <c r="N37" s="3" t="n">
        <f aca="false">(3.26*L37)+(1.41*M37)</f>
        <v>1.41054544269263</v>
      </c>
      <c r="O37" s="3" t="n">
        <f aca="false">(2.34*L37)+(1.1*M37)</f>
        <v>1.100365594021</v>
      </c>
    </row>
    <row r="38" customFormat="false" ht="15" hidden="false" customHeight="false" outlineLevel="0" collapsed="false">
      <c r="J38" s="2" t="n">
        <f aca="false">J37+0.1</f>
        <v>10.6</v>
      </c>
      <c r="K38" s="8" t="n">
        <f aca="false">10^(-J38)</f>
        <v>2.51188643150965E-011</v>
      </c>
      <c r="L38" s="3" t="n">
        <f aca="false">($E$2*K38)/(($E$2*K38)+($F$2))</f>
        <v>0.000234209083923962</v>
      </c>
      <c r="M38" s="3" t="n">
        <f aca="false">($F$2)/(($E$2*K38)+($F$2))</f>
        <v>0.999765790916076</v>
      </c>
      <c r="N38" s="3" t="n">
        <f aca="false">(3.26*L38)+(1.41*M38)</f>
        <v>1.41043328680526</v>
      </c>
      <c r="O38" s="3" t="n">
        <f aca="false">(2.34*L38)+(1.1*M38)</f>
        <v>1.10029041926407</v>
      </c>
    </row>
    <row r="39" customFormat="false" ht="15" hidden="false" customHeight="false" outlineLevel="0" collapsed="false">
      <c r="J39" s="2" t="n">
        <f aca="false">J38+0.1</f>
        <v>10.7</v>
      </c>
      <c r="K39" s="8" t="n">
        <f aca="false">10^(-J39)</f>
        <v>1.99526231496894E-011</v>
      </c>
      <c r="L39" s="3" t="n">
        <f aca="false">($E$2*K39)/(($E$2*K39)+($F$2))</f>
        <v>0.00018604785015107</v>
      </c>
      <c r="M39" s="3" t="n">
        <f aca="false">($F$2)/(($E$2*K39)+($F$2))</f>
        <v>0.999813952149849</v>
      </c>
      <c r="N39" s="3" t="n">
        <f aca="false">(3.26*L39)+(1.41*M39)</f>
        <v>1.41034418852278</v>
      </c>
      <c r="O39" s="3" t="n">
        <f aca="false">(2.34*L39)+(1.1*M39)</f>
        <v>1.10023069933419</v>
      </c>
    </row>
    <row r="40" customFormat="false" ht="15" hidden="false" customHeight="false" outlineLevel="0" collapsed="false">
      <c r="J40" s="2" t="n">
        <f aca="false">J39+0.1</f>
        <v>10.8</v>
      </c>
      <c r="K40" s="8" t="n">
        <f aca="false">10^(-J40)</f>
        <v>1.58489319246116E-011</v>
      </c>
      <c r="L40" s="3" t="n">
        <f aca="false">($E$2*K40)/(($E$2*K40)+($F$2))</f>
        <v>0.000147788715488875</v>
      </c>
      <c r="M40" s="3" t="n">
        <f aca="false">($F$2)/(($E$2*K40)+($F$2))</f>
        <v>0.999852211284511</v>
      </c>
      <c r="N40" s="3" t="n">
        <f aca="false">(3.26*L40)+(1.41*M40)</f>
        <v>1.41027340912365</v>
      </c>
      <c r="O40" s="3" t="n">
        <f aca="false">(2.34*L40)+(1.1*M40)</f>
        <v>1.10018325800721</v>
      </c>
    </row>
    <row r="41" customFormat="false" ht="15" hidden="false" customHeight="false" outlineLevel="0" collapsed="false">
      <c r="J41" s="2" t="n">
        <f aca="false">J40+0.1</f>
        <v>10.9</v>
      </c>
      <c r="K41" s="8" t="n">
        <f aca="false">10^(-J41)</f>
        <v>1.25892541179421E-011</v>
      </c>
      <c r="L41" s="3" t="n">
        <f aca="false">($E$2*K41)/(($E$2*K41)+($F$2))</f>
        <v>0.000117396317860934</v>
      </c>
      <c r="M41" s="3" t="n">
        <f aca="false">($F$2)/(($E$2*K41)+($F$2))</f>
        <v>0.999882603682139</v>
      </c>
      <c r="N41" s="3" t="n">
        <f aca="false">(3.26*L41)+(1.41*M41)</f>
        <v>1.41021718318804</v>
      </c>
      <c r="O41" s="3" t="n">
        <f aca="false">(2.34*L41)+(1.1*M41)</f>
        <v>1.10014557143415</v>
      </c>
    </row>
    <row r="42" customFormat="false" ht="15" hidden="false" customHeight="false" outlineLevel="0" collapsed="false">
      <c r="J42" s="2" t="n">
        <f aca="false">J41+0.1</f>
        <v>11</v>
      </c>
      <c r="K42" s="8" t="n">
        <f aca="false">10^(-J42)</f>
        <v>1.00000000000003E-011</v>
      </c>
      <c r="L42" s="3" t="n">
        <f aca="false">($E$2*K42)/(($E$2*K42)+($F$2))</f>
        <v>9.32534615445002E-005</v>
      </c>
      <c r="M42" s="3" t="n">
        <f aca="false">($F$2)/(($E$2*K42)+($F$2))</f>
        <v>0.999906746538455</v>
      </c>
      <c r="N42" s="3" t="n">
        <f aca="false">(3.26*L42)+(1.41*M42)</f>
        <v>1.41017251890386</v>
      </c>
      <c r="O42" s="3" t="n">
        <f aca="false">(2.34*L42)+(1.1*M42)</f>
        <v>1.10011563429232</v>
      </c>
    </row>
    <row r="43" customFormat="false" ht="15" hidden="false" customHeight="false" outlineLevel="0" collapsed="false">
      <c r="J43" s="2" t="n">
        <f aca="false">J42+0.1</f>
        <v>11.1</v>
      </c>
      <c r="K43" s="8" t="n">
        <f aca="false">10^(-J43)</f>
        <v>7.94328234724308E-012</v>
      </c>
      <c r="L43" s="3" t="n">
        <f aca="false">($E$2*K43)/(($E$2*K43)+($F$2))</f>
        <v>7.40752782250783E-005</v>
      </c>
      <c r="M43" s="3" t="n">
        <f aca="false">($F$2)/(($E$2*K43)+($F$2))</f>
        <v>0.999925924721775</v>
      </c>
      <c r="N43" s="3" t="n">
        <f aca="false">(3.26*L43)+(1.41*M43)</f>
        <v>1.41013703926472</v>
      </c>
      <c r="O43" s="3" t="n">
        <f aca="false">(2.34*L43)+(1.1*M43)</f>
        <v>1.100091853345</v>
      </c>
    </row>
    <row r="44" customFormat="false" ht="15" hidden="false" customHeight="false" outlineLevel="0" collapsed="false">
      <c r="J44" s="2" t="n">
        <f aca="false">J43+0.1</f>
        <v>11.2</v>
      </c>
      <c r="K44" s="8" t="n">
        <f aca="false">10^(-J44)</f>
        <v>6.30957344480215E-012</v>
      </c>
      <c r="L44" s="3" t="n">
        <f aca="false">($E$2*K44)/(($E$2*K44)+($F$2))</f>
        <v>5.8840981442959E-005</v>
      </c>
      <c r="M44" s="3" t="n">
        <f aca="false">($F$2)/(($E$2*K44)+($F$2))</f>
        <v>0.999941159018557</v>
      </c>
      <c r="N44" s="3" t="n">
        <f aca="false">(3.26*L44)+(1.41*M44)</f>
        <v>1.41010885581567</v>
      </c>
      <c r="O44" s="3" t="n">
        <f aca="false">(2.34*L44)+(1.1*M44)</f>
        <v>1.10007296281699</v>
      </c>
    </row>
    <row r="45" customFormat="false" ht="15" hidden="false" customHeight="false" outlineLevel="0" collapsed="false">
      <c r="J45" s="2" t="n">
        <f aca="false">J44+0.1</f>
        <v>11.3</v>
      </c>
      <c r="K45" s="8" t="n">
        <f aca="false">10^(-J45)</f>
        <v>5.0118723362729E-012</v>
      </c>
      <c r="L45" s="3" t="n">
        <f aca="false">($E$2*K45)/(($E$2*K45)+($F$2))</f>
        <v>4.67396185585529E-005</v>
      </c>
      <c r="M45" s="3" t="n">
        <f aca="false">($F$2)/(($E$2*K45)+($F$2))</f>
        <v>0.999953260381441</v>
      </c>
      <c r="N45" s="3" t="n">
        <f aca="false">(3.26*L45)+(1.41*M45)</f>
        <v>1.41008646829433</v>
      </c>
      <c r="O45" s="3" t="n">
        <f aca="false">(2.34*L45)+(1.1*M45)</f>
        <v>1.10005795712701</v>
      </c>
    </row>
    <row r="46" customFormat="false" ht="15" hidden="false" customHeight="false" outlineLevel="0" collapsed="false">
      <c r="J46" s="2" t="n">
        <f aca="false">J45+0.1</f>
        <v>11.4</v>
      </c>
      <c r="K46" s="8" t="n">
        <f aca="false">10^(-J46)</f>
        <v>3.98107170553512E-012</v>
      </c>
      <c r="L46" s="3" t="n">
        <f aca="false">($E$2*K46)/(($E$2*K46)+($F$2))</f>
        <v>3.71269556034631E-005</v>
      </c>
      <c r="M46" s="3" t="n">
        <f aca="false">($F$2)/(($E$2*K46)+($F$2))</f>
        <v>0.999962873044396</v>
      </c>
      <c r="N46" s="3" t="n">
        <f aca="false">(3.26*L46)+(1.41*M46)</f>
        <v>1.41006868486787</v>
      </c>
      <c r="O46" s="3" t="n">
        <f aca="false">(2.34*L46)+(1.1*M46)</f>
        <v>1.10004603742495</v>
      </c>
    </row>
    <row r="47" customFormat="false" ht="15" hidden="false" customHeight="false" outlineLevel="0" collapsed="false">
      <c r="J47" s="2" t="n">
        <f aca="false">J46+0.1</f>
        <v>11.5</v>
      </c>
      <c r="K47" s="8" t="n">
        <f aca="false">10^(-J47)</f>
        <v>3.1622776601685E-012</v>
      </c>
      <c r="L47" s="3" t="n">
        <f aca="false">($E$2*K47)/(($E$2*K47)+($F$2))</f>
        <v>2.949121429911E-005</v>
      </c>
      <c r="M47" s="3" t="n">
        <f aca="false">($F$2)/(($E$2*K47)+($F$2))</f>
        <v>0.999970508785701</v>
      </c>
      <c r="N47" s="3" t="n">
        <f aca="false">(3.26*L47)+(1.41*M47)</f>
        <v>1.41005455874645</v>
      </c>
      <c r="O47" s="3" t="n">
        <f aca="false">(2.34*L47)+(1.1*M47)</f>
        <v>1.10003656910573</v>
      </c>
    </row>
    <row r="48" customFormat="false" ht="15" hidden="false" customHeight="false" outlineLevel="0" collapsed="false">
      <c r="J48" s="2" t="n">
        <f aca="false">J47+0.1</f>
        <v>11.6</v>
      </c>
      <c r="K48" s="8" t="n">
        <f aca="false">10^(-J48)</f>
        <v>2.51188643150967E-012</v>
      </c>
      <c r="L48" s="3" t="n">
        <f aca="false">($E$2*K48)/(($E$2*K48)+($F$2))</f>
        <v>2.34258462837949E-005</v>
      </c>
      <c r="M48" s="3" t="n">
        <f aca="false">($F$2)/(($E$2*K48)+($F$2))</f>
        <v>0.999976574153716</v>
      </c>
      <c r="N48" s="3" t="n">
        <f aca="false">(3.26*L48)+(1.41*M48)</f>
        <v>1.41004333781563</v>
      </c>
      <c r="O48" s="3" t="n">
        <f aca="false">(2.34*L48)+(1.1*M48)</f>
        <v>1.10002904804939</v>
      </c>
    </row>
    <row r="49" customFormat="false" ht="15" hidden="false" customHeight="false" outlineLevel="0" collapsed="false">
      <c r="J49" s="2" t="n">
        <f aca="false">J48+0.1</f>
        <v>11.7</v>
      </c>
      <c r="K49" s="8" t="n">
        <f aca="false">10^(-J49)</f>
        <v>1.99526231496896E-012</v>
      </c>
      <c r="L49" s="3" t="n">
        <f aca="false">($E$2*K49)/(($E$2*K49)+($F$2))</f>
        <v>1.86079007790494E-005</v>
      </c>
      <c r="M49" s="3" t="n">
        <f aca="false">($F$2)/(($E$2*K49)+($F$2))</f>
        <v>0.999981392099221</v>
      </c>
      <c r="N49" s="3" t="n">
        <f aca="false">(3.26*L49)+(1.41*M49)</f>
        <v>1.41003442461644</v>
      </c>
      <c r="O49" s="3" t="n">
        <f aca="false">(2.34*L49)+(1.1*M49)</f>
        <v>1.10002307379697</v>
      </c>
    </row>
    <row r="50" customFormat="false" ht="15" hidden="false" customHeight="false" outlineLevel="0" collapsed="false">
      <c r="J50" s="2" t="n">
        <f aca="false">J49+0.1</f>
        <v>11.8</v>
      </c>
      <c r="K50" s="8" t="n">
        <f aca="false">10^(-J50)</f>
        <v>1.58489319246118E-012</v>
      </c>
      <c r="L50" s="3" t="n">
        <f aca="false">($E$2*K50)/(($E$2*K50)+($F$2))</f>
        <v>1.4780837545783E-005</v>
      </c>
      <c r="M50" s="3" t="n">
        <f aca="false">($F$2)/(($E$2*K50)+($F$2))</f>
        <v>0.999985219162454</v>
      </c>
      <c r="N50" s="3" t="n">
        <f aca="false">(3.26*L50)+(1.41*M50)</f>
        <v>1.41002734454946</v>
      </c>
      <c r="O50" s="3" t="n">
        <f aca="false">(2.34*L50)+(1.1*M50)</f>
        <v>1.10001832823856</v>
      </c>
    </row>
    <row r="51" customFormat="false" ht="15" hidden="false" customHeight="false" outlineLevel="0" collapsed="false">
      <c r="J51" s="2" t="n">
        <f aca="false">J50+0.1</f>
        <v>11.9</v>
      </c>
      <c r="K51" s="8" t="n">
        <f aca="false">10^(-J51)</f>
        <v>1.25892541179422E-012</v>
      </c>
      <c r="L51" s="3" t="n">
        <f aca="false">($E$2*K51)/(($E$2*K51)+($F$2))</f>
        <v>1.17408722877511E-005</v>
      </c>
      <c r="M51" s="3" t="n">
        <f aca="false">($F$2)/(($E$2*K51)+($F$2))</f>
        <v>0.999988259127712</v>
      </c>
      <c r="N51" s="3" t="n">
        <f aca="false">(3.26*L51)+(1.41*M51)</f>
        <v>1.41002172061373</v>
      </c>
      <c r="O51" s="3" t="n">
        <f aca="false">(2.34*L51)+(1.1*M51)</f>
        <v>1.10001455868164</v>
      </c>
    </row>
    <row r="52" customFormat="false" ht="15" hidden="false" customHeight="false" outlineLevel="0" collapsed="false">
      <c r="J52" s="2" t="n">
        <f aca="false">J51+0.1</f>
        <v>12</v>
      </c>
      <c r="K52" s="8" t="n">
        <f aca="false">10^(-J52)</f>
        <v>1.00000000000004E-012</v>
      </c>
      <c r="L52" s="3" t="n">
        <f aca="false">($E$2*K52)/(($E$2*K52)+($F$2))</f>
        <v>9.3261288788708E-006</v>
      </c>
      <c r="M52" s="3" t="n">
        <f aca="false">($F$2)/(($E$2*K52)+($F$2))</f>
        <v>0.999990673871121</v>
      </c>
      <c r="N52" s="3" t="n">
        <f aca="false">(3.26*L52)+(1.41*M52)</f>
        <v>1.41001725333843</v>
      </c>
      <c r="O52" s="3" t="n">
        <f aca="false">(2.34*L52)+(1.1*M52)</f>
        <v>1.10001156439981</v>
      </c>
    </row>
  </sheetData>
  <mergeCells count="5">
    <mergeCell ref="Q2:T18"/>
    <mergeCell ref="AA2:AH9"/>
    <mergeCell ref="D4:F4"/>
    <mergeCell ref="D5:F5"/>
    <mergeCell ref="AA11:AH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2024-08-08T17:58:36Z</dcterms:created>
  <dc:creator/>
  <dc:description/>
  <dc:language>en-US</dc:language>
  <cp:lastModifiedBy/>
  <dcterms:modified xsi:type="dcterms:W3CDTF">2024-08-18T11:47:50Z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