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undance Based" sheetId="1" state="visible" r:id="rId2"/>
    <sheet name="Random Walk Half-Lif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<sst xmlns="http://schemas.openxmlformats.org/spreadsheetml/2006/main" count="156" uniqueCount="42">
  <si>
    <t xml:space="preserve">O16</t>
  </si>
  <si>
    <t xml:space="preserve">O17</t>
  </si>
  <si>
    <t xml:space="preserve">O18</t>
  </si>
  <si>
    <t xml:space="preserve">C12</t>
  </si>
  <si>
    <t xml:space="preserve">C13</t>
  </si>
  <si>
    <t xml:space="preserve">Mass</t>
  </si>
  <si>
    <t xml:space="preserve">Speed</t>
  </si>
  <si>
    <t xml:space="preserve">Relative Speed</t>
  </si>
  <si>
    <t xml:space="preserve">Abundance</t>
  </si>
  <si>
    <t xml:space="preserve">Relative Abundance</t>
  </si>
  <si>
    <t xml:space="preserve">Lost O16</t>
  </si>
  <si>
    <t xml:space="preserve">Lost O17</t>
  </si>
  <si>
    <t xml:space="preserve">Lost O18</t>
  </si>
  <si>
    <t xml:space="preserve">Lost C12</t>
  </si>
  <si>
    <t xml:space="preserve">Lost C13</t>
  </si>
  <si>
    <t xml:space="preserve">Lost C13/O18</t>
  </si>
  <si>
    <t xml:space="preserve">Lost C13/C12</t>
  </si>
  <si>
    <t xml:space="preserve">Lost O18/O16</t>
  </si>
  <si>
    <t xml:space="preserve">Δ(13C/12C)/Δ(18O/16O)</t>
  </si>
  <si>
    <t xml:space="preserve">Sum Check</t>
  </si>
  <si>
    <t xml:space="preserve">2O16</t>
  </si>
  <si>
    <t xml:space="preserve">2O17</t>
  </si>
  <si>
    <t xml:space="preserve">2O18</t>
  </si>
  <si>
    <t xml:space="preserve">O16+O17</t>
  </si>
  <si>
    <t xml:space="preserve">O16+O18</t>
  </si>
  <si>
    <t xml:space="preserve">O17+O18</t>
  </si>
  <si>
    <t xml:space="preserve">^</t>
  </si>
  <si>
    <t xml:space="preserve">-&gt;</t>
  </si>
  <si>
    <t xml:space="preserve">CO2 Alone</t>
  </si>
  <si>
    <t xml:space="preserve">H1</t>
  </si>
  <si>
    <t xml:space="preserve">H2</t>
  </si>
  <si>
    <t xml:space="preserve">Lost H1</t>
  </si>
  <si>
    <t xml:space="preserve">Lost H2</t>
  </si>
  <si>
    <t xml:space="preserve">Lost H2/H1</t>
  </si>
  <si>
    <t xml:space="preserve">2H1</t>
  </si>
  <si>
    <t xml:space="preserve">2H2</t>
  </si>
  <si>
    <t xml:space="preserve">H1+H2</t>
  </si>
  <si>
    <t xml:space="preserve">H2O+CO2, H2O&gt;&gt;CO2</t>
  </si>
  <si>
    <t xml:space="preserve">d18O</t>
  </si>
  <si>
    <t xml:space="preserve">d13C</t>
  </si>
  <si>
    <t xml:space="preserve">d13C/d18O</t>
  </si>
  <si>
    <t xml:space="preserve">Mean Slope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</si>
</sst>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8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I31" activeCellId="0" sqref="I31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4.05"/>
    <col collapsed="false" customWidth="true" hidden="false" outlineLevel="0" max="17" min="17" style="0" width="13.12"/>
    <col collapsed="false" customWidth="true" hidden="false" outlineLevel="0" max="18" min="18" style="0" width="12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Q1" s="0" t="s">
        <v>15</v>
      </c>
    </row>
    <row r="2" customFormat="false" ht="12.8" hidden="false" customHeight="false" outlineLevel="0" collapsed="false">
      <c r="A2" s="0" t="n">
        <v>2</v>
      </c>
      <c r="B2" s="0" t="n">
        <v>0</v>
      </c>
      <c r="C2" s="0" t="n">
        <v>0</v>
      </c>
      <c r="D2" s="0" t="n">
        <v>1</v>
      </c>
      <c r="E2" s="0" t="n">
        <v>0</v>
      </c>
      <c r="F2" s="0" t="n">
        <f aca="false">16*A2+17*B2+18*C2+12*D2+13*E2</f>
        <v>44</v>
      </c>
      <c r="G2" s="0" t="n">
        <f aca="false">(1/F2)^0.5</f>
        <v>0.150755672288882</v>
      </c>
      <c r="H2" s="0" t="n">
        <f aca="false">G2/G$2</f>
        <v>1</v>
      </c>
      <c r="I2" s="0" t="n">
        <f aca="false">H19*D19</f>
        <v>0.984201360850837</v>
      </c>
      <c r="J2" s="0" t="n">
        <f aca="false">I2/MAX(I$2:I$13)</f>
        <v>1</v>
      </c>
      <c r="K2" s="0" t="n">
        <f aca="false">A2*$H2*$J2</f>
        <v>2</v>
      </c>
      <c r="L2" s="0" t="n">
        <f aca="false">B2*$H2*$J2</f>
        <v>0</v>
      </c>
      <c r="M2" s="0" t="n">
        <f aca="false">C2*$H2*$J2</f>
        <v>0</v>
      </c>
      <c r="N2" s="0" t="n">
        <f aca="false">D2*$H2*$J2</f>
        <v>1</v>
      </c>
      <c r="O2" s="0" t="n">
        <f aca="false">E2*$H2*$J2</f>
        <v>0</v>
      </c>
      <c r="Q2" s="0" t="n">
        <f aca="false">SUM(O2:O13)/SUM(M2:M13)</f>
        <v>2.71392538802889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1</v>
      </c>
      <c r="E3" s="0" t="n">
        <v>0</v>
      </c>
      <c r="F3" s="0" t="n">
        <f aca="false">16*A3+17*B3+18*C3+12*D3+13*E3</f>
        <v>46</v>
      </c>
      <c r="G3" s="0" t="n">
        <f aca="false">(1/F3)^0.5</f>
        <v>0.147441956154897</v>
      </c>
      <c r="H3" s="0" t="n">
        <f aca="false">G3/G$2</f>
        <v>0.978019293843651</v>
      </c>
      <c r="I3" s="0" t="n">
        <f aca="false">H19*E21</f>
        <v>0.00404331220389622</v>
      </c>
      <c r="J3" s="0" t="n">
        <f aca="false">I3/MAX(I$2:I$13)</f>
        <v>0.00410821643286573</v>
      </c>
      <c r="K3" s="0" t="n">
        <f aca="false">A3*$H3*$J3</f>
        <v>0.00401791493462823</v>
      </c>
      <c r="L3" s="0" t="n">
        <f aca="false">B3*$H3*$J3</f>
        <v>0</v>
      </c>
      <c r="M3" s="0" t="n">
        <f aca="false">C3*$H3*$J3</f>
        <v>0.00401791493462823</v>
      </c>
      <c r="N3" s="0" t="n">
        <f aca="false">D3*$H3*$J3</f>
        <v>0.00401791493462823</v>
      </c>
      <c r="O3" s="0" t="n">
        <f aca="false">E3*$H3*$J3</f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</v>
      </c>
      <c r="D4" s="0" t="n">
        <v>1</v>
      </c>
      <c r="E4" s="0" t="n">
        <v>0</v>
      </c>
      <c r="F4" s="0" t="n">
        <f aca="false">16*A4+17*B4+18*C4+12*D4+13*E4</f>
        <v>48</v>
      </c>
      <c r="G4" s="0" t="n">
        <f aca="false">(1/F4)^0.5</f>
        <v>0.144337567297406</v>
      </c>
      <c r="H4" s="0" t="n">
        <f aca="false">G4/G$2</f>
        <v>0.957427107756338</v>
      </c>
      <c r="I4" s="0" t="n">
        <f aca="false">H19*F19</f>
        <v>4.15270040981326E-006</v>
      </c>
      <c r="J4" s="0" t="n">
        <f aca="false">I4/MAX(I$2:I$13)</f>
        <v>4.21936056481701E-006</v>
      </c>
      <c r="K4" s="0" t="n">
        <f aca="false">A4*$H4*$J4</f>
        <v>0</v>
      </c>
      <c r="L4" s="0" t="n">
        <f aca="false">B4*$H4*$J4</f>
        <v>0</v>
      </c>
      <c r="M4" s="0" t="n">
        <f aca="false">C4*$H4*$J4</f>
        <v>8.0794603643078E-006</v>
      </c>
      <c r="N4" s="0" t="n">
        <f aca="false">D4*$H4*$J4</f>
        <v>4.0397301821539E-006</v>
      </c>
      <c r="O4" s="0" t="n">
        <f aca="false">E4*$H4*$J4</f>
        <v>0</v>
      </c>
      <c r="Q4" s="0" t="s">
        <v>16</v>
      </c>
      <c r="R4" s="0" t="s">
        <v>17</v>
      </c>
    </row>
    <row r="5" customFormat="false" ht="12.8" hidden="false" customHeight="false" outlineLevel="0" collapsed="false">
      <c r="A5" s="0" t="n">
        <v>2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f aca="false">16*A5+17*B5+18*C5+12*D5+13*E5</f>
        <v>45</v>
      </c>
      <c r="G5" s="0" t="n">
        <f aca="false">(1/F5)^0.5</f>
        <v>0.149071198499986</v>
      </c>
      <c r="H5" s="0" t="n">
        <f aca="false">G5/G$2</f>
        <v>0.988826464946088</v>
      </c>
      <c r="I5" s="0" t="n">
        <f aca="false">I19*D19</f>
        <v>0.0109466278759952</v>
      </c>
      <c r="J5" s="0" t="n">
        <f aca="false">I5/MAX(I$2:I$13)</f>
        <v>0.0111223458038423</v>
      </c>
      <c r="K5" s="0" t="n">
        <f aca="false">A5*$H5*$J5</f>
        <v>0.0219961397662426</v>
      </c>
      <c r="L5" s="0" t="n">
        <f aca="false">B5*$H5*$J5</f>
        <v>0</v>
      </c>
      <c r="M5" s="0" t="n">
        <f aca="false">C5*$H5*$J5</f>
        <v>0</v>
      </c>
      <c r="N5" s="0" t="n">
        <f aca="false">D5*$H5*$J5</f>
        <v>0</v>
      </c>
      <c r="O5" s="0" t="n">
        <f aca="false">E5*$H5*$J5</f>
        <v>0.0109980698831213</v>
      </c>
      <c r="Q5" s="0" t="n">
        <f aca="false">SUM(O2:O13)/SUM(N2:N13)</f>
        <v>0.0109980932339469</v>
      </c>
      <c r="R5" s="0" t="n">
        <f aca="false">SUM(M2:M13)/SUM(K2:K13)</f>
        <v>0.00200897220652352</v>
      </c>
    </row>
    <row r="6" customFormat="false" ht="12.8" hidden="false" customHeight="false" outlineLevel="0" collapsed="false">
      <c r="A6" s="0" t="n">
        <v>1</v>
      </c>
      <c r="B6" s="0" t="n">
        <v>0</v>
      </c>
      <c r="C6" s="0" t="n">
        <v>1</v>
      </c>
      <c r="D6" s="0" t="n">
        <v>0</v>
      </c>
      <c r="E6" s="0" t="n">
        <v>1</v>
      </c>
      <c r="F6" s="0" t="n">
        <f aca="false">16*A6+17*B6+18*C6+12*D6+13*E6</f>
        <v>47</v>
      </c>
      <c r="G6" s="0" t="n">
        <f aca="false">(1/F6)^0.5</f>
        <v>0.145864991497895</v>
      </c>
      <c r="H6" s="0" t="n">
        <f aca="false">G6/G$2</f>
        <v>0.967558893693793</v>
      </c>
      <c r="I6" s="0" t="n">
        <f aca="false">I19*E21</f>
        <v>4.49711165246294E-005</v>
      </c>
      <c r="J6" s="0" t="n">
        <f aca="false">I6/MAX(I$2:I$13)</f>
        <v>4.569300380336E-005</v>
      </c>
      <c r="K6" s="0" t="n">
        <f aca="false">A6*$H6*$J6</f>
        <v>4.42106722095253E-005</v>
      </c>
      <c r="L6" s="0" t="n">
        <f aca="false">B6*$H6*$J6</f>
        <v>0</v>
      </c>
      <c r="M6" s="0" t="n">
        <f aca="false">C6*$H6*$J6</f>
        <v>4.42106722095253E-005</v>
      </c>
      <c r="N6" s="0" t="n">
        <f aca="false">D6*$H6*$J6</f>
        <v>0</v>
      </c>
      <c r="O6" s="0" t="n">
        <f aca="false">E6*$H6*$J6</f>
        <v>4.42106722095253E-005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2</v>
      </c>
      <c r="D7" s="0" t="n">
        <v>0</v>
      </c>
      <c r="E7" s="0" t="n">
        <v>1</v>
      </c>
      <c r="F7" s="0" t="n">
        <f aca="false">16*A7+17*B7+18*C7+12*D7+13*E7</f>
        <v>49</v>
      </c>
      <c r="G7" s="0" t="n">
        <f aca="false">(1/F7)^0.5</f>
        <v>0.142857142857143</v>
      </c>
      <c r="H7" s="0" t="n">
        <f aca="false">G7/G$2</f>
        <v>0.947607082958685</v>
      </c>
      <c r="I7" s="0" t="n">
        <f aca="false">I19*F19</f>
        <v>4.61877699777006E-008</v>
      </c>
      <c r="J7" s="0" t="n">
        <f aca="false">I7/MAX(I$2:I$13)</f>
        <v>4.692918727299E-008</v>
      </c>
      <c r="K7" s="0" t="n">
        <f aca="false">A7*$H7*$J7</f>
        <v>0</v>
      </c>
      <c r="L7" s="0" t="n">
        <f aca="false">B7*$H7*$J7</f>
        <v>0</v>
      </c>
      <c r="M7" s="0" t="n">
        <f aca="false">C7*$H7*$J7</f>
        <v>8.89408605147599E-008</v>
      </c>
      <c r="N7" s="0" t="n">
        <f aca="false">D7*$H7*$J7</f>
        <v>0</v>
      </c>
      <c r="O7" s="0" t="n">
        <f aca="false">E7*$H7*$J7</f>
        <v>4.447043025738E-008</v>
      </c>
      <c r="Q7" s="1" t="s">
        <v>18</v>
      </c>
    </row>
    <row r="8" customFormat="false" ht="12.8" hidden="false" customHeight="false" outlineLevel="0" collapsed="false">
      <c r="A8" s="0" t="n">
        <v>0</v>
      </c>
      <c r="B8" s="0" t="n">
        <v>2</v>
      </c>
      <c r="C8" s="0" t="n">
        <v>0</v>
      </c>
      <c r="D8" s="0" t="n">
        <v>1</v>
      </c>
      <c r="E8" s="0" t="n">
        <v>0</v>
      </c>
      <c r="F8" s="0" t="n">
        <f aca="false">16*A8+17*B8+18*C8+12*D8+13*E8</f>
        <v>46</v>
      </c>
      <c r="G8" s="0" t="n">
        <f aca="false">(1/F8)^0.5</f>
        <v>0.147441956154897</v>
      </c>
      <c r="H8" s="0" t="n">
        <f aca="false">G8/G$2</f>
        <v>0.978019293843651</v>
      </c>
      <c r="I8" s="0" t="n">
        <f aca="false">H19*E19</f>
        <v>1.42688861196201E-007</v>
      </c>
      <c r="J8" s="0" t="n">
        <f aca="false">I8/MAX(I$2:I$13)</f>
        <v>1.4497933743238E-007</v>
      </c>
      <c r="K8" s="0" t="n">
        <f aca="false">A8*$H8*$J8</f>
        <v>0</v>
      </c>
      <c r="L8" s="0" t="n">
        <f aca="false">B8*$H8*$J8</f>
        <v>2.83585178435073E-007</v>
      </c>
      <c r="M8" s="0" t="n">
        <f aca="false">C8*$H8*$J8</f>
        <v>0</v>
      </c>
      <c r="N8" s="0" t="n">
        <f aca="false">D8*$H8*$J8</f>
        <v>1.41792589217537E-007</v>
      </c>
      <c r="O8" s="0" t="n">
        <f aca="false">E8*$H8*$J8</f>
        <v>0</v>
      </c>
      <c r="Q8" s="0" t="n">
        <f aca="false">Q5/R5</f>
        <v>5.47448750073994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1</v>
      </c>
      <c r="E9" s="0" t="n">
        <v>0</v>
      </c>
      <c r="F9" s="0" t="n">
        <f aca="false">16*A9+17*B9+18*C9+12*D9+13*E9</f>
        <v>45</v>
      </c>
      <c r="G9" s="0" t="n">
        <f aca="false">(1/F9)^0.5</f>
        <v>0.149071198499986</v>
      </c>
      <c r="H9" s="0" t="n">
        <f aca="false">G9/G$2</f>
        <v>0.988826464946088</v>
      </c>
      <c r="I9" s="0" t="n">
        <f aca="false">H19*D21</f>
        <v>0.000749492018283202</v>
      </c>
      <c r="J9" s="0" t="n">
        <f aca="false">I9/MAX(I$2:I$13)</f>
        <v>0.000761523046092184</v>
      </c>
      <c r="K9" s="0" t="n">
        <f aca="false">A9*$H9*$J9</f>
        <v>0.000753014141642312</v>
      </c>
      <c r="L9" s="0" t="n">
        <f aca="false">B9*$H9*$J9</f>
        <v>0.000753014141642312</v>
      </c>
      <c r="M9" s="0" t="n">
        <f aca="false">C9*$H9*$J9</f>
        <v>0</v>
      </c>
      <c r="N9" s="0" t="n">
        <f aca="false">D9*$H9*$J9</f>
        <v>0.000753014141642312</v>
      </c>
      <c r="O9" s="0" t="n">
        <f aca="false">E9*$H9*$J9</f>
        <v>0</v>
      </c>
    </row>
    <row r="10" customFormat="false" ht="12.8" hidden="false" customHeight="false" outlineLevel="0" collapsed="false">
      <c r="A10" s="0" t="n">
        <v>0</v>
      </c>
      <c r="B10" s="0" t="n">
        <v>1</v>
      </c>
      <c r="C10" s="0" t="n">
        <v>1</v>
      </c>
      <c r="D10" s="0" t="n">
        <v>1</v>
      </c>
      <c r="E10" s="0" t="n">
        <v>0</v>
      </c>
      <c r="F10" s="0" t="n">
        <f aca="false">16*A10+17*B10+18*C10+12*D10+13*E10</f>
        <v>47</v>
      </c>
      <c r="G10" s="0" t="n">
        <f aca="false">(1/F10)^0.5</f>
        <v>0.145864991497895</v>
      </c>
      <c r="H10" s="0" t="n">
        <f aca="false">G10/G$2</f>
        <v>0.967558893693793</v>
      </c>
      <c r="I10" s="0" t="n">
        <f aca="false">H19*F21</f>
        <v>1.53953771290638E-006</v>
      </c>
      <c r="J10" s="0" t="n">
        <f aca="false">I10/MAX(I$2:I$13)</f>
        <v>1.56425074598094E-006</v>
      </c>
      <c r="K10" s="0" t="n">
        <f aca="false">A10*$H10*$J10</f>
        <v>0</v>
      </c>
      <c r="L10" s="0" t="n">
        <f aca="false">B10*$H10*$J10</f>
        <v>1.51350472124101E-006</v>
      </c>
      <c r="M10" s="0" t="n">
        <f aca="false">C10*$H10*$J10</f>
        <v>1.51350472124101E-006</v>
      </c>
      <c r="N10" s="0" t="n">
        <f aca="false">D10*$H10*$J10</f>
        <v>1.51350472124101E-006</v>
      </c>
      <c r="O10" s="0" t="n">
        <f aca="false">E10*$H10*$J10</f>
        <v>0</v>
      </c>
    </row>
    <row r="11" customFormat="false" ht="12.8" hidden="false" customHeight="false" outlineLevel="0" collapsed="false">
      <c r="A11" s="0" t="n">
        <v>0</v>
      </c>
      <c r="B11" s="0" t="n">
        <v>2</v>
      </c>
      <c r="C11" s="0" t="n">
        <v>0</v>
      </c>
      <c r="D11" s="0" t="n">
        <v>0</v>
      </c>
      <c r="E11" s="0" t="n">
        <v>1</v>
      </c>
      <c r="F11" s="0" t="n">
        <f aca="false">16*A11+17*B11+18*C11+12*D11+13*E11</f>
        <v>47</v>
      </c>
      <c r="G11" s="0" t="n">
        <f aca="false">(1/F11)^0.5</f>
        <v>0.145864991497895</v>
      </c>
      <c r="H11" s="0" t="n">
        <f aca="false">G11/G$2</f>
        <v>0.967558893693793</v>
      </c>
      <c r="I11" s="0" t="n">
        <f aca="false">I19*E19</f>
        <v>1.5870348565806E-009</v>
      </c>
      <c r="J11" s="0" t="n">
        <f aca="false">I11/MAX(I$2:I$13)</f>
        <v>1.61251032533486E-009</v>
      </c>
      <c r="K11" s="0" t="n">
        <f aca="false">A11*$H11*$J11</f>
        <v>0</v>
      </c>
      <c r="L11" s="0" t="n">
        <f aca="false">B11*$H11*$J11</f>
        <v>3.12039741290164E-009</v>
      </c>
      <c r="M11" s="0" t="n">
        <f aca="false">C11*$H11*$J11</f>
        <v>0</v>
      </c>
      <c r="N11" s="0" t="n">
        <f aca="false">D11*$H11*$J11</f>
        <v>0</v>
      </c>
      <c r="O11" s="0" t="n">
        <f aca="false">E11*$H11*$J11</f>
        <v>1.56019870645082E-009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1</v>
      </c>
      <c r="F12" s="0" t="n">
        <f aca="false">16*A12+17*B12+18*C12+12*D12+13*E12</f>
        <v>46</v>
      </c>
      <c r="G12" s="0" t="n">
        <f aca="false">(1/F12)^0.5</f>
        <v>0.147441956154897</v>
      </c>
      <c r="H12" s="0" t="n">
        <f aca="false">G12/G$2</f>
        <v>0.978019293843651</v>
      </c>
      <c r="I12" s="0" t="n">
        <f aca="false">I19*D21</f>
        <v>8.33610940456545E-006</v>
      </c>
      <c r="J12" s="0" t="n">
        <f aca="false">I12/MAX(I$2:I$13)</f>
        <v>8.4699226562326E-006</v>
      </c>
      <c r="K12" s="0" t="n">
        <f aca="false">A12*$H12*$J12</f>
        <v>8.28374777515895E-006</v>
      </c>
      <c r="L12" s="0" t="n">
        <f aca="false">B12*$H12*$J12</f>
        <v>8.28374777515895E-006</v>
      </c>
      <c r="M12" s="0" t="n">
        <f aca="false">C12*$H12*$J12</f>
        <v>0</v>
      </c>
      <c r="N12" s="0" t="n">
        <f aca="false">D12*$H12*$J12</f>
        <v>0</v>
      </c>
      <c r="O12" s="0" t="n">
        <f aca="false">E12*$H12*$J12</f>
        <v>8.28374777515895E-006</v>
      </c>
    </row>
    <row r="13" customFormat="false" ht="12.8" hidden="false" customHeight="false" outlineLevel="0" collapsed="false">
      <c r="A13" s="0" t="n">
        <v>0</v>
      </c>
      <c r="B13" s="0" t="n">
        <v>1</v>
      </c>
      <c r="C13" s="0" t="n">
        <v>1</v>
      </c>
      <c r="D13" s="0" t="n">
        <v>0</v>
      </c>
      <c r="E13" s="0" t="n">
        <v>1</v>
      </c>
      <c r="F13" s="0" t="n">
        <f aca="false">16*A13+17*B13+18*C13+12*D13+13*E13</f>
        <v>48</v>
      </c>
      <c r="G13" s="0" t="n">
        <f aca="false">(1/F13)^0.5</f>
        <v>0.144337567297406</v>
      </c>
      <c r="H13" s="0" t="n">
        <f aca="false">G13/G$2</f>
        <v>0.957427107756338</v>
      </c>
      <c r="I13" s="0" t="n">
        <f aca="false">I19*F21</f>
        <v>1.71232708210012E-008</v>
      </c>
      <c r="J13" s="0" t="n">
        <f aca="false">I13/MAX(I$2:I$13)</f>
        <v>1.73981377207183E-008</v>
      </c>
      <c r="K13" s="0" t="n">
        <f aca="false">A13*$H13*$J13</f>
        <v>0</v>
      </c>
      <c r="L13" s="0" t="n">
        <f aca="false">B13*$H13*$J13</f>
        <v>1.66574486782937E-008</v>
      </c>
      <c r="M13" s="0" t="n">
        <f aca="false">C13*$H13*$J13</f>
        <v>1.66574486782937E-008</v>
      </c>
      <c r="N13" s="0" t="n">
        <f aca="false">D13*$H13*$J13</f>
        <v>0</v>
      </c>
      <c r="O13" s="0" t="n">
        <f aca="false">E13*$H13*$J13</f>
        <v>1.66574486782937E-008</v>
      </c>
    </row>
    <row r="15" customFormat="false" ht="12.8" hidden="false" customHeight="false" outlineLevel="0" collapsed="false">
      <c r="H15" s="0" t="s">
        <v>19</v>
      </c>
      <c r="I15" s="0" t="n">
        <f aca="false">SUM(I2:I13)</f>
        <v>1</v>
      </c>
      <c r="K15" s="0" t="n">
        <f aca="false">SUM(K2:K13)</f>
        <v>2.0268195632625</v>
      </c>
      <c r="L15" s="0" t="n">
        <f aca="false">SUM(L2:L13)</f>
        <v>0.000763114757163238</v>
      </c>
      <c r="M15" s="0" t="n">
        <f aca="false">SUM(M2:M13)</f>
        <v>0.00407182417023249</v>
      </c>
      <c r="N15" s="0" t="n">
        <f aca="false">SUM(N2:N13)</f>
        <v>1.00477662410376</v>
      </c>
      <c r="O15" s="0" t="n">
        <f aca="false">SUM(O2:O13)</f>
        <v>0.0110506269911836</v>
      </c>
    </row>
    <row r="16" customFormat="false" ht="12.8" hidden="false" customHeight="false" outlineLevel="0" collapsed="false">
      <c r="K16" s="0" t="n">
        <f aca="false">K15/$K$15</f>
        <v>1</v>
      </c>
      <c r="L16" s="0" t="n">
        <f aca="false">L15/$K$15</f>
        <v>0.000376508482054949</v>
      </c>
      <c r="M16" s="0" t="n">
        <f aca="false">M15/$K$15</f>
        <v>0.00200897220652352</v>
      </c>
      <c r="N16" s="0" t="n">
        <f aca="false">N15/$K$15</f>
        <v>0.495740539669161</v>
      </c>
      <c r="O16" s="0" t="n">
        <f aca="false">O15/$K$15</f>
        <v>0.0054522006751286</v>
      </c>
    </row>
    <row r="18" customFormat="false" ht="12.8" hidden="false" customHeight="false" outlineLevel="0" collapsed="false">
      <c r="D18" s="0" t="s">
        <v>20</v>
      </c>
      <c r="E18" s="0" t="s">
        <v>21</v>
      </c>
      <c r="F18" s="0" t="s">
        <v>22</v>
      </c>
      <c r="H18" s="0" t="s">
        <v>3</v>
      </c>
      <c r="I18" s="0" t="s">
        <v>4</v>
      </c>
    </row>
    <row r="19" customFormat="false" ht="12.8" hidden="false" customHeight="false" outlineLevel="0" collapsed="false">
      <c r="D19" s="0" t="n">
        <f aca="false">D26/$D$23</f>
        <v>0.995147988726832</v>
      </c>
      <c r="E19" s="0" t="n">
        <f aca="false">E26/$D$23</f>
        <v>1.44275896052781E-007</v>
      </c>
      <c r="F19" s="0" t="n">
        <f aca="false">F26/$D$23</f>
        <v>4.19888817979096E-006</v>
      </c>
      <c r="H19" s="0" t="n">
        <v>0.989</v>
      </c>
      <c r="I19" s="0" t="n">
        <f aca="false">1-H19</f>
        <v>0.011</v>
      </c>
    </row>
    <row r="20" customFormat="false" ht="12.8" hidden="false" customHeight="false" outlineLevel="0" collapsed="false">
      <c r="D20" s="0" t="s">
        <v>23</v>
      </c>
      <c r="E20" s="0" t="s">
        <v>24</v>
      </c>
      <c r="F20" s="0" t="s">
        <v>25</v>
      </c>
    </row>
    <row r="21" customFormat="false" ht="12.8" hidden="false" customHeight="false" outlineLevel="0" collapsed="false">
      <c r="D21" s="0" t="n">
        <f aca="false">D28/$D$23</f>
        <v>0.000757828127687768</v>
      </c>
      <c r="E21" s="0" t="n">
        <f aca="false">E28/$D$23</f>
        <v>0.00408828332042085</v>
      </c>
      <c r="F21" s="0" t="n">
        <f aca="false">F28/$D$23</f>
        <v>1.55666098372738E-006</v>
      </c>
    </row>
    <row r="22" customFormat="false" ht="12.8" hidden="false" customHeight="false" outlineLevel="0" collapsed="false">
      <c r="F22" s="2" t="s">
        <v>26</v>
      </c>
    </row>
    <row r="23" customFormat="false" ht="12.8" hidden="false" customHeight="false" outlineLevel="0" collapsed="false">
      <c r="C23" s="0" t="s">
        <v>19</v>
      </c>
      <c r="D23" s="0" t="n">
        <f aca="false">SUM(D26,E26,F26,D28,E28,F28)</f>
        <v>1.0008601849</v>
      </c>
      <c r="E23" s="3" t="s">
        <v>27</v>
      </c>
      <c r="F23" s="0" t="n">
        <f aca="false">SUM(D19:F19,D21:F21)</f>
        <v>1</v>
      </c>
      <c r="G23" s="0" t="s">
        <v>19</v>
      </c>
    </row>
    <row r="24" customFormat="false" ht="12.8" hidden="false" customHeight="false" outlineLevel="0" collapsed="false">
      <c r="D24" s="2" t="s">
        <v>26</v>
      </c>
      <c r="K24" s="4"/>
      <c r="L24" s="4"/>
      <c r="M24" s="4"/>
    </row>
    <row r="25" customFormat="false" ht="12.8" hidden="false" customHeight="false" outlineLevel="0" collapsed="false">
      <c r="D25" s="0" t="s">
        <v>20</v>
      </c>
      <c r="E25" s="0" t="s">
        <v>21</v>
      </c>
      <c r="F25" s="0" t="s">
        <v>22</v>
      </c>
      <c r="K25" s="4"/>
      <c r="L25" s="5" t="s">
        <v>28</v>
      </c>
      <c r="M25" s="4"/>
    </row>
    <row r="26" customFormat="false" ht="12.8" hidden="false" customHeight="false" outlineLevel="0" collapsed="false">
      <c r="D26" s="0" t="n">
        <f aca="false">0.998^2</f>
        <v>0.996004</v>
      </c>
      <c r="E26" s="0" t="n">
        <f aca="false">0.00038^2</f>
        <v>1.444E-007</v>
      </c>
      <c r="F26" s="0" t="n">
        <f aca="false">0.00205^2</f>
        <v>4.2025E-006</v>
      </c>
      <c r="K26" s="4"/>
      <c r="L26" s="4"/>
      <c r="M26" s="4"/>
    </row>
    <row r="27" customFormat="false" ht="12.8" hidden="false" customHeight="false" outlineLevel="0" collapsed="false">
      <c r="D27" s="0" t="s">
        <v>23</v>
      </c>
      <c r="E27" s="0" t="s">
        <v>24</v>
      </c>
      <c r="F27" s="0" t="s">
        <v>25</v>
      </c>
    </row>
    <row r="28" customFormat="false" ht="12.8" hidden="false" customHeight="false" outlineLevel="0" collapsed="false">
      <c r="D28" s="0" t="n">
        <f aca="false">0.998*0.00038*2</f>
        <v>0.00075848</v>
      </c>
      <c r="E28" s="0" t="n">
        <f aca="false">0.998*0.00205*2</f>
        <v>0.0040918</v>
      </c>
      <c r="F28" s="0" t="n">
        <f aca="false">0.00038*0.00205*2</f>
        <v>1.558E-006</v>
      </c>
    </row>
    <row r="29" customFormat="false" ht="12.8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29</v>
      </c>
      <c r="E31" s="0" t="s">
        <v>30</v>
      </c>
      <c r="F31" s="0" t="s">
        <v>5</v>
      </c>
      <c r="G31" s="0" t="s">
        <v>6</v>
      </c>
      <c r="H31" s="0" t="s">
        <v>7</v>
      </c>
      <c r="I31" s="0" t="s">
        <v>8</v>
      </c>
      <c r="J31" s="0" t="s">
        <v>9</v>
      </c>
      <c r="K31" s="0" t="s">
        <v>10</v>
      </c>
      <c r="L31" s="0" t="s">
        <v>11</v>
      </c>
      <c r="M31" s="0" t="s">
        <v>12</v>
      </c>
      <c r="N31" s="0" t="s">
        <v>31</v>
      </c>
      <c r="O31" s="0" t="s">
        <v>32</v>
      </c>
      <c r="Q31" s="0" t="s">
        <v>17</v>
      </c>
      <c r="R31" s="0" t="s">
        <v>33</v>
      </c>
    </row>
    <row r="32" customFormat="false" ht="12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2</v>
      </c>
      <c r="E32" s="0" t="n">
        <v>0</v>
      </c>
      <c r="F32" s="0" t="n">
        <f aca="false">16*A32+17*B32+18*C32+1*D32+2*E32</f>
        <v>18</v>
      </c>
      <c r="G32" s="0" t="n">
        <f aca="false">(1/F32)^0.5</f>
        <v>0.235702260395516</v>
      </c>
      <c r="H32" s="0" t="n">
        <f aca="false">G32/G$32</f>
        <v>1</v>
      </c>
      <c r="I32" s="0" t="n">
        <f aca="false">A43*D43</f>
        <v>0.997281769821927</v>
      </c>
      <c r="J32" s="0" t="n">
        <f aca="false">I32/I$32</f>
        <v>1</v>
      </c>
      <c r="K32" s="0" t="n">
        <f aca="false">A32*$H32*$J32</f>
        <v>1</v>
      </c>
      <c r="L32" s="0" t="n">
        <f aca="false">B32*$H32*$J32</f>
        <v>0</v>
      </c>
      <c r="M32" s="0" t="n">
        <f aca="false">C32*$H32*$J32</f>
        <v>0</v>
      </c>
      <c r="N32" s="0" t="n">
        <f aca="false">D32*$H32*$J32</f>
        <v>2</v>
      </c>
      <c r="O32" s="0" t="n">
        <f aca="false">E32*$H32*$J32</f>
        <v>0</v>
      </c>
      <c r="Q32" s="0" t="n">
        <f aca="false">SUM(M32:M40)/SUM(K32:K40)</f>
        <v>0.00194869961055303</v>
      </c>
      <c r="R32" s="0" t="n">
        <f aca="false">SUM(O32:O40)/SUM(N32:N40)</f>
        <v>0.000141153928703433</v>
      </c>
    </row>
    <row r="33" customFormat="false" ht="12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1</v>
      </c>
      <c r="E33" s="0" t="n">
        <v>1</v>
      </c>
      <c r="F33" s="0" t="n">
        <f aca="false">16*A33+17*B33+18*C33+1*D33+2*E33</f>
        <v>19</v>
      </c>
      <c r="G33" s="0" t="n">
        <f aca="false">(1/F33)^0.5</f>
        <v>0.229415733870562</v>
      </c>
      <c r="H33" s="0" t="n">
        <f aca="false">G33/G$32</f>
        <v>0.973328526784575</v>
      </c>
      <c r="I33" s="0" t="n">
        <f aca="false">D43*A45</f>
        <v>0.000289253655028338</v>
      </c>
      <c r="J33" s="0" t="n">
        <f aca="false">I33/I$32</f>
        <v>0.000290042056098134</v>
      </c>
      <c r="K33" s="0" t="n">
        <f aca="false">A33*$H33*$J33</f>
        <v>0.000282306207167566</v>
      </c>
      <c r="L33" s="0" t="n">
        <f aca="false">B33*$H33*$J33</f>
        <v>0</v>
      </c>
      <c r="M33" s="0" t="n">
        <f aca="false">C33*$H33*$J33</f>
        <v>0</v>
      </c>
      <c r="N33" s="0" t="n">
        <f aca="false">D33*$H33*$J33</f>
        <v>0.000282306207167566</v>
      </c>
      <c r="O33" s="0" t="n">
        <f aca="false">E33*$H33*$J33</f>
        <v>0.000282306207167566</v>
      </c>
    </row>
    <row r="34" customFormat="false" ht="12.8" hidden="false" customHeight="false" outlineLevel="0" collapsed="false">
      <c r="A34" s="0" t="n">
        <v>1</v>
      </c>
      <c r="B34" s="0" t="n">
        <v>0</v>
      </c>
      <c r="C34" s="0" t="n">
        <v>0</v>
      </c>
      <c r="D34" s="0" t="n">
        <v>0</v>
      </c>
      <c r="E34" s="0" t="n">
        <v>2</v>
      </c>
      <c r="F34" s="0" t="n">
        <f aca="false">16*A34+17*B34+18*C34+1*D34+2*E34</f>
        <v>20</v>
      </c>
      <c r="G34" s="0" t="n">
        <f aca="false">(1/F34)^0.5</f>
        <v>0.223606797749979</v>
      </c>
      <c r="H34" s="0" t="n">
        <f aca="false">G34/G$32</f>
        <v>0.948683298050514</v>
      </c>
      <c r="I34" s="0" t="n">
        <f aca="false">D43*B43</f>
        <v>2.09739312095799E-008</v>
      </c>
      <c r="J34" s="0" t="n">
        <f aca="false">I34/I$32</f>
        <v>2.10310985764083E-008</v>
      </c>
      <c r="K34" s="0" t="n">
        <f aca="false">A34*$H34*$J34</f>
        <v>1.99518519590925E-008</v>
      </c>
      <c r="L34" s="0" t="n">
        <f aca="false">B34*$H34*$J34</f>
        <v>0</v>
      </c>
      <c r="M34" s="0" t="n">
        <f aca="false">C34*$H34*$J34</f>
        <v>0</v>
      </c>
      <c r="N34" s="0" t="n">
        <f aca="false">D34*$H34*$J34</f>
        <v>0</v>
      </c>
      <c r="O34" s="0" t="n">
        <f aca="false">E34*$H34*$J34</f>
        <v>3.9903703918185E-008</v>
      </c>
      <c r="Q34" s="1" t="s">
        <v>18</v>
      </c>
    </row>
    <row r="35" customFormat="false" ht="12.8" hidden="false" customHeight="false" outlineLevel="0" collapsed="false">
      <c r="A35" s="0" t="n">
        <v>0</v>
      </c>
      <c r="B35" s="0" t="n">
        <v>1</v>
      </c>
      <c r="C35" s="0" t="n">
        <v>0</v>
      </c>
      <c r="D35" s="0" t="n">
        <v>2</v>
      </c>
      <c r="E35" s="0" t="n">
        <v>0</v>
      </c>
      <c r="F35" s="0" t="n">
        <f aca="false">16*A35+17*B35+18*C35+1*D35+2*E35</f>
        <v>19</v>
      </c>
      <c r="G35" s="0" t="n">
        <f aca="false">(1/F35)^0.5</f>
        <v>0.229415733870562</v>
      </c>
      <c r="H35" s="0" t="n">
        <f aca="false">G35/G$32</f>
        <v>0.973328526784575</v>
      </c>
      <c r="I35" s="0" t="n">
        <f aca="false">E43*A43</f>
        <v>0.000379726525583499</v>
      </c>
      <c r="J35" s="0" t="n">
        <f aca="false">I35/I$32</f>
        <v>0.000380761523046092</v>
      </c>
      <c r="K35" s="0" t="n">
        <f aca="false">A35*$H35*$J35</f>
        <v>0</v>
      </c>
      <c r="L35" s="0" t="n">
        <f aca="false">B35*$H35*$J35</f>
        <v>0.000370606052282704</v>
      </c>
      <c r="M35" s="0" t="n">
        <f aca="false">C35*$H35*$J35</f>
        <v>0</v>
      </c>
      <c r="N35" s="0" t="n">
        <f aca="false">D35*$H35*$J35</f>
        <v>0.000741212104565408</v>
      </c>
      <c r="O35" s="0" t="n">
        <f aca="false">E35*$H35*$J35</f>
        <v>0</v>
      </c>
      <c r="Q35" s="0" t="n">
        <f aca="false">Q5/Q32</f>
        <v>5.64381148042911</v>
      </c>
    </row>
    <row r="36" customFormat="false" ht="12.8" hidden="false" customHeight="false" outlineLevel="0" collapsed="false">
      <c r="A36" s="0" t="n">
        <v>0</v>
      </c>
      <c r="B36" s="0" t="n">
        <v>1</v>
      </c>
      <c r="C36" s="0" t="n">
        <v>0</v>
      </c>
      <c r="D36" s="0" t="n">
        <v>1</v>
      </c>
      <c r="E36" s="0" t="n">
        <v>1</v>
      </c>
      <c r="F36" s="0" t="n">
        <f aca="false">16*A36+17*B36+18*C36+1*D36+2*E36</f>
        <v>20</v>
      </c>
      <c r="G36" s="0" t="n">
        <f aca="false">(1/F36)^0.5</f>
        <v>0.223606797749979</v>
      </c>
      <c r="H36" s="0" t="n">
        <f aca="false">G36/G$32</f>
        <v>0.948683298050514</v>
      </c>
      <c r="I36" s="0" t="n">
        <f aca="false">E43*A45</f>
        <v>1.10136662235239E-007</v>
      </c>
      <c r="J36" s="0" t="n">
        <f aca="false">I36/I$32</f>
        <v>1.10436855027346E-007</v>
      </c>
      <c r="K36" s="0" t="n">
        <f aca="false">A36*$H36*$J36</f>
        <v>0</v>
      </c>
      <c r="L36" s="0" t="n">
        <f aca="false">B36*$H36*$J36</f>
        <v>1.04769599853669E-007</v>
      </c>
      <c r="M36" s="0" t="n">
        <f aca="false">C36*$H36*$J36</f>
        <v>0</v>
      </c>
      <c r="N36" s="0" t="n">
        <f aca="false">D36*$H36*$J36</f>
        <v>1.04769599853669E-007</v>
      </c>
      <c r="O36" s="0" t="n">
        <f aca="false">E36*$H36*$J36</f>
        <v>1.04769599853669E-007</v>
      </c>
    </row>
    <row r="37" customFormat="false" ht="12.8" hidden="false" customHeight="false" outlineLevel="0" collapsed="false">
      <c r="A37" s="0" t="n">
        <v>0</v>
      </c>
      <c r="B37" s="0" t="n">
        <v>1</v>
      </c>
      <c r="C37" s="0" t="n">
        <v>0</v>
      </c>
      <c r="D37" s="0" t="n">
        <v>0</v>
      </c>
      <c r="E37" s="0" t="n">
        <v>2</v>
      </c>
      <c r="F37" s="0" t="n">
        <f aca="false">16*A37+17*B37+18*C37+1*D37+2*E37</f>
        <v>21</v>
      </c>
      <c r="G37" s="0" t="n">
        <f aca="false">(1/F37)^0.5</f>
        <v>0.218217890235992</v>
      </c>
      <c r="H37" s="0" t="n">
        <f aca="false">G37/G$32</f>
        <v>0.925820099772551</v>
      </c>
      <c r="I37" s="0" t="n">
        <f aca="false">E43*B43</f>
        <v>7.9860659916236E-012</v>
      </c>
      <c r="J37" s="0" t="n">
        <f aca="false">I37/I$32</f>
        <v>8.00783312528573E-012</v>
      </c>
      <c r="K37" s="0" t="n">
        <f aca="false">A37*$H37*$J37</f>
        <v>0</v>
      </c>
      <c r="L37" s="0" t="n">
        <f aca="false">B37*$H37*$J37</f>
        <v>7.41381286301398E-012</v>
      </c>
      <c r="M37" s="0" t="n">
        <f aca="false">C37*$H37*$J37</f>
        <v>0</v>
      </c>
      <c r="N37" s="0" t="n">
        <f aca="false">D37*$H37*$J37</f>
        <v>0</v>
      </c>
      <c r="O37" s="0" t="n">
        <f aca="false">E37*$H37*$J37</f>
        <v>1.4827625726028E-011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1</v>
      </c>
      <c r="D38" s="0" t="n">
        <v>2</v>
      </c>
      <c r="E38" s="0" t="n">
        <v>0</v>
      </c>
      <c r="F38" s="0" t="n">
        <f aca="false">16*A38+17*B38+18*C38+1*D38+2*E38</f>
        <v>20</v>
      </c>
      <c r="G38" s="0" t="n">
        <f aca="false">(1/F38)^0.5</f>
        <v>0.223606797749979</v>
      </c>
      <c r="H38" s="0" t="n">
        <f aca="false">G38/G$32</f>
        <v>0.948683298050514</v>
      </c>
      <c r="I38" s="0" t="n">
        <f aca="false">D45*A43</f>
        <v>0.00204852467748993</v>
      </c>
      <c r="J38" s="0" t="n">
        <f aca="false">I38/I$32</f>
        <v>0.00205410821643287</v>
      </c>
      <c r="K38" s="0" t="n">
        <f aca="false">A38*$H38*$J38</f>
        <v>0</v>
      </c>
      <c r="L38" s="0" t="n">
        <f aca="false">B38*$H38*$J38</f>
        <v>0</v>
      </c>
      <c r="M38" s="0" t="n">
        <f aca="false">C38*$H38*$J38</f>
        <v>0.00194869815731819</v>
      </c>
      <c r="N38" s="0" t="n">
        <f aca="false">D38*$H38*$J38</f>
        <v>0.00389739631463638</v>
      </c>
      <c r="O38" s="0" t="n">
        <f aca="false">E38*$H38*$J38</f>
        <v>0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1</v>
      </c>
      <c r="D39" s="0" t="n">
        <v>1</v>
      </c>
      <c r="E39" s="0" t="n">
        <v>1</v>
      </c>
      <c r="F39" s="0" t="n">
        <f aca="false">16*A39+17*B39+18*C39+1*D39+2*E39</f>
        <v>21</v>
      </c>
      <c r="G39" s="0" t="n">
        <f aca="false">(1/F39)^0.5</f>
        <v>0.218217890235992</v>
      </c>
      <c r="H39" s="0" t="n">
        <f aca="false">G39/G$32</f>
        <v>0.925820099772551</v>
      </c>
      <c r="I39" s="0" t="n">
        <f aca="false">D45*A45</f>
        <v>5.94158309426947E-007</v>
      </c>
      <c r="J39" s="0" t="n">
        <f aca="false">I39/I$32</f>
        <v>5.9577777054226E-007</v>
      </c>
      <c r="K39" s="0" t="n">
        <f aca="false">A39*$H39*$J39</f>
        <v>0</v>
      </c>
      <c r="L39" s="0" t="n">
        <f aca="false">B39*$H39*$J39</f>
        <v>0</v>
      </c>
      <c r="M39" s="0" t="n">
        <f aca="false">C39*$H39*$J39</f>
        <v>5.51583034965703E-007</v>
      </c>
      <c r="N39" s="0" t="n">
        <f aca="false">D39*$H39*$J39</f>
        <v>5.51583034965703E-007</v>
      </c>
      <c r="O39" s="0" t="n">
        <f aca="false">E39*$H39*$J39</f>
        <v>5.51583034965703E-007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1</v>
      </c>
      <c r="D40" s="0" t="n">
        <v>0</v>
      </c>
      <c r="E40" s="0" t="n">
        <v>2</v>
      </c>
      <c r="F40" s="0" t="n">
        <f aca="false">16*A40+17*B40+18*C40+1*D40+2*E40</f>
        <v>22</v>
      </c>
      <c r="G40" s="0" t="n">
        <f aca="false">(1/F40)^0.5</f>
        <v>0.21320071635561</v>
      </c>
      <c r="H40" s="0" t="n">
        <f aca="false">G40/G$32</f>
        <v>0.904534033733291</v>
      </c>
      <c r="I40" s="0" t="n">
        <f aca="false">D45*B43</f>
        <v>4.30827244284958E-011</v>
      </c>
      <c r="J40" s="0" t="n">
        <f aca="false">I40/I$32</f>
        <v>4.32001523864099E-011</v>
      </c>
      <c r="K40" s="0" t="n">
        <f aca="false">A40*$H40*$J40</f>
        <v>0</v>
      </c>
      <c r="L40" s="0" t="n">
        <f aca="false">B40*$H40*$J40</f>
        <v>0</v>
      </c>
      <c r="M40" s="0" t="n">
        <f aca="false">C40*$H40*$J40</f>
        <v>3.90760080959722E-011</v>
      </c>
      <c r="N40" s="0" t="n">
        <f aca="false">D40*$H40*$J40</f>
        <v>0</v>
      </c>
      <c r="O40" s="0" t="n">
        <f aca="false">E40*$H40*$J40</f>
        <v>7.81520161919443E-011</v>
      </c>
    </row>
    <row r="42" customFormat="false" ht="12.8" hidden="false" customHeight="false" outlineLevel="0" collapsed="false">
      <c r="A42" s="0" t="s">
        <v>34</v>
      </c>
      <c r="B42" s="0" t="s">
        <v>35</v>
      </c>
      <c r="D42" s="0" t="s">
        <v>0</v>
      </c>
      <c r="E42" s="0" t="s">
        <v>1</v>
      </c>
      <c r="I42" s="0" t="s">
        <v>19</v>
      </c>
      <c r="K42" s="0" t="n">
        <f aca="false">SUM(K29:K40)</f>
        <v>1.00028232615902</v>
      </c>
      <c r="L42" s="0" t="n">
        <f aca="false">SUM(L29:L40)</f>
        <v>0.000370710829296371</v>
      </c>
      <c r="M42" s="0" t="n">
        <f aca="false">SUM(M29:M40)</f>
        <v>0.00194924977942916</v>
      </c>
      <c r="N42" s="0" t="n">
        <f aca="false">SUM(N29:N40)</f>
        <v>2.004921570979</v>
      </c>
      <c r="O42" s="0" t="n">
        <f aca="false">SUM(O29:O40)</f>
        <v>0.000283002556485946</v>
      </c>
    </row>
    <row r="43" customFormat="false" ht="12.8" hidden="false" customHeight="false" outlineLevel="0" collapsed="false">
      <c r="A43" s="0" t="n">
        <f aca="false">0.999855^2</f>
        <v>0.999710021025</v>
      </c>
      <c r="B43" s="0" t="n">
        <f aca="false">0.000145^2</f>
        <v>2.1025E-008</v>
      </c>
      <c r="D43" s="0" t="n">
        <f aca="false">D19^0.5</f>
        <v>0.997571044450886</v>
      </c>
      <c r="E43" s="0" t="n">
        <f aca="false">E19^0.5</f>
        <v>0.0003798366702318</v>
      </c>
      <c r="I43" s="0" t="n">
        <f aca="false">SUM(I32:I40)</f>
        <v>1</v>
      </c>
    </row>
    <row r="44" customFormat="false" ht="12.8" hidden="false" customHeight="false" outlineLevel="0" collapsed="false">
      <c r="A44" s="0" t="s">
        <v>36</v>
      </c>
      <c r="B44" s="0" t="s">
        <v>19</v>
      </c>
      <c r="D44" s="0" t="s">
        <v>2</v>
      </c>
      <c r="E44" s="0" t="s">
        <v>19</v>
      </c>
    </row>
    <row r="45" customFormat="false" ht="12.8" hidden="false" customHeight="false" outlineLevel="0" collapsed="false">
      <c r="A45" s="0" t="n">
        <f aca="false">2*0.999855*0.000145</f>
        <v>0.00028995795</v>
      </c>
      <c r="B45" s="0" t="n">
        <f aca="false">SUM(A43:B43,A45)</f>
        <v>1</v>
      </c>
      <c r="D45" s="0" t="n">
        <f aca="false">F19^0.5</f>
        <v>0.00204911887888208</v>
      </c>
      <c r="E45" s="0" t="n">
        <f aca="false">SUM(D43:E43,D45)</f>
        <v>1</v>
      </c>
    </row>
    <row r="46" customFormat="false" ht="12.8" hidden="false" customHeight="false" outlineLevel="0" collapsed="false">
      <c r="G46" s="4"/>
      <c r="H46" s="4"/>
      <c r="I46" s="4"/>
      <c r="J46" s="4"/>
    </row>
    <row r="47" customFormat="false" ht="12.8" hidden="false" customHeight="false" outlineLevel="0" collapsed="false">
      <c r="G47" s="4"/>
      <c r="H47" s="3" t="s">
        <v>37</v>
      </c>
      <c r="I47" s="3"/>
      <c r="J47" s="4"/>
    </row>
    <row r="48" customFormat="false" ht="12.8" hidden="false" customHeight="false" outlineLevel="0" collapsed="false">
      <c r="G48" s="4"/>
      <c r="H48" s="4"/>
      <c r="I48" s="4"/>
      <c r="J48" s="4"/>
    </row>
  </sheetData>
  <mergeCells count="1">
    <mergeCell ref="H47:I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5"/>
  <sheetViews>
    <sheetView showFormulas="false" showGridLines="true" showRowColHeaders="true" showZeros="true" rightToLeft="false" tabSelected="true" showOutlineSymbols="true" defaultGridColor="true" view="normal" topLeftCell="E19" colorId="64" zoomScale="90" zoomScaleNormal="90" zoomScalePageLayoutView="100" workbookViewId="0">
      <selection pane="topLeft" activeCell="E51" activeCellId="0" sqref="E51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4.05"/>
    <col collapsed="false" customWidth="true" hidden="false" outlineLevel="0" max="17" min="17" style="0" width="13.12"/>
    <col collapsed="false" customWidth="true" hidden="false" outlineLevel="0" max="18" min="18" style="0" width="12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O1" s="0" t="s">
        <v>15</v>
      </c>
      <c r="R1" s="0" t="s">
        <v>0</v>
      </c>
      <c r="S1" s="0" t="s">
        <v>2</v>
      </c>
      <c r="T1" s="0" t="s">
        <v>3</v>
      </c>
      <c r="U1" s="0" t="s">
        <v>4</v>
      </c>
      <c r="V1" s="0" t="s">
        <v>38</v>
      </c>
      <c r="W1" s="0" t="s">
        <v>39</v>
      </c>
      <c r="X1" s="0" t="s">
        <v>40</v>
      </c>
      <c r="Z1" s="0" t="s">
        <v>41</v>
      </c>
    </row>
    <row r="2" customFormat="false" ht="12.8" hidden="false" customHeight="false" outlineLevel="0" collapsed="false">
      <c r="A2" s="0" t="n">
        <v>2</v>
      </c>
      <c r="B2" s="0" t="n">
        <v>0</v>
      </c>
      <c r="C2" s="0" t="n">
        <v>0</v>
      </c>
      <c r="D2" s="0" t="n">
        <v>1</v>
      </c>
      <c r="E2" s="0" t="n">
        <v>0</v>
      </c>
      <c r="F2" s="0" t="n">
        <f aca="false">16*A2+17*B2+18*C2+12*D2+13*E2</f>
        <v>44</v>
      </c>
      <c r="G2" s="0" t="n">
        <f aca="false">(1/F2)^0.5</f>
        <v>0.150755672288882</v>
      </c>
      <c r="H2" s="0" t="n">
        <f aca="false">G2/G$2</f>
        <v>1</v>
      </c>
      <c r="I2" s="0" t="n">
        <f aca="false">A2*$H2</f>
        <v>2</v>
      </c>
      <c r="J2" s="0" t="n">
        <f aca="false">B2*$H2</f>
        <v>0</v>
      </c>
      <c r="K2" s="0" t="n">
        <f aca="false">C2*$H2</f>
        <v>0</v>
      </c>
      <c r="L2" s="0" t="n">
        <f aca="false">D2*$H2</f>
        <v>1</v>
      </c>
      <c r="M2" s="0" t="n">
        <f aca="false">E2*$H2</f>
        <v>0</v>
      </c>
      <c r="O2" s="0" t="n">
        <f aca="false">SUM(M2:M13)/SUM(K2:K13)</f>
        <v>0.756057223627429</v>
      </c>
      <c r="R2" s="0" t="n">
        <f aca="false">D43*10^12*2</f>
        <v>1995142088901.77</v>
      </c>
      <c r="S2" s="0" t="n">
        <f aca="false">D45*10^12*2</f>
        <v>4098237757.76416</v>
      </c>
      <c r="T2" s="0" t="n">
        <f aca="false">10^12*F19</f>
        <v>989000000000</v>
      </c>
      <c r="U2" s="0" t="n">
        <f aca="false">G19*10^12</f>
        <v>11000000000</v>
      </c>
      <c r="V2" s="0" t="n">
        <f aca="false">(((S2/R2)/($S$2/$R$2))-1)*1000</f>
        <v>0</v>
      </c>
      <c r="W2" s="0" t="n">
        <f aca="false">(((U2/T2)/($U$2/$T$2))-1)*1000</f>
        <v>0</v>
      </c>
      <c r="Z2" s="6" t="n">
        <f aca="false">AVERAGE(X3:X27)</f>
        <v>0.290134319765802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1</v>
      </c>
      <c r="E3" s="0" t="n">
        <v>0</v>
      </c>
      <c r="F3" s="0" t="n">
        <f aca="false">16*A3+17*B3+18*C3+12*D3+13*E3</f>
        <v>46</v>
      </c>
      <c r="G3" s="0" t="n">
        <f aca="false">(1/F3)^0.5</f>
        <v>0.147441956154897</v>
      </c>
      <c r="H3" s="0" t="n">
        <f aca="false">G3/G$2</f>
        <v>0.978019293843651</v>
      </c>
      <c r="I3" s="0" t="n">
        <f aca="false">A3*$H3</f>
        <v>0.978019293843651</v>
      </c>
      <c r="J3" s="0" t="n">
        <f aca="false">B3*$H3</f>
        <v>0</v>
      </c>
      <c r="K3" s="0" t="n">
        <f aca="false">C3*$H3</f>
        <v>0.978019293843651</v>
      </c>
      <c r="L3" s="0" t="n">
        <f aca="false">D3*$H3</f>
        <v>0.978019293843651</v>
      </c>
      <c r="M3" s="0" t="n">
        <f aca="false">E3*$H3</f>
        <v>0</v>
      </c>
      <c r="R3" s="0" t="n">
        <f aca="false">0.5^(AB3*$I$16/1)*$R$2</f>
        <v>1512034958345.29</v>
      </c>
      <c r="S3" s="0" t="n">
        <f aca="false">0.5^(AB3*$K$16/1)*$S$2</f>
        <v>3128826795.32581</v>
      </c>
      <c r="T3" s="0" t="n">
        <f aca="false">0.5^(AB3*$L$16/1)*$T$2</f>
        <v>804665446789.129</v>
      </c>
      <c r="U3" s="0" t="n">
        <f aca="false">0.5^(AB3*$M$16/1)*$U$2</f>
        <v>8969556356.28583</v>
      </c>
      <c r="V3" s="0" t="n">
        <f aca="false">(((S3/R3)/($S$2/$R$2))-1)*1000</f>
        <v>7.38706534268174</v>
      </c>
      <c r="W3" s="0" t="n">
        <f aca="false">(((U3/T3)/($U$2/$T$2))-1)*1000</f>
        <v>2.21111900540349</v>
      </c>
      <c r="X3" s="0" t="n">
        <f aca="false">(W3-$W$2)/(V3-$V$2)</f>
        <v>0.299323060353597</v>
      </c>
      <c r="AB3" s="0" t="n">
        <v>0.4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</v>
      </c>
      <c r="D4" s="0" t="n">
        <v>1</v>
      </c>
      <c r="E4" s="0" t="n">
        <v>0</v>
      </c>
      <c r="F4" s="0" t="n">
        <f aca="false">16*A4+17*B4+18*C4+12*D4+13*E4</f>
        <v>48</v>
      </c>
      <c r="G4" s="0" t="n">
        <f aca="false">(1/F4)^0.5</f>
        <v>0.144337567297406</v>
      </c>
      <c r="H4" s="0" t="n">
        <f aca="false">G4/G$2</f>
        <v>0.957427107756338</v>
      </c>
      <c r="I4" s="0" t="n">
        <f aca="false">A4*$H4</f>
        <v>0</v>
      </c>
      <c r="J4" s="0" t="n">
        <f aca="false">B4*$H4</f>
        <v>0</v>
      </c>
      <c r="K4" s="0" t="n">
        <f aca="false">C4*$H4</f>
        <v>1.91485421551268</v>
      </c>
      <c r="L4" s="0" t="n">
        <f aca="false">D4*$H4</f>
        <v>0.957427107756338</v>
      </c>
      <c r="M4" s="0" t="n">
        <f aca="false">E4*$H4</f>
        <v>0</v>
      </c>
      <c r="O4" s="0" t="s">
        <v>16</v>
      </c>
      <c r="P4" s="0" t="s">
        <v>17</v>
      </c>
      <c r="R4" s="0" t="n">
        <f aca="false">0.5^(AB4*$I$16/1)*$R$2</f>
        <v>1145908217753.41</v>
      </c>
      <c r="S4" s="0" t="n">
        <f aca="false">0.5^(AB4*$K$16/1)*$S$2</f>
        <v>2388723567.00202</v>
      </c>
      <c r="T4" s="0" t="n">
        <f aca="false">0.5^(AB4*$L$16/1)*$T$2</f>
        <v>654688049804.194</v>
      </c>
      <c r="U4" s="0" t="n">
        <f aca="false">0.5^(AB4*$M$16/1)*$U$2</f>
        <v>7313903748.0534</v>
      </c>
      <c r="V4" s="0" t="n">
        <f aca="false">(((S4/R4)/($S$2/$R$2))-1)*1000</f>
        <v>14.8286994197406</v>
      </c>
      <c r="W4" s="0" t="n">
        <f aca="false">(((U4/T4)/($U$2/$T$2))-1)*1000</f>
        <v>4.42712705806292</v>
      </c>
      <c r="X4" s="0" t="n">
        <f aca="false">(W4-$W$2)/(V4-$V$2)</f>
        <v>0.298551270934073</v>
      </c>
      <c r="AB4" s="0" t="n">
        <f aca="false">AB3+0.4</f>
        <v>0.8</v>
      </c>
    </row>
    <row r="5" customFormat="false" ht="12.8" hidden="false" customHeight="false" outlineLevel="0" collapsed="false">
      <c r="A5" s="0" t="n">
        <v>2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f aca="false">16*A5+17*B5+18*C5+12*D5+13*E5</f>
        <v>45</v>
      </c>
      <c r="G5" s="0" t="n">
        <f aca="false">(1/F5)^0.5</f>
        <v>0.149071198499986</v>
      </c>
      <c r="H5" s="0" t="n">
        <f aca="false">G5/G$2</f>
        <v>0.988826464946088</v>
      </c>
      <c r="I5" s="0" t="n">
        <f aca="false">A5*$H5</f>
        <v>1.97765292989218</v>
      </c>
      <c r="J5" s="0" t="n">
        <f aca="false">B5*$H5</f>
        <v>0</v>
      </c>
      <c r="K5" s="0" t="n">
        <f aca="false">C5*$H5</f>
        <v>0</v>
      </c>
      <c r="L5" s="0" t="n">
        <f aca="false">D5*$H5</f>
        <v>0</v>
      </c>
      <c r="M5" s="0" t="n">
        <f aca="false">E5*$H5</f>
        <v>0.988826464946088</v>
      </c>
      <c r="O5" s="0" t="n">
        <f aca="false">SUM(M2:M13)/SUM(L2:L13)</f>
        <v>0.989292178521728</v>
      </c>
      <c r="P5" s="0" t="n">
        <f aca="false">SUM(K2:K13)/SUM(I2:I13)</f>
        <v>0.973454719252102</v>
      </c>
      <c r="R5" s="0" t="n">
        <f aca="false">0.5^(AB5*$I$16/1)*$R$2</f>
        <v>868436034674.622</v>
      </c>
      <c r="S5" s="0" t="n">
        <f aca="false">0.5^(AB5*$K$16/1)*$S$2</f>
        <v>1823686849.03719</v>
      </c>
      <c r="T5" s="0" t="n">
        <f aca="false">0.5^(AB5*$L$16/1)*$T$2</f>
        <v>532664157839.429</v>
      </c>
      <c r="U5" s="0" t="n">
        <f aca="false">0.5^(AB5*$M$16/1)*$U$2</f>
        <v>5963861077.51045</v>
      </c>
      <c r="V5" s="0" t="n">
        <f aca="false">(((S5/R5)/($S$2/$R$2))-1)*1000</f>
        <v>22.3253053339822</v>
      </c>
      <c r="W5" s="0" t="n">
        <f aca="false">(((U5/T5)/($U$2/$T$2))-1)*1000</f>
        <v>6.6480349682434</v>
      </c>
      <c r="X5" s="0" t="n">
        <f aca="false">(W5-$W$2)/(V5-$V$2)</f>
        <v>0.297780248412735</v>
      </c>
      <c r="AB5" s="0" t="n">
        <f aca="false">AB4+0.4</f>
        <v>1.2</v>
      </c>
    </row>
    <row r="6" customFormat="false" ht="12.8" hidden="false" customHeight="false" outlineLevel="0" collapsed="false">
      <c r="A6" s="0" t="n">
        <v>1</v>
      </c>
      <c r="B6" s="0" t="n">
        <v>0</v>
      </c>
      <c r="C6" s="0" t="n">
        <v>1</v>
      </c>
      <c r="D6" s="0" t="n">
        <v>0</v>
      </c>
      <c r="E6" s="0" t="n">
        <v>1</v>
      </c>
      <c r="F6" s="0" t="n">
        <f aca="false">16*A6+17*B6+18*C6+12*D6+13*E6</f>
        <v>47</v>
      </c>
      <c r="G6" s="0" t="n">
        <f aca="false">(1/F6)^0.5</f>
        <v>0.145864991497895</v>
      </c>
      <c r="H6" s="0" t="n">
        <f aca="false">G6/G$2</f>
        <v>0.967558893693793</v>
      </c>
      <c r="I6" s="0" t="n">
        <f aca="false">A6*$H6</f>
        <v>0.967558893693793</v>
      </c>
      <c r="J6" s="0" t="n">
        <f aca="false">B6*$H6</f>
        <v>0</v>
      </c>
      <c r="K6" s="0" t="n">
        <f aca="false">C6*$H6</f>
        <v>0.967558893693793</v>
      </c>
      <c r="L6" s="0" t="n">
        <f aca="false">D6*$H6</f>
        <v>0</v>
      </c>
      <c r="M6" s="0" t="n">
        <f aca="false">E6*$H6</f>
        <v>0.967558893693793</v>
      </c>
      <c r="R6" s="0" t="n">
        <f aca="false">0.5^(AB6*$I$16/1)*$R$2</f>
        <v>658151442355.461</v>
      </c>
      <c r="S6" s="0" t="n">
        <f aca="false">0.5^(AB6*$K$16/1)*$S$2</f>
        <v>1392305819.43197</v>
      </c>
      <c r="T6" s="0" t="n">
        <f aca="false">0.5^(AB6*$L$16/1)*$T$2</f>
        <v>433383662847.745</v>
      </c>
      <c r="U6" s="0" t="n">
        <f aca="false">0.5^(AB6*$M$16/1)*$U$2</f>
        <v>4863017094.16268</v>
      </c>
      <c r="V6" s="0" t="n">
        <f aca="false">(((S6/R6)/($S$2/$R$2))-1)*1000</f>
        <v>29.8772891659613</v>
      </c>
      <c r="W6" s="0" t="n">
        <f aca="false">(((U6/T6)/($U$2/$T$2))-1)*1000</f>
        <v>8.87385357011361</v>
      </c>
      <c r="X6" s="0" t="n">
        <f aca="false">(W6-$W$2)/(V6-$V$2)</f>
        <v>0.297009997152735</v>
      </c>
      <c r="AB6" s="0" t="n">
        <f aca="false">AB5+0.4</f>
        <v>1.6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2</v>
      </c>
      <c r="D7" s="0" t="n">
        <v>0</v>
      </c>
      <c r="E7" s="0" t="n">
        <v>1</v>
      </c>
      <c r="F7" s="0" t="n">
        <f aca="false">16*A7+17*B7+18*C7+12*D7+13*E7</f>
        <v>49</v>
      </c>
      <c r="G7" s="0" t="n">
        <f aca="false">(1/F7)^0.5</f>
        <v>0.142857142857143</v>
      </c>
      <c r="H7" s="0" t="n">
        <f aca="false">G7/G$2</f>
        <v>0.947607082958685</v>
      </c>
      <c r="I7" s="0" t="n">
        <f aca="false">A7*$H7</f>
        <v>0</v>
      </c>
      <c r="J7" s="0" t="n">
        <f aca="false">B7*$H7</f>
        <v>0</v>
      </c>
      <c r="K7" s="0" t="n">
        <f aca="false">C7*$H7</f>
        <v>1.89521416591737</v>
      </c>
      <c r="L7" s="0" t="n">
        <f aca="false">D7*$H7</f>
        <v>0</v>
      </c>
      <c r="M7" s="0" t="n">
        <f aca="false">E7*$H7</f>
        <v>0.947607082958685</v>
      </c>
      <c r="O7" s="1" t="s">
        <v>18</v>
      </c>
      <c r="R7" s="0" t="n">
        <f aca="false">0.5^(AB7*$I$16/1)*$R$2</f>
        <v>498785522225.443</v>
      </c>
      <c r="S7" s="0" t="n">
        <f aca="false">0.5^(AB7*$K$16/1)*$S$2</f>
        <v>1062965111.49793</v>
      </c>
      <c r="T7" s="0" t="n">
        <f aca="false">0.5^(AB7*$L$16/1)*$T$2</f>
        <v>352607541654.691</v>
      </c>
      <c r="U7" s="0" t="n">
        <f aca="false">0.5^(AB7*$M$16/1)*$U$2</f>
        <v>3965373262.51577</v>
      </c>
      <c r="V7" s="0" t="n">
        <f aca="false">(((S7/R7)/($S$2/$R$2))-1)*1000</f>
        <v>37.4850599959742</v>
      </c>
      <c r="W7" s="0" t="n">
        <f aca="false">(((U7/T7)/($U$2/$T$2))-1)*1000</f>
        <v>11.1045937217973</v>
      </c>
      <c r="X7" s="0" t="n">
        <f aca="false">(W7-$W$2)/(V7-$V$2)</f>
        <v>0.296240521503497</v>
      </c>
      <c r="AB7" s="0" t="n">
        <f aca="false">AB6+0.4</f>
        <v>2</v>
      </c>
    </row>
    <row r="8" customFormat="false" ht="12.8" hidden="false" customHeight="false" outlineLevel="0" collapsed="false">
      <c r="A8" s="0" t="n">
        <v>0</v>
      </c>
      <c r="B8" s="0" t="n">
        <v>2</v>
      </c>
      <c r="C8" s="0" t="n">
        <v>0</v>
      </c>
      <c r="D8" s="0" t="n">
        <v>1</v>
      </c>
      <c r="E8" s="0" t="n">
        <v>0</v>
      </c>
      <c r="F8" s="0" t="n">
        <f aca="false">16*A8+17*B8+18*C8+12*D8+13*E8</f>
        <v>46</v>
      </c>
      <c r="G8" s="0" t="n">
        <f aca="false">(1/F8)^0.5</f>
        <v>0.147441956154897</v>
      </c>
      <c r="H8" s="0" t="n">
        <f aca="false">G8/G$2</f>
        <v>0.978019293843651</v>
      </c>
      <c r="I8" s="0" t="n">
        <f aca="false">A8*$H8</f>
        <v>0</v>
      </c>
      <c r="J8" s="0" t="n">
        <f aca="false">B8*$H8</f>
        <v>1.9560385876873</v>
      </c>
      <c r="K8" s="0" t="n">
        <f aca="false">C8*$H8</f>
        <v>0</v>
      </c>
      <c r="L8" s="0" t="n">
        <f aca="false">D8*$H8</f>
        <v>0.978019293843651</v>
      </c>
      <c r="M8" s="0" t="n">
        <f aca="false">E8*$H8</f>
        <v>0</v>
      </c>
      <c r="O8" s="0" t="n">
        <f aca="false">O5/P5</f>
        <v>1.01626933328937</v>
      </c>
      <c r="R8" s="0" t="n">
        <f aca="false">0.5^(AB8*$I$16/1)*$R$2</f>
        <v>378008739586.322</v>
      </c>
      <c r="S8" s="0" t="n">
        <f aca="false">0.5^(AB8*$K$16/1)*$S$2</f>
        <v>811527763.866403</v>
      </c>
      <c r="T8" s="0" t="n">
        <f aca="false">0.5^(AB8*$L$16/1)*$T$2</f>
        <v>286886860512.425</v>
      </c>
      <c r="U8" s="0" t="n">
        <f aca="false">0.5^(AB8*$M$16/1)*$U$2</f>
        <v>3233421722.89492</v>
      </c>
      <c r="V8" s="0" t="n">
        <f aca="false">(((S8/R8)/($S$2/$R$2))-1)*1000</f>
        <v>45.1490299262203</v>
      </c>
      <c r="W8" s="0" t="n">
        <f aca="false">(((U8/T8)/($U$2/$T$2))-1)*1000</f>
        <v>13.3402663054263</v>
      </c>
      <c r="X8" s="0" t="n">
        <f aca="false">(W8-$W$2)/(V8-$V$2)</f>
        <v>0.295471825800601</v>
      </c>
      <c r="AB8" s="0" t="n">
        <f aca="false">AB7+0.4</f>
        <v>2.4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1</v>
      </c>
      <c r="E9" s="0" t="n">
        <v>0</v>
      </c>
      <c r="F9" s="0" t="n">
        <f aca="false">16*A9+17*B9+18*C9+12*D9+13*E9</f>
        <v>45</v>
      </c>
      <c r="G9" s="0" t="n">
        <f aca="false">(1/F9)^0.5</f>
        <v>0.149071198499986</v>
      </c>
      <c r="H9" s="0" t="n">
        <f aca="false">G9/G$2</f>
        <v>0.988826464946088</v>
      </c>
      <c r="I9" s="0" t="n">
        <f aca="false">A9*$H9</f>
        <v>0.988826464946088</v>
      </c>
      <c r="J9" s="0" t="n">
        <f aca="false">B9*$H9</f>
        <v>0.988826464946088</v>
      </c>
      <c r="K9" s="0" t="n">
        <f aca="false">C9*$H9</f>
        <v>0</v>
      </c>
      <c r="L9" s="0" t="n">
        <f aca="false">D9*$H9</f>
        <v>0.988826464946088</v>
      </c>
      <c r="M9" s="0" t="n">
        <f aca="false">E9*$H9</f>
        <v>0</v>
      </c>
      <c r="R9" s="0" t="n">
        <f aca="false">0.5^(AB9*$I$16/1)*$R$2</f>
        <v>286477054438.352</v>
      </c>
      <c r="S9" s="0" t="n">
        <f aca="false">0.5^(AB9*$K$16/1)*$S$2</f>
        <v>619566253.306223</v>
      </c>
      <c r="T9" s="0" t="n">
        <f aca="false">0.5^(AB9*$L$16/1)*$T$2</f>
        <v>233415514451.123</v>
      </c>
      <c r="U9" s="0" t="n">
        <f aca="false">0.5^(AB9*$M$16/1)*$U$2</f>
        <v>2636578033.3768</v>
      </c>
      <c r="V9" s="0" t="n">
        <f aca="false">(((S9/R9)/($S$2/$R$2))-1)*1000</f>
        <v>52.8696141031257</v>
      </c>
      <c r="W9" s="0" t="n">
        <f aca="false">(((U9/T9)/($U$2/$T$2))-1)*1000</f>
        <v>15.5808822271943</v>
      </c>
      <c r="X9" s="0" t="n">
        <f aca="false">(W9-$W$2)/(V9-$V$2)</f>
        <v>0.294703914365684</v>
      </c>
      <c r="AB9" s="0" t="n">
        <f aca="false">AB8+0.4</f>
        <v>2.8</v>
      </c>
    </row>
    <row r="10" customFormat="false" ht="12.8" hidden="false" customHeight="false" outlineLevel="0" collapsed="false">
      <c r="A10" s="0" t="n">
        <v>0</v>
      </c>
      <c r="B10" s="0" t="n">
        <v>1</v>
      </c>
      <c r="C10" s="0" t="n">
        <v>1</v>
      </c>
      <c r="D10" s="0" t="n">
        <v>1</v>
      </c>
      <c r="E10" s="0" t="n">
        <v>0</v>
      </c>
      <c r="F10" s="0" t="n">
        <f aca="false">16*A10+17*B10+18*C10+12*D10+13*E10</f>
        <v>47</v>
      </c>
      <c r="G10" s="0" t="n">
        <f aca="false">(1/F10)^0.5</f>
        <v>0.145864991497895</v>
      </c>
      <c r="H10" s="0" t="n">
        <f aca="false">G10/G$2</f>
        <v>0.967558893693793</v>
      </c>
      <c r="I10" s="0" t="n">
        <f aca="false">A10*$H10</f>
        <v>0</v>
      </c>
      <c r="J10" s="0" t="n">
        <f aca="false">B10*$H10</f>
        <v>0.967558893693793</v>
      </c>
      <c r="K10" s="0" t="n">
        <f aca="false">C10*$H10</f>
        <v>0.967558893693793</v>
      </c>
      <c r="L10" s="0" t="n">
        <f aca="false">D10*$H10</f>
        <v>0.967558893693793</v>
      </c>
      <c r="M10" s="0" t="n">
        <f aca="false">E10*$H10</f>
        <v>0</v>
      </c>
      <c r="R10" s="0" t="n">
        <f aca="false">0.5^(AB10*$I$16/1)*$R$2</f>
        <v>217109008668.655</v>
      </c>
      <c r="S10" s="0" t="n">
        <f aca="false">0.5^(AB10*$K$16/1)*$S$2</f>
        <v>473011964.996806</v>
      </c>
      <c r="T10" s="0" t="n">
        <f aca="false">0.5^(AB10*$L$16/1)*$T$2</f>
        <v>189910413774.851</v>
      </c>
      <c r="U10" s="0" t="n">
        <f aca="false">0.5^(AB10*$M$16/1)*$U$2</f>
        <v>2149903205.28349</v>
      </c>
      <c r="V10" s="0" t="n">
        <f aca="false">(((S10/R10)/($S$2/$R$2))-1)*1000</f>
        <v>60.6472307398294</v>
      </c>
      <c r="W10" s="0" t="n">
        <f aca="false">(((U10/T10)/($U$2/$T$2))-1)*1000</f>
        <v>17.8264524174112</v>
      </c>
      <c r="X10" s="0" t="n">
        <f aca="false">(W10-$W$2)/(V10-$V$2)</f>
        <v>0.293936791506358</v>
      </c>
      <c r="AB10" s="0" t="n">
        <f aca="false">AB9+0.4</f>
        <v>3.2</v>
      </c>
    </row>
    <row r="11" customFormat="false" ht="12.8" hidden="false" customHeight="false" outlineLevel="0" collapsed="false">
      <c r="A11" s="0" t="n">
        <v>0</v>
      </c>
      <c r="B11" s="0" t="n">
        <v>2</v>
      </c>
      <c r="C11" s="0" t="n">
        <v>0</v>
      </c>
      <c r="D11" s="0" t="n">
        <v>0</v>
      </c>
      <c r="E11" s="0" t="n">
        <v>1</v>
      </c>
      <c r="F11" s="0" t="n">
        <f aca="false">16*A11+17*B11+18*C11+12*D11+13*E11</f>
        <v>47</v>
      </c>
      <c r="G11" s="0" t="n">
        <f aca="false">(1/F11)^0.5</f>
        <v>0.145864991497895</v>
      </c>
      <c r="H11" s="0" t="n">
        <f aca="false">G11/G$2</f>
        <v>0.967558893693793</v>
      </c>
      <c r="I11" s="0" t="n">
        <f aca="false">A11*$H11</f>
        <v>0</v>
      </c>
      <c r="J11" s="0" t="n">
        <f aca="false">B11*$H11</f>
        <v>1.93511778738759</v>
      </c>
      <c r="K11" s="0" t="n">
        <f aca="false">C11*$H11</f>
        <v>0</v>
      </c>
      <c r="L11" s="0" t="n">
        <f aca="false">D11*$H11</f>
        <v>0</v>
      </c>
      <c r="M11" s="0" t="n">
        <f aca="false">E11*$H11</f>
        <v>0.967558893693793</v>
      </c>
      <c r="R11" s="0" t="n">
        <f aca="false">0.5^(AB11*$I$16/1)*$R$2</f>
        <v>164537860588.865</v>
      </c>
      <c r="S11" s="0" t="n">
        <f aca="false">0.5^(AB11*$K$16/1)*$S$2</f>
        <v>361124121.65153</v>
      </c>
      <c r="T11" s="0" t="n">
        <f aca="false">0.5^(AB11*$L$16/1)*$T$2</f>
        <v>154514001971.738</v>
      </c>
      <c r="U11" s="0" t="n">
        <f aca="false">0.5^(AB11*$M$16/1)*$U$2</f>
        <v>1753061632.75907</v>
      </c>
      <c r="V11" s="0" t="n">
        <f aca="false">(((S11/R11)/($S$2/$R$2))-1)*1000</f>
        <v>68.4823011388385</v>
      </c>
      <c r="W11" s="0" t="n">
        <f aca="false">(((U11/T11)/($U$2/$T$2))-1)*1000</f>
        <v>20.0769878305533</v>
      </c>
      <c r="X11" s="0" t="n">
        <f aca="false">(W11-$W$2)/(V11-$V$2)</f>
        <v>0.293170461516035</v>
      </c>
      <c r="AB11" s="0" t="n">
        <f aca="false">AB10+0.4</f>
        <v>3.6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1</v>
      </c>
      <c r="F12" s="0" t="n">
        <f aca="false">16*A12+17*B12+18*C12+12*D12+13*E12</f>
        <v>46</v>
      </c>
      <c r="G12" s="0" t="n">
        <f aca="false">(1/F12)^0.5</f>
        <v>0.147441956154897</v>
      </c>
      <c r="H12" s="0" t="n">
        <f aca="false">G12/G$2</f>
        <v>0.978019293843651</v>
      </c>
      <c r="I12" s="0" t="n">
        <f aca="false">A12*$H12</f>
        <v>0.978019293843651</v>
      </c>
      <c r="J12" s="0" t="n">
        <f aca="false">B12*$H12</f>
        <v>0.978019293843651</v>
      </c>
      <c r="K12" s="0" t="n">
        <f aca="false">C12*$H12</f>
        <v>0</v>
      </c>
      <c r="L12" s="0" t="n">
        <f aca="false">D12*$H12</f>
        <v>0</v>
      </c>
      <c r="M12" s="0" t="n">
        <f aca="false">E12*$H12</f>
        <v>0.978019293843651</v>
      </c>
      <c r="R12" s="0" t="n">
        <f aca="false">0.5^(AB12*$I$16/1)*$R$2</f>
        <v>124696380556.361</v>
      </c>
      <c r="S12" s="0" t="n">
        <f aca="false">0.5^(AB12*$K$16/1)*$S$2</f>
        <v>275702605.619014</v>
      </c>
      <c r="T12" s="0" t="n">
        <f aca="false">0.5^(AB12*$L$16/1)*$T$2</f>
        <v>125714942802.593</v>
      </c>
      <c r="U12" s="0" t="n">
        <f aca="false">0.5^(AB12*$M$16/1)*$U$2</f>
        <v>1429471373.73408</v>
      </c>
      <c r="V12" s="0" t="n">
        <f aca="false">(((S12/R12)/($S$2/$R$2))-1)*1000</f>
        <v>76.3752497148502</v>
      </c>
      <c r="W12" s="0" t="n">
        <f aca="false">(((U12/T12)/($U$2/$T$2))-1)*1000</f>
        <v>22.33249944532</v>
      </c>
      <c r="X12" s="0" t="n">
        <f aca="false">(W12-$W$2)/(V12-$V$2)</f>
        <v>0.292404928673873</v>
      </c>
      <c r="AB12" s="0" t="n">
        <f aca="false">AB11+0.4</f>
        <v>4</v>
      </c>
    </row>
    <row r="13" customFormat="false" ht="12.8" hidden="false" customHeight="false" outlineLevel="0" collapsed="false">
      <c r="A13" s="0" t="n">
        <v>0</v>
      </c>
      <c r="B13" s="0" t="n">
        <v>1</v>
      </c>
      <c r="C13" s="0" t="n">
        <v>1</v>
      </c>
      <c r="D13" s="0" t="n">
        <v>0</v>
      </c>
      <c r="E13" s="0" t="n">
        <v>1</v>
      </c>
      <c r="F13" s="0" t="n">
        <f aca="false">16*A13+17*B13+18*C13+12*D13+13*E13</f>
        <v>48</v>
      </c>
      <c r="G13" s="0" t="n">
        <f aca="false">(1/F13)^0.5</f>
        <v>0.144337567297406</v>
      </c>
      <c r="H13" s="0" t="n">
        <f aca="false">G13/G$2</f>
        <v>0.957427107756338</v>
      </c>
      <c r="I13" s="0" t="n">
        <f aca="false">A13*$H13</f>
        <v>0</v>
      </c>
      <c r="J13" s="0" t="n">
        <f aca="false">B13*$H13</f>
        <v>0.957427107756338</v>
      </c>
      <c r="K13" s="0" t="n">
        <f aca="false">C13*$H13</f>
        <v>0.957427107756338</v>
      </c>
      <c r="L13" s="0" t="n">
        <f aca="false">D13*$H13</f>
        <v>0</v>
      </c>
      <c r="M13" s="0" t="n">
        <f aca="false">E13*$H13</f>
        <v>0.957427107756338</v>
      </c>
      <c r="R13" s="0" t="n">
        <f aca="false">0.5^(AB13*$I$16/1)*$R$2</f>
        <v>94502184896.5806</v>
      </c>
      <c r="S13" s="0" t="n">
        <f aca="false">0.5^(AB13*$K$16/1)*$S$2</f>
        <v>210486982.695833</v>
      </c>
      <c r="T13" s="0" t="n">
        <f aca="false">0.5^(AB13*$L$16/1)*$T$2</f>
        <v>102283590109.523</v>
      </c>
      <c r="U13" s="0" t="n">
        <f aca="false">0.5^(AB13*$M$16/1)*$U$2</f>
        <v>1165611276.94592</v>
      </c>
      <c r="V13" s="0" t="n">
        <f aca="false">(((S13/R13)/($S$2/$R$2))-1)*1000</f>
        <v>84.326504017739</v>
      </c>
      <c r="W13" s="0" t="n">
        <f aca="false">(((U13/T13)/($U$2/$T$2))-1)*1000</f>
        <v>24.5929982646853</v>
      </c>
      <c r="X13" s="0" t="n">
        <f aca="false">(W13-$W$2)/(V13-$V$2)</f>
        <v>0.291640197244652</v>
      </c>
      <c r="AB13" s="0" t="n">
        <f aca="false">AB12+0.4</f>
        <v>4.4</v>
      </c>
    </row>
    <row r="14" customFormat="false" ht="12.8" hidden="false" customHeight="false" outlineLevel="0" collapsed="false">
      <c r="R14" s="0" t="n">
        <f aca="false">0.5^(AB14*$I$16/1)*$R$2</f>
        <v>71619263609.5879</v>
      </c>
      <c r="S14" s="0" t="n">
        <f aca="false">0.5^(AB14*$K$16/1)*$S$2</f>
        <v>160697682.870722</v>
      </c>
      <c r="T14" s="0" t="n">
        <f aca="false">0.5^(AB14*$L$16/1)*$T$2</f>
        <v>83219485070.4506</v>
      </c>
      <c r="U14" s="0" t="n">
        <f aca="false">0.5^(AB14*$M$16/1)*$U$2</f>
        <v>950456003.462613</v>
      </c>
      <c r="V14" s="0" t="n">
        <f aca="false">(((S14/R14)/($S$2/$R$2))-1)*1000</f>
        <v>92.336494755719</v>
      </c>
      <c r="W14" s="0" t="n">
        <f aca="false">(((U14/T14)/($U$2/$T$2))-1)*1000</f>
        <v>26.8584953159514</v>
      </c>
      <c r="X14" s="0" t="n">
        <f aca="false">(W14-$W$2)/(V14-$V$2)</f>
        <v>0.290876271478649</v>
      </c>
      <c r="AB14" s="0" t="n">
        <f aca="false">AB13+0.4</f>
        <v>4.8</v>
      </c>
    </row>
    <row r="15" customFormat="false" ht="12.8" hidden="false" customHeight="false" outlineLevel="0" collapsed="false">
      <c r="I15" s="0" t="n">
        <f aca="false">SUM(I2:I13)</f>
        <v>7.89007687621936</v>
      </c>
      <c r="J15" s="0" t="n">
        <f aca="false">SUM(J2:J13)</f>
        <v>7.78298813531476</v>
      </c>
      <c r="K15" s="0" t="n">
        <f aca="false">SUM(K2:K13)</f>
        <v>7.68063257041762</v>
      </c>
      <c r="L15" s="0" t="n">
        <f aca="false">SUM(L2:L13)</f>
        <v>5.86985105408352</v>
      </c>
      <c r="M15" s="0" t="n">
        <f aca="false">SUM(M2:M13)</f>
        <v>5.80699773689235</v>
      </c>
      <c r="R15" s="0" t="n">
        <f aca="false">0.5^(AB15*$I$16/1)*$R$2</f>
        <v>54277252167.1639</v>
      </c>
      <c r="S15" s="0" t="n">
        <f aca="false">0.5^(AB15*$K$16/1)*$S$2</f>
        <v>122685711.720881</v>
      </c>
      <c r="T15" s="0" t="n">
        <f aca="false">0.5^(AB15*$L$16/1)*$T$2</f>
        <v>67708639166.6081</v>
      </c>
      <c r="U15" s="0" t="n">
        <f aca="false">0.5^(AB15*$M$16/1)*$U$2</f>
        <v>775015335.202554</v>
      </c>
      <c r="V15" s="0" t="n">
        <f aca="false">(((S15/R15)/($S$2/$R$2))-1)*1000</f>
        <v>100.405655818676</v>
      </c>
      <c r="W15" s="0" t="n">
        <f aca="false">(((U15/T15)/($U$2/$T$2))-1)*1000</f>
        <v>29.1290016508046</v>
      </c>
      <c r="X15" s="0" t="n">
        <f aca="false">(W15-$W$2)/(V15-$V$2)</f>
        <v>0.290113155611564</v>
      </c>
      <c r="AB15" s="0" t="n">
        <f aca="false">AB14+0.4</f>
        <v>5.2</v>
      </c>
    </row>
    <row r="16" customFormat="false" ht="12.8" hidden="false" customHeight="false" outlineLevel="0" collapsed="false">
      <c r="I16" s="0" t="n">
        <f aca="false">I15/$I$15</f>
        <v>1</v>
      </c>
      <c r="J16" s="0" t="n">
        <f aca="false">J15/$I$15</f>
        <v>0.986427414766089</v>
      </c>
      <c r="K16" s="0" t="n">
        <f aca="false">K15/$I$15</f>
        <v>0.973454719252102</v>
      </c>
      <c r="L16" s="0" t="n">
        <f aca="false">L15/$I$15</f>
        <v>0.743953594644333</v>
      </c>
      <c r="M16" s="0" t="n">
        <f aca="false">M15/$I$15</f>
        <v>0.735987472364763</v>
      </c>
      <c r="R16" s="0" t="n">
        <f aca="false">0.5^(AB16*$I$16/1)*$R$2</f>
        <v>41134465147.2163</v>
      </c>
      <c r="S16" s="0" t="n">
        <f aca="false">0.5^(AB16*$K$16/1)*$S$2</f>
        <v>93665220.2544078</v>
      </c>
      <c r="T16" s="0" t="n">
        <f aca="false">0.5^(AB16*$L$16/1)*$T$2</f>
        <v>55088778954.9874</v>
      </c>
      <c r="U16" s="0" t="n">
        <f aca="false">0.5^(AB16*$M$16/1)*$U$2</f>
        <v>631958520.553186</v>
      </c>
      <c r="V16" s="0" t="n">
        <f aca="false">(((S16/R16)/($S$2/$R$2))-1)*1000</f>
        <v>108.534424301665</v>
      </c>
      <c r="W16" s="0" t="n">
        <f aca="false">(((U16/T16)/($U$2/$T$2))-1)*1000</f>
        <v>31.4045283453663</v>
      </c>
      <c r="X16" s="0" t="n">
        <f aca="false">(W16-$W$2)/(V16-$V$2)</f>
        <v>0.289350853864387</v>
      </c>
      <c r="AB16" s="0" t="n">
        <f aca="false">AB15+0.4</f>
        <v>5.6</v>
      </c>
    </row>
    <row r="17" customFormat="false" ht="12.8" hidden="false" customHeight="false" outlineLevel="0" collapsed="false">
      <c r="R17" s="0" t="n">
        <f aca="false">0.5^(AB17*$I$16/1)*$R$2</f>
        <v>31174095139.0902</v>
      </c>
      <c r="S17" s="0" t="n">
        <f aca="false">0.5^(AB17*$K$16/1)*$S$2</f>
        <v>71509333.5829223</v>
      </c>
      <c r="T17" s="0" t="n">
        <f aca="false">0.5^(AB17*$L$16/1)*$T$2</f>
        <v>44821068686.4333</v>
      </c>
      <c r="U17" s="0" t="n">
        <f aca="false">0.5^(AB17*$M$16/1)*$U$2</f>
        <v>515307960.448801</v>
      </c>
      <c r="V17" s="0" t="n">
        <f aca="false">(((S17/R17)/($S$2/$R$2))-1)*1000</f>
        <v>116.723240528593</v>
      </c>
      <c r="W17" s="0" t="n">
        <f aca="false">(((U17/T17)/($U$2/$T$2))-1)*1000</f>
        <v>33.68508650025</v>
      </c>
      <c r="X17" s="0" t="n">
        <f aca="false">(W17-$W$2)/(V17-$V$2)</f>
        <v>0.288589370443312</v>
      </c>
      <c r="AB17" s="0" t="n">
        <f aca="false">AB16+0.4</f>
        <v>6</v>
      </c>
    </row>
    <row r="18" customFormat="false" ht="12.8" hidden="false" customHeight="false" outlineLevel="0" collapsed="false">
      <c r="B18" s="0" t="s">
        <v>20</v>
      </c>
      <c r="C18" s="0" t="s">
        <v>21</v>
      </c>
      <c r="D18" s="0" t="s">
        <v>22</v>
      </c>
      <c r="F18" s="0" t="s">
        <v>3</v>
      </c>
      <c r="G18" s="0" t="s">
        <v>4</v>
      </c>
      <c r="R18" s="0" t="n">
        <f aca="false">0.5^(AB18*$I$16/1)*$R$2</f>
        <v>23625546224.1451</v>
      </c>
      <c r="S18" s="0" t="n">
        <f aca="false">0.5^(AB18*$K$16/1)*$S$2</f>
        <v>54594274.9676395</v>
      </c>
      <c r="T18" s="0" t="n">
        <f aca="false">0.5^(AB18*$L$16/1)*$T$2</f>
        <v>36467103397.5076</v>
      </c>
      <c r="U18" s="0" t="n">
        <f aca="false">0.5^(AB18*$M$16/1)*$U$2</f>
        <v>420189435.644384</v>
      </c>
      <c r="V18" s="0" t="n">
        <f aca="false">(((S18/R18)/($S$2/$R$2))-1)*1000</f>
        <v>124.972548076068</v>
      </c>
      <c r="W18" s="0" t="n">
        <f aca="false">(((U18/T18)/($U$2/$T$2))-1)*1000</f>
        <v>35.9706872406125</v>
      </c>
      <c r="X18" s="0" t="n">
        <f aca="false">(W18-$W$2)/(V18-$V$2)</f>
        <v>0.287828709539617</v>
      </c>
      <c r="AB18" s="0" t="n">
        <f aca="false">AB17+0.4</f>
        <v>6.4</v>
      </c>
    </row>
    <row r="19" customFormat="false" ht="12.8" hidden="false" customHeight="false" outlineLevel="0" collapsed="false">
      <c r="B19" s="0" t="n">
        <f aca="false">B26/$B$23</f>
        <v>0.995147988726832</v>
      </c>
      <c r="C19" s="0" t="n">
        <f aca="false">C26/$B$23</f>
        <v>1.44275896052781E-007</v>
      </c>
      <c r="D19" s="0" t="n">
        <f aca="false">D26/$B$23</f>
        <v>4.19888817979096E-006</v>
      </c>
      <c r="F19" s="0" t="n">
        <v>0.989</v>
      </c>
      <c r="G19" s="0" t="n">
        <f aca="false">1-F19</f>
        <v>0.011</v>
      </c>
      <c r="R19" s="0" t="n">
        <f aca="false">0.5^(AB19*$I$16/1)*$R$2</f>
        <v>17904815902.397</v>
      </c>
      <c r="S19" s="0" t="n">
        <f aca="false">0.5^(AB19*$K$16/1)*$S$2</f>
        <v>41680361.2885862</v>
      </c>
      <c r="T19" s="0" t="n">
        <f aca="false">0.5^(AB19*$L$16/1)*$T$2</f>
        <v>29670190140.0008</v>
      </c>
      <c r="U19" s="0" t="n">
        <f aca="false">0.5^(AB19*$M$16/1)*$U$2</f>
        <v>342628438.484385</v>
      </c>
      <c r="V19" s="0" t="n">
        <f aca="false">(((S19/R19)/($S$2/$R$2))-1)*1000</f>
        <v>133.28279379743</v>
      </c>
      <c r="W19" s="0" t="n">
        <f aca="false">(((U19/T19)/($U$2/$T$2))-1)*1000</f>
        <v>38.2613417162112</v>
      </c>
      <c r="X19" s="0" t="n">
        <f aca="false">(W19-$W$2)/(V19-$V$2)</f>
        <v>0.287068875329571</v>
      </c>
      <c r="AB19" s="0" t="n">
        <f aca="false">AB18+0.4</f>
        <v>6.8</v>
      </c>
    </row>
    <row r="20" customFormat="false" ht="12.8" hidden="false" customHeight="false" outlineLevel="0" collapsed="false">
      <c r="B20" s="0" t="s">
        <v>23</v>
      </c>
      <c r="C20" s="0" t="s">
        <v>24</v>
      </c>
      <c r="D20" s="0" t="s">
        <v>25</v>
      </c>
      <c r="R20" s="0" t="n">
        <f aca="false">0.5^(AB20*$I$16/1)*$R$2</f>
        <v>13569313041.791</v>
      </c>
      <c r="S20" s="0" t="n">
        <f aca="false">0.5^(AB20*$K$16/1)*$S$2</f>
        <v>31821148.2463467</v>
      </c>
      <c r="T20" s="0" t="n">
        <f aca="false">0.5^(AB20*$L$16/1)*$T$2</f>
        <v>24140118104.4714</v>
      </c>
      <c r="U20" s="0" t="n">
        <f aca="false">0.5^(AB20*$M$16/1)*$U$2</f>
        <v>279384098.93199</v>
      </c>
      <c r="V20" s="0" t="n">
        <f aca="false">(((S20/R20)/($S$2/$R$2))-1)*1000</f>
        <v>141.654427846948</v>
      </c>
      <c r="W20" s="0" t="n">
        <f aca="false">(((U20/T20)/($U$2/$T$2))-1)*1000</f>
        <v>40.5570611014554</v>
      </c>
      <c r="X20" s="0" t="n">
        <f aca="false">(W20-$W$2)/(V20-$V$2)</f>
        <v>0.286309871974321</v>
      </c>
      <c r="AB20" s="0" t="n">
        <f aca="false">AB19+0.4</f>
        <v>7.2</v>
      </c>
    </row>
    <row r="21" customFormat="false" ht="12.8" hidden="false" customHeight="false" outlineLevel="0" collapsed="false">
      <c r="B21" s="0" t="n">
        <f aca="false">B28/$B$23</f>
        <v>0.000757828127687768</v>
      </c>
      <c r="C21" s="0" t="n">
        <f aca="false">C28/$B$23</f>
        <v>0.00408828332042085</v>
      </c>
      <c r="D21" s="0" t="n">
        <f aca="false">D28/$B$23</f>
        <v>1.55666098372738E-006</v>
      </c>
      <c r="R21" s="0" t="n">
        <f aca="false">0.5^(AB21*$I$16/1)*$R$2</f>
        <v>10283616286.8041</v>
      </c>
      <c r="S21" s="0" t="n">
        <f aca="false">0.5^(AB21*$K$16/1)*$S$2</f>
        <v>24294066.6637951</v>
      </c>
      <c r="T21" s="0" t="n">
        <f aca="false">0.5^(AB21*$L$16/1)*$T$2</f>
        <v>19640767361.0483</v>
      </c>
      <c r="U21" s="0" t="n">
        <f aca="false">0.5^(AB21*$M$16/1)*$U$2</f>
        <v>227813765.492784</v>
      </c>
      <c r="V21" s="0" t="n">
        <f aca="false">(((S21/R21)/($S$2/$R$2))-1)*1000</f>
        <v>150.087903704215</v>
      </c>
      <c r="W21" s="0" t="n">
        <f aca="false">(((U21/T21)/($U$2/$T$2))-1)*1000</f>
        <v>42.8578565954634</v>
      </c>
      <c r="X21" s="0" t="n">
        <f aca="false">(W21-$W$2)/(V21-$V$2)</f>
        <v>0.285551703619802</v>
      </c>
      <c r="AB21" s="0" t="n">
        <f aca="false">AB20+0.4</f>
        <v>7.6</v>
      </c>
    </row>
    <row r="22" customFormat="false" ht="12.8" hidden="false" customHeight="false" outlineLevel="0" collapsed="false">
      <c r="D22" s="2" t="s">
        <v>26</v>
      </c>
      <c r="R22" s="0" t="n">
        <f aca="false">0.5^(AB22*$I$16/1)*$R$2</f>
        <v>7793523784.77254</v>
      </c>
      <c r="S22" s="0" t="n">
        <f aca="false">0.5^(AB22*$K$16/1)*$S$2</f>
        <v>18547466.3106375</v>
      </c>
      <c r="T22" s="0" t="n">
        <f aca="false">0.5^(AB22*$L$16/1)*$T$2</f>
        <v>15980027142.426</v>
      </c>
      <c r="U22" s="0" t="n">
        <f aca="false">0.5^(AB22*$M$16/1)*$U$2</f>
        <v>185762582.575019</v>
      </c>
      <c r="V22" s="0" t="n">
        <f aca="false">(((S22/R22)/($S$2/$R$2))-1)*1000</f>
        <v>158.583678198706</v>
      </c>
      <c r="W22" s="0" t="n">
        <f aca="false">(((U22/T22)/($U$2/$T$2))-1)*1000</f>
        <v>45.1637394221156</v>
      </c>
      <c r="X22" s="0" t="n">
        <f aca="false">(W22-$W$2)/(V22-$V$2)</f>
        <v>0.284794374396622</v>
      </c>
      <c r="AB22" s="0" t="n">
        <f aca="false">AB21+0.4</f>
        <v>8</v>
      </c>
    </row>
    <row r="23" customFormat="false" ht="12.8" hidden="false" customHeight="false" outlineLevel="0" collapsed="false">
      <c r="A23" s="0" t="s">
        <v>19</v>
      </c>
      <c r="B23" s="0" t="n">
        <f aca="false">SUM(B26,C26,D26,B28,C28,D28)</f>
        <v>1.0008601849</v>
      </c>
      <c r="C23" s="3" t="s">
        <v>27</v>
      </c>
      <c r="D23" s="0" t="n">
        <f aca="false">SUM(B19:D19,B21:D21)</f>
        <v>1</v>
      </c>
      <c r="E23" s="0" t="s">
        <v>19</v>
      </c>
      <c r="R23" s="0" t="n">
        <f aca="false">0.5^(AB23*$I$16/1)*$R$2</f>
        <v>5906386556.03628</v>
      </c>
      <c r="S23" s="0" t="n">
        <f aca="false">0.5^(AB23*$K$16/1)*$S$2</f>
        <v>14160186.1600595</v>
      </c>
      <c r="T23" s="0" t="n">
        <f aca="false">0.5^(AB23*$L$16/1)*$T$2</f>
        <v>13001593205.5234</v>
      </c>
      <c r="U23" s="0" t="n">
        <f aca="false">0.5^(AB23*$M$16/1)*$U$2</f>
        <v>151473450.299621</v>
      </c>
      <c r="V23" s="0" t="n">
        <f aca="false">(((S23/R23)/($S$2/$R$2))-1)*1000</f>
        <v>167.142211534524</v>
      </c>
      <c r="W23" s="0" t="n">
        <f aca="false">(((U23/T23)/($U$2/$T$2))-1)*1000</f>
        <v>47.4747208301105</v>
      </c>
      <c r="X23" s="0" t="n">
        <f aca="false">(W23-$W$2)/(V23-$V$2)</f>
        <v>0.284037888419972</v>
      </c>
      <c r="AB23" s="0" t="n">
        <f aca="false">AB22+0.4</f>
        <v>8.4</v>
      </c>
    </row>
    <row r="24" customFormat="false" ht="12.8" hidden="false" customHeight="false" outlineLevel="0" collapsed="false">
      <c r="B24" s="2" t="s">
        <v>26</v>
      </c>
      <c r="I24" s="4"/>
      <c r="J24" s="4"/>
      <c r="K24" s="4"/>
      <c r="R24" s="0" t="n">
        <f aca="false">0.5^(AB24*$I$16/1)*$R$2</f>
        <v>4476203975.59924</v>
      </c>
      <c r="S24" s="0" t="n">
        <f aca="false">0.5^(AB24*$K$16/1)*$S$2</f>
        <v>10810688.0330357</v>
      </c>
      <c r="T24" s="0" t="n">
        <f aca="false">0.5^(AB24*$L$16/1)*$T$2</f>
        <v>10578294040.1344</v>
      </c>
      <c r="U24" s="0" t="n">
        <f aca="false">0.5^(AB24*$M$16/1)*$U$2</f>
        <v>123513604.44941</v>
      </c>
      <c r="V24" s="0" t="n">
        <f aca="false">(((S24/R24)/($S$2/$R$2))-1)*1000</f>
        <v>175.763967315332</v>
      </c>
      <c r="W24" s="0" t="n">
        <f aca="false">(((U24/T24)/($U$2/$T$2))-1)*1000</f>
        <v>49.7908120930175</v>
      </c>
      <c r="X24" s="0" t="n">
        <f aca="false">(W24-$W$2)/(V24-$V$2)</f>
        <v>0.283282249789512</v>
      </c>
      <c r="AB24" s="0" t="n">
        <f aca="false">AB23+0.4</f>
        <v>8.8</v>
      </c>
    </row>
    <row r="25" customFormat="false" ht="12.8" hidden="false" customHeight="false" outlineLevel="0" collapsed="false">
      <c r="B25" s="0" t="s">
        <v>20</v>
      </c>
      <c r="C25" s="0" t="s">
        <v>21</v>
      </c>
      <c r="D25" s="0" t="s">
        <v>22</v>
      </c>
      <c r="I25" s="4"/>
      <c r="J25" s="5" t="s">
        <v>28</v>
      </c>
      <c r="K25" s="4"/>
      <c r="R25" s="0" t="n">
        <f aca="false">0.5^(AB25*$I$16/1)*$R$2</f>
        <v>3392328260.44773</v>
      </c>
      <c r="S25" s="0" t="n">
        <f aca="false">0.5^(AB25*$K$16/1)*$S$2</f>
        <v>8253491.47437546</v>
      </c>
      <c r="T25" s="0" t="n">
        <f aca="false">0.5^(AB25*$L$16/1)*$T$2</f>
        <v>8606660970.74979</v>
      </c>
      <c r="U25" s="0" t="n">
        <f aca="false">0.5^(AB25*$M$16/1)*$U$2</f>
        <v>100714748.716088</v>
      </c>
      <c r="V25" s="0" t="n">
        <f aca="false">(((S25/R25)/($S$2/$R$2))-1)*1000</f>
        <v>184.449412569461</v>
      </c>
      <c r="W25" s="0" t="n">
        <f aca="false">(((U25/T25)/($U$2/$T$2))-1)*1000</f>
        <v>52.1120245093343</v>
      </c>
      <c r="X25" s="0" t="n">
        <f aca="false">(W25-$W$2)/(V25-$V$2)</f>
        <v>0.282527462589287</v>
      </c>
      <c r="AB25" s="0" t="n">
        <f aca="false">AB24+0.4</f>
        <v>9.2</v>
      </c>
    </row>
    <row r="26" customFormat="false" ht="12.8" hidden="false" customHeight="false" outlineLevel="0" collapsed="false">
      <c r="B26" s="0" t="n">
        <f aca="false">0.998^2</f>
        <v>0.996004</v>
      </c>
      <c r="C26" s="0" t="n">
        <f aca="false">0.00038^2</f>
        <v>1.444E-007</v>
      </c>
      <c r="D26" s="0" t="n">
        <f aca="false">0.00205^2</f>
        <v>4.2025E-006</v>
      </c>
      <c r="I26" s="4"/>
      <c r="J26" s="4"/>
      <c r="K26" s="4"/>
      <c r="R26" s="0" t="n">
        <f aca="false">0.5^(AB26*$I$16/1)*$R$2</f>
        <v>2570904071.70102</v>
      </c>
      <c r="S26" s="0" t="n">
        <f aca="false">0.5^(AB26*$K$16/1)*$S$2</f>
        <v>6301182.8025584</v>
      </c>
      <c r="T26" s="0" t="n">
        <f aca="false">0.5^(AB26*$L$16/1)*$T$2</f>
        <v>7002510308.7876</v>
      </c>
      <c r="U26" s="0" t="n">
        <f aca="false">0.5^(AB26*$M$16/1)*$U$2</f>
        <v>82124237.6834654</v>
      </c>
      <c r="V26" s="0" t="n">
        <f aca="false">(((S26/R26)/($S$2/$R$2))-1)*1000</f>
        <v>193.199017775211</v>
      </c>
      <c r="W26" s="0" t="n">
        <f aca="false">(((U26/T26)/($U$2/$T$2))-1)*1000</f>
        <v>54.4383694025401</v>
      </c>
      <c r="X26" s="0" t="n">
        <f aca="false">(W26-$W$2)/(V26-$V$2)</f>
        <v>0.281773530887614</v>
      </c>
      <c r="AB26" s="0" t="n">
        <f aca="false">AB25+0.4</f>
        <v>9.6</v>
      </c>
    </row>
    <row r="27" customFormat="false" ht="12.8" hidden="false" customHeight="false" outlineLevel="0" collapsed="false">
      <c r="B27" s="0" t="s">
        <v>23</v>
      </c>
      <c r="C27" s="0" t="s">
        <v>24</v>
      </c>
      <c r="D27" s="0" t="s">
        <v>25</v>
      </c>
      <c r="R27" s="0" t="n">
        <f aca="false">0.5^(AB27*$I$16/1)*$R$2</f>
        <v>1948380946.19313</v>
      </c>
      <c r="S27" s="0" t="n">
        <f aca="false">0.5^(AB27*$K$16/1)*$S$2</f>
        <v>4810679.79951627</v>
      </c>
      <c r="T27" s="0" t="n">
        <f aca="false">0.5^(AB27*$L$16/1)*$T$2</f>
        <v>5697348924.43484</v>
      </c>
      <c r="U27" s="0" t="n">
        <f aca="false">0.5^(AB27*$M$16/1)*$U$2</f>
        <v>66965270.7380777</v>
      </c>
      <c r="V27" s="0" t="n">
        <f aca="false">(((S27/R27)/($S$2/$R$2))-1)*1000</f>
        <v>202.01325688634</v>
      </c>
      <c r="W27" s="0" t="n">
        <f aca="false">(((U27/T27)/($U$2/$T$2))-1)*1000</f>
        <v>56.7698581211527</v>
      </c>
      <c r="X27" s="0" t="n">
        <f aca="false">(W27-$W$2)/(V27-$V$2)</f>
        <v>0.281020458736989</v>
      </c>
      <c r="AB27" s="0" t="n">
        <f aca="false">AB26+0.4</f>
        <v>10</v>
      </c>
    </row>
    <row r="28" customFormat="false" ht="12.8" hidden="false" customHeight="false" outlineLevel="0" collapsed="false">
      <c r="B28" s="0" t="n">
        <f aca="false">0.998*0.00038*2</f>
        <v>0.00075848</v>
      </c>
      <c r="C28" s="0" t="n">
        <f aca="false">0.998*0.00205*2</f>
        <v>0.0040918</v>
      </c>
      <c r="D28" s="0" t="n">
        <f aca="false">0.00038*0.00205*2</f>
        <v>1.558E-006</v>
      </c>
    </row>
    <row r="29" customFormat="false" ht="12.8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29</v>
      </c>
      <c r="E31" s="0" t="s">
        <v>30</v>
      </c>
      <c r="F31" s="0" t="s">
        <v>5</v>
      </c>
      <c r="G31" s="0" t="s">
        <v>6</v>
      </c>
      <c r="H31" s="0" t="s">
        <v>7</v>
      </c>
      <c r="I31" s="0" t="s">
        <v>10</v>
      </c>
      <c r="J31" s="0" t="s">
        <v>11</v>
      </c>
      <c r="K31" s="0" t="s">
        <v>12</v>
      </c>
      <c r="L31" s="0" t="s">
        <v>31</v>
      </c>
      <c r="M31" s="0" t="s">
        <v>32</v>
      </c>
      <c r="O31" s="0" t="s">
        <v>17</v>
      </c>
      <c r="P31" s="0" t="s">
        <v>33</v>
      </c>
      <c r="R31" s="0" t="s">
        <v>0</v>
      </c>
      <c r="S31" s="0" t="s">
        <v>2</v>
      </c>
      <c r="T31" s="0" t="s">
        <v>3</v>
      </c>
      <c r="U31" s="0" t="s">
        <v>4</v>
      </c>
      <c r="V31" s="0" t="s">
        <v>38</v>
      </c>
      <c r="W31" s="0" t="s">
        <v>39</v>
      </c>
      <c r="X31" s="0" t="s">
        <v>40</v>
      </c>
      <c r="Z31" s="0" t="s">
        <v>41</v>
      </c>
    </row>
    <row r="32" customFormat="false" ht="12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2</v>
      </c>
      <c r="E32" s="0" t="n">
        <v>0</v>
      </c>
      <c r="F32" s="0" t="n">
        <f aca="false">16*A32+17*B32+18*C32+1*D32+2*E32</f>
        <v>18</v>
      </c>
      <c r="G32" s="0" t="n">
        <f aca="false">(1/F32)^0.5</f>
        <v>0.235702260395516</v>
      </c>
      <c r="H32" s="0" t="n">
        <f aca="false">G32/G$32</f>
        <v>1</v>
      </c>
      <c r="I32" s="0" t="n">
        <f aca="false">A32*$H32</f>
        <v>1</v>
      </c>
      <c r="J32" s="0" t="n">
        <f aca="false">B32*$H32</f>
        <v>0</v>
      </c>
      <c r="K32" s="0" t="n">
        <f aca="false">C32*$H32</f>
        <v>0</v>
      </c>
      <c r="L32" s="0" t="n">
        <f aca="false">D32*$H32</f>
        <v>2</v>
      </c>
      <c r="M32" s="0" t="n">
        <f aca="false">E32*$H32</f>
        <v>0</v>
      </c>
      <c r="O32" s="0" t="n">
        <f aca="false">SUM(K32:K40)/SUM(I32:I40)</f>
        <v>0.951069878614608</v>
      </c>
      <c r="P32" s="0" t="n">
        <f aca="false">SUM(M32:M40)/SUM(L32:L40)</f>
        <v>0.96710152577734</v>
      </c>
      <c r="R32" s="0" t="n">
        <f aca="false">R2/2</f>
        <v>997571044450.886</v>
      </c>
      <c r="S32" s="0" t="n">
        <f aca="false">S2/2</f>
        <v>2049118878.88208</v>
      </c>
      <c r="T32" s="0" t="n">
        <f aca="false">T2</f>
        <v>989000000000</v>
      </c>
      <c r="U32" s="0" t="n">
        <f aca="false">U2</f>
        <v>11000000000</v>
      </c>
      <c r="V32" s="0" t="n">
        <f aca="false">(((S32/R32)/($S$32/$R$32))-1)*1000</f>
        <v>0</v>
      </c>
      <c r="W32" s="0" t="n">
        <f aca="false">(((U32/T32)/($U$32/$T$32))-1)*1000</f>
        <v>0</v>
      </c>
      <c r="Z32" s="6" t="n">
        <f aca="false">AVERAGE(X33:X57)</f>
        <v>0.129654525803468</v>
      </c>
    </row>
    <row r="33" customFormat="false" ht="12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1</v>
      </c>
      <c r="E33" s="0" t="n">
        <v>1</v>
      </c>
      <c r="F33" s="0" t="n">
        <f aca="false">16*A33+17*B33+18*C33+1*D33+2*E33</f>
        <v>19</v>
      </c>
      <c r="G33" s="0" t="n">
        <f aca="false">(1/F33)^0.5</f>
        <v>0.229415733870562</v>
      </c>
      <c r="H33" s="0" t="n">
        <f aca="false">G33/G$32</f>
        <v>0.973328526784575</v>
      </c>
      <c r="I33" s="0" t="n">
        <f aca="false">A33*$H33</f>
        <v>0.973328526784575</v>
      </c>
      <c r="J33" s="0" t="n">
        <f aca="false">B33*$H33</f>
        <v>0</v>
      </c>
      <c r="K33" s="0" t="n">
        <f aca="false">C33*$H33</f>
        <v>0</v>
      </c>
      <c r="L33" s="0" t="n">
        <f aca="false">D33*$H33</f>
        <v>0.973328526784575</v>
      </c>
      <c r="M33" s="0" t="n">
        <f aca="false">E33*$H33</f>
        <v>0.973328526784575</v>
      </c>
      <c r="R33" s="0" t="n">
        <f aca="false">0.5^(AB3*$I$43/1)*$R$32</f>
        <v>756017479172.644</v>
      </c>
      <c r="S33" s="0" t="n">
        <f aca="false">0.5^(AB3*$K$43/1)*$S$32</f>
        <v>1574152958.7217</v>
      </c>
      <c r="T33" s="0" t="n">
        <f aca="false">0.5^(AB3*$I$65/1)*$T$32</f>
        <v>828286377472.917</v>
      </c>
      <c r="U33" s="0" t="n">
        <f aca="false">0.5^(AB3*$J$65/1)*$U$32</f>
        <v>9229997500.98378</v>
      </c>
      <c r="V33" s="0" t="n">
        <f aca="false">(((S33/R33)/($S$32/$R$32))-1)*1000</f>
        <v>13.6587502102528</v>
      </c>
      <c r="W33" s="0" t="n">
        <f aca="false">(((U33/T33)/($U$32/$T$32))-1)*1000</f>
        <v>1.90067949507799</v>
      </c>
      <c r="X33" s="0" t="n">
        <f aca="false">(W33-$W$32)/(V33-$V$32)</f>
        <v>0.139154715169421</v>
      </c>
    </row>
    <row r="34" customFormat="false" ht="12.8" hidden="false" customHeight="false" outlineLevel="0" collapsed="false">
      <c r="A34" s="0" t="n">
        <v>1</v>
      </c>
      <c r="B34" s="0" t="n">
        <v>0</v>
      </c>
      <c r="C34" s="0" t="n">
        <v>0</v>
      </c>
      <c r="D34" s="0" t="n">
        <v>0</v>
      </c>
      <c r="E34" s="0" t="n">
        <v>2</v>
      </c>
      <c r="F34" s="0" t="n">
        <f aca="false">16*A34+17*B34+18*C34+1*D34+2*E34</f>
        <v>20</v>
      </c>
      <c r="G34" s="0" t="n">
        <f aca="false">(1/F34)^0.5</f>
        <v>0.223606797749979</v>
      </c>
      <c r="H34" s="0" t="n">
        <f aca="false">G34/G$32</f>
        <v>0.948683298050514</v>
      </c>
      <c r="I34" s="0" t="n">
        <f aca="false">A34*$H34</f>
        <v>0.948683298050514</v>
      </c>
      <c r="J34" s="0" t="n">
        <f aca="false">B34*$H34</f>
        <v>0</v>
      </c>
      <c r="K34" s="0" t="n">
        <f aca="false">C34*$H34</f>
        <v>0</v>
      </c>
      <c r="L34" s="0" t="n">
        <f aca="false">D34*$H34</f>
        <v>0</v>
      </c>
      <c r="M34" s="0" t="n">
        <f aca="false">E34*$H34</f>
        <v>1.89736659610103</v>
      </c>
      <c r="O34" s="1" t="s">
        <v>18</v>
      </c>
      <c r="R34" s="0" t="n">
        <f aca="false">0.5^(AB4*$I$43/1)*$R$32</f>
        <v>572954108876.703</v>
      </c>
      <c r="S34" s="0" t="n">
        <f aca="false">0.5^(AB4*$K$43/1)*$S$32</f>
        <v>1209279541.06995</v>
      </c>
      <c r="T34" s="0" t="n">
        <f aca="false">0.5^(AB4*$I$65/1)*$T$32</f>
        <v>693688901018.41</v>
      </c>
      <c r="U34" s="0" t="n">
        <f aca="false">0.5^(AB4*$J$65/1)*$U$32</f>
        <v>7744804897.10608</v>
      </c>
      <c r="V34" s="0" t="n">
        <f aca="false">(((S34/R34)/($S$32/$R$32))-1)*1000</f>
        <v>27.504061877812</v>
      </c>
      <c r="W34" s="0" t="n">
        <f aca="false">(((U34/T34)/($U$32/$T$32))-1)*1000</f>
        <v>3.80497157269932</v>
      </c>
      <c r="X34" s="0" t="n">
        <f aca="false">(W34-$W$32)/(V34-$V$32)</f>
        <v>0.138342168862297</v>
      </c>
    </row>
    <row r="35" customFormat="false" ht="12.8" hidden="false" customHeight="false" outlineLevel="0" collapsed="false">
      <c r="A35" s="0" t="n">
        <v>0</v>
      </c>
      <c r="B35" s="0" t="n">
        <v>1</v>
      </c>
      <c r="C35" s="0" t="n">
        <v>0</v>
      </c>
      <c r="D35" s="0" t="n">
        <v>2</v>
      </c>
      <c r="E35" s="0" t="n">
        <v>0</v>
      </c>
      <c r="F35" s="0" t="n">
        <f aca="false">16*A35+17*B35+18*C35+1*D35+2*E35</f>
        <v>19</v>
      </c>
      <c r="G35" s="0" t="n">
        <f aca="false">(1/F35)^0.5</f>
        <v>0.229415733870562</v>
      </c>
      <c r="H35" s="0" t="n">
        <f aca="false">G35/G$32</f>
        <v>0.973328526784575</v>
      </c>
      <c r="I35" s="0" t="n">
        <f aca="false">A35*$H35</f>
        <v>0</v>
      </c>
      <c r="J35" s="0" t="n">
        <f aca="false">B35*$H35</f>
        <v>0.973328526784575</v>
      </c>
      <c r="K35" s="0" t="n">
        <f aca="false">C35*$H35</f>
        <v>0</v>
      </c>
      <c r="L35" s="0" t="n">
        <f aca="false">D35*$H35</f>
        <v>1.94665705356915</v>
      </c>
      <c r="M35" s="0" t="n">
        <f aca="false">E35*$H35</f>
        <v>0</v>
      </c>
      <c r="O35" s="0" t="n">
        <f aca="false">O5/O32</f>
        <v>1.04018873982509</v>
      </c>
      <c r="R35" s="0" t="n">
        <f aca="false">0.5^(AB5*$I$43/1)*$R$32</f>
        <v>434218017337.311</v>
      </c>
      <c r="S35" s="0" t="n">
        <f aca="false">0.5^(AB5*$K$43/1)*$S$32</f>
        <v>928980249.567272</v>
      </c>
      <c r="T35" s="0" t="n">
        <f aca="false">0.5^(AB5*$I$65/1)*$T$32</f>
        <v>580963667257.541</v>
      </c>
      <c r="U35" s="0" t="n">
        <f aca="false">0.5^(AB5*$J$65/1)*$U$32</f>
        <v>6498593622.35418</v>
      </c>
      <c r="V35" s="0" t="n">
        <f aca="false">(((S35/R35)/($S$32/$R$32))-1)*1000</f>
        <v>41.5384831990211</v>
      </c>
      <c r="W35" s="0" t="n">
        <f aca="false">(((U35/T35)/($U$32/$T$32))-1)*1000</f>
        <v>5.71288309922458</v>
      </c>
      <c r="X35" s="0" t="n">
        <f aca="false">(W35-$W$32)/(V35-$V$32)</f>
        <v>0.137532299189952</v>
      </c>
    </row>
    <row r="36" customFormat="false" ht="12.8" hidden="false" customHeight="false" outlineLevel="0" collapsed="false">
      <c r="A36" s="0" t="n">
        <v>0</v>
      </c>
      <c r="B36" s="0" t="n">
        <v>1</v>
      </c>
      <c r="C36" s="0" t="n">
        <v>0</v>
      </c>
      <c r="D36" s="0" t="n">
        <v>1</v>
      </c>
      <c r="E36" s="0" t="n">
        <v>1</v>
      </c>
      <c r="F36" s="0" t="n">
        <f aca="false">16*A36+17*B36+18*C36+1*D36+2*E36</f>
        <v>20</v>
      </c>
      <c r="G36" s="0" t="n">
        <f aca="false">(1/F36)^0.5</f>
        <v>0.223606797749979</v>
      </c>
      <c r="H36" s="0" t="n">
        <f aca="false">G36/G$32</f>
        <v>0.948683298050514</v>
      </c>
      <c r="I36" s="0" t="n">
        <f aca="false">A36*$H36</f>
        <v>0</v>
      </c>
      <c r="J36" s="0" t="n">
        <f aca="false">B36*$H36</f>
        <v>0.948683298050514</v>
      </c>
      <c r="K36" s="0" t="n">
        <f aca="false">C36*$H36</f>
        <v>0</v>
      </c>
      <c r="L36" s="0" t="n">
        <f aca="false">D36*$H36</f>
        <v>0.948683298050514</v>
      </c>
      <c r="M36" s="0" t="n">
        <f aca="false">E36*$H36</f>
        <v>0.948683298050514</v>
      </c>
      <c r="R36" s="0" t="n">
        <f aca="false">0.5^(AB6*$I$43/1)*$R$32</f>
        <v>329075721177.731</v>
      </c>
      <c r="S36" s="0" t="n">
        <f aca="false">0.5^(AB6*$K$43/1)*$S$32</f>
        <v>713651620.470235</v>
      </c>
      <c r="T36" s="0" t="n">
        <f aca="false">0.5^(AB6*$I$65/1)*$T$32</f>
        <v>486556411927.33</v>
      </c>
      <c r="U36" s="0" t="n">
        <f aca="false">0.5^(AB6*$J$65/1)*$U$32</f>
        <v>5452909354.02165</v>
      </c>
      <c r="V36" s="0" t="n">
        <f aca="false">(((S36/R36)/($S$32/$R$32))-1)*1000</f>
        <v>55.7645971754022</v>
      </c>
      <c r="W36" s="0" t="n">
        <f aca="false">(((U36/T36)/($U$32/$T$32))-1)*1000</f>
        <v>7.62442095406724</v>
      </c>
      <c r="X36" s="0" t="n">
        <f aca="false">(W36-$W$32)/(V36-$V$32)</f>
        <v>0.136725114862488</v>
      </c>
    </row>
    <row r="37" customFormat="false" ht="12.8" hidden="false" customHeight="false" outlineLevel="0" collapsed="false">
      <c r="A37" s="0" t="n">
        <v>0</v>
      </c>
      <c r="B37" s="0" t="n">
        <v>1</v>
      </c>
      <c r="C37" s="0" t="n">
        <v>0</v>
      </c>
      <c r="D37" s="0" t="n">
        <v>0</v>
      </c>
      <c r="E37" s="0" t="n">
        <v>2</v>
      </c>
      <c r="F37" s="0" t="n">
        <f aca="false">16*A37+17*B37+18*C37+1*D37+2*E37</f>
        <v>21</v>
      </c>
      <c r="G37" s="0" t="n">
        <f aca="false">(1/F37)^0.5</f>
        <v>0.218217890235992</v>
      </c>
      <c r="H37" s="0" t="n">
        <f aca="false">G37/G$32</f>
        <v>0.925820099772551</v>
      </c>
      <c r="I37" s="0" t="n">
        <f aca="false">A37*$H37</f>
        <v>0</v>
      </c>
      <c r="J37" s="0" t="n">
        <f aca="false">B37*$H37</f>
        <v>0.925820099772551</v>
      </c>
      <c r="K37" s="0" t="n">
        <f aca="false">C37*$H37</f>
        <v>0</v>
      </c>
      <c r="L37" s="0" t="n">
        <f aca="false">D37*$H37</f>
        <v>0</v>
      </c>
      <c r="M37" s="0" t="n">
        <f aca="false">E37*$H37</f>
        <v>1.8516401995451</v>
      </c>
      <c r="R37" s="0" t="n">
        <f aca="false">0.5^(AB7*$I$43/1)*$R$32</f>
        <v>249392761112.722</v>
      </c>
      <c r="S37" s="0" t="n">
        <f aca="false">0.5^(AB7*$K$43/1)*$S$32</f>
        <v>548234083.164877</v>
      </c>
      <c r="T37" s="0" t="n">
        <f aca="false">0.5^(AB7*$I$65/1)*$T$32</f>
        <v>407490442741.667</v>
      </c>
      <c r="U37" s="0" t="n">
        <f aca="false">0.5^(AB7*$J$65/1)*$U$32</f>
        <v>4575485428.24645</v>
      </c>
      <c r="V37" s="0" t="n">
        <f aca="false">(((S37/R37)/($S$32/$R$32))-1)*1000</f>
        <v>70.1850220890494</v>
      </c>
      <c r="W37" s="0" t="n">
        <f aca="false">(((U37/T37)/($U$32/$T$32))-1)*1000</f>
        <v>9.53959202971455</v>
      </c>
      <c r="X37" s="0" t="n">
        <f aca="false">(W37-$W$32)/(V37-$V$32)</f>
        <v>0.135920624454758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1</v>
      </c>
      <c r="D38" s="0" t="n">
        <v>2</v>
      </c>
      <c r="E38" s="0" t="n">
        <v>0</v>
      </c>
      <c r="F38" s="0" t="n">
        <f aca="false">16*A38+17*B38+18*C38+1*D38+2*E38</f>
        <v>20</v>
      </c>
      <c r="G38" s="0" t="n">
        <f aca="false">(1/F38)^0.5</f>
        <v>0.223606797749979</v>
      </c>
      <c r="H38" s="0" t="n">
        <f aca="false">G38/G$32</f>
        <v>0.948683298050514</v>
      </c>
      <c r="I38" s="0" t="n">
        <f aca="false">A38*$H38</f>
        <v>0</v>
      </c>
      <c r="J38" s="0" t="n">
        <f aca="false">B38*$H38</f>
        <v>0</v>
      </c>
      <c r="K38" s="0" t="n">
        <f aca="false">C38*$H38</f>
        <v>0.948683298050514</v>
      </c>
      <c r="L38" s="0" t="n">
        <f aca="false">D38*$H38</f>
        <v>1.89736659610103</v>
      </c>
      <c r="M38" s="0" t="n">
        <f aca="false">E38*$H38</f>
        <v>0</v>
      </c>
      <c r="R38" s="0" t="n">
        <f aca="false">0.5^(AB8*$I$43/1)*$R$32</f>
        <v>189004369793.161</v>
      </c>
      <c r="S38" s="0" t="n">
        <f aca="false">0.5^(AB8*$K$43/1)*$S$32</f>
        <v>421158729.725282</v>
      </c>
      <c r="T38" s="0" t="n">
        <f aca="false">0.5^(AB8*$I$65/1)*$T$32</f>
        <v>341272783289.515</v>
      </c>
      <c r="U38" s="0" t="n">
        <f aca="false">0.5^(AB8*$J$65/1)*$U$32</f>
        <v>3839247188.04567</v>
      </c>
      <c r="V38" s="0" t="n">
        <f aca="false">(((S38/R38)/($S$32/$R$32))-1)*1000</f>
        <v>84.8024119845177</v>
      </c>
      <c r="W38" s="0" t="n">
        <f aca="false">(((U38/T38)/($U$32/$T$32))-1)*1000</f>
        <v>11.4584032317548</v>
      </c>
      <c r="X38" s="0" t="n">
        <f aca="false">(W38-$W$32)/(V38-$V$32)</f>
        <v>0.135118836405818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1</v>
      </c>
      <c r="D39" s="0" t="n">
        <v>1</v>
      </c>
      <c r="E39" s="0" t="n">
        <v>1</v>
      </c>
      <c r="F39" s="0" t="n">
        <f aca="false">16*A39+17*B39+18*C39+1*D39+2*E39</f>
        <v>21</v>
      </c>
      <c r="G39" s="0" t="n">
        <f aca="false">(1/F39)^0.5</f>
        <v>0.218217890235992</v>
      </c>
      <c r="H39" s="0" t="n">
        <f aca="false">G39/G$32</f>
        <v>0.925820099772551</v>
      </c>
      <c r="I39" s="0" t="n">
        <f aca="false">A39*$H39</f>
        <v>0</v>
      </c>
      <c r="J39" s="0" t="n">
        <f aca="false">B39*$H39</f>
        <v>0</v>
      </c>
      <c r="K39" s="0" t="n">
        <f aca="false">C39*$H39</f>
        <v>0.925820099772551</v>
      </c>
      <c r="L39" s="0" t="n">
        <f aca="false">D39*$H39</f>
        <v>0.925820099772551</v>
      </c>
      <c r="M39" s="0" t="n">
        <f aca="false">E39*$H39</f>
        <v>0.925820099772551</v>
      </c>
      <c r="R39" s="0" t="n">
        <f aca="false">0.5^(AB9*$I$43/1)*$R$32</f>
        <v>143238527219.176</v>
      </c>
      <c r="S39" s="0" t="n">
        <f aca="false">0.5^(AB9*$K$43/1)*$S$32</f>
        <v>323538213.092945</v>
      </c>
      <c r="T39" s="0" t="n">
        <f aca="false">0.5^(AB9*$I$65/1)*$T$32</f>
        <v>285815568656.19</v>
      </c>
      <c r="U39" s="0" t="n">
        <f aca="false">0.5^(AB9*$J$65/1)*$U$32</f>
        <v>3221476541.02914</v>
      </c>
      <c r="V39" s="0" t="n">
        <f aca="false">(((S39/R39)/($S$32/$R$32))-1)*1000</f>
        <v>99.6194571572942</v>
      </c>
      <c r="W39" s="0" t="n">
        <f aca="false">(((U39/T39)/($U$32/$T$32))-1)*1000</f>
        <v>13.3808614789019</v>
      </c>
      <c r="X39" s="0" t="n">
        <f aca="false">(W39-$W$32)/(V39-$V$32)</f>
        <v>0.134319759018303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1</v>
      </c>
      <c r="D40" s="0" t="n">
        <v>0</v>
      </c>
      <c r="E40" s="0" t="n">
        <v>2</v>
      </c>
      <c r="F40" s="0" t="n">
        <f aca="false">16*A40+17*B40+18*C40+1*D40+2*E40</f>
        <v>22</v>
      </c>
      <c r="G40" s="0" t="n">
        <f aca="false">(1/F40)^0.5</f>
        <v>0.21320071635561</v>
      </c>
      <c r="H40" s="0" t="n">
        <f aca="false">G40/G$32</f>
        <v>0.904534033733291</v>
      </c>
      <c r="I40" s="0" t="n">
        <f aca="false">A40*$H40</f>
        <v>0</v>
      </c>
      <c r="J40" s="0" t="n">
        <f aca="false">B40*$H40</f>
        <v>0</v>
      </c>
      <c r="K40" s="0" t="n">
        <f aca="false">C40*$H40</f>
        <v>0.904534033733291</v>
      </c>
      <c r="L40" s="0" t="n">
        <f aca="false">D40*$H40</f>
        <v>0</v>
      </c>
      <c r="M40" s="0" t="n">
        <f aca="false">E40*$H40</f>
        <v>1.80906806746658</v>
      </c>
      <c r="R40" s="0" t="n">
        <f aca="false">0.5^(AB10*$I$43/1)*$R$32</f>
        <v>108554504334.328</v>
      </c>
      <c r="S40" s="0" t="n">
        <f aca="false">0.5^(AB10*$K$43/1)*$S$32</f>
        <v>248545187.22586</v>
      </c>
      <c r="T40" s="0" t="n">
        <f aca="false">0.5^(AB10*$I$65/1)*$T$32</f>
        <v>239370214345.397</v>
      </c>
      <c r="U40" s="0" t="n">
        <f aca="false">0.5^(AB10*$J$65/1)*$U$32</f>
        <v>2703110947.56153</v>
      </c>
      <c r="V40" s="0" t="n">
        <f aca="false">(((S40/R40)/($S$32/$R$32))-1)*1000</f>
        <v>114.638884648939</v>
      </c>
      <c r="W40" s="0" t="n">
        <f aca="false">(((U40/T40)/($U$32/$T$32))-1)*1000</f>
        <v>15.3069737030198</v>
      </c>
      <c r="X40" s="0" t="n">
        <f aca="false">(W40-$W$32)/(V40-$V$32)</f>
        <v>0.133523400457835</v>
      </c>
    </row>
    <row r="41" customFormat="false" ht="12.8" hidden="false" customHeight="false" outlineLevel="0" collapsed="false">
      <c r="R41" s="0" t="n">
        <f aca="false">0.5^(AB11*$I$43/1)*$R$32</f>
        <v>82268930294.4327</v>
      </c>
      <c r="S41" s="0" t="n">
        <f aca="false">0.5^(AB11*$K$43/1)*$S$32</f>
        <v>190934818.804206</v>
      </c>
      <c r="T41" s="0" t="n">
        <f aca="false">0.5^(AB11*$I$65/1)*$T$32</f>
        <v>200472282826.152</v>
      </c>
      <c r="U41" s="0" t="n">
        <f aca="false">0.5^(AB11*$J$65/1)*$U$32</f>
        <v>2268155208.26135</v>
      </c>
      <c r="V41" s="0" t="n">
        <f aca="false">(((S41/R41)/($S$32/$R$32))-1)*1000</f>
        <v>129.863458748994</v>
      </c>
      <c r="W41" s="0" t="n">
        <f aca="false">(((U41/T41)/($U$32/$T$32))-1)*1000</f>
        <v>17.2367468491461</v>
      </c>
      <c r="X41" s="0" t="n">
        <f aca="false">(W41-$W$32)/(V41-$V$32)</f>
        <v>0.132729768752441</v>
      </c>
    </row>
    <row r="42" customFormat="false" ht="12.8" hidden="false" customHeight="false" outlineLevel="0" collapsed="false">
      <c r="A42" s="0" t="s">
        <v>34</v>
      </c>
      <c r="B42" s="0" t="s">
        <v>35</v>
      </c>
      <c r="D42" s="0" t="s">
        <v>0</v>
      </c>
      <c r="E42" s="0" t="s">
        <v>1</v>
      </c>
      <c r="I42" s="0" t="n">
        <f aca="false">SUM(I32:I40)</f>
        <v>2.92201182483509</v>
      </c>
      <c r="J42" s="0" t="n">
        <f aca="false">SUM(J32:J40)</f>
        <v>2.84783192460764</v>
      </c>
      <c r="K42" s="0" t="n">
        <f aca="false">SUM(K32:K40)</f>
        <v>2.77903743155636</v>
      </c>
      <c r="L42" s="0" t="n">
        <f aca="false">SUM(L32:L40)</f>
        <v>8.69185557427782</v>
      </c>
      <c r="M42" s="0" t="n">
        <f aca="false">SUM(M32:M40)</f>
        <v>8.40590678772035</v>
      </c>
      <c r="R42" s="0" t="n">
        <f aca="false">0.5^(AB12*$I$43/1)*$R$32</f>
        <v>62348190278.1804</v>
      </c>
      <c r="S42" s="0" t="n">
        <f aca="false">0.5^(AB12*$K$43/1)*$S$32</f>
        <v>146677976.100443</v>
      </c>
      <c r="T42" s="0" t="n">
        <f aca="false">0.5^(AB12*$I$65/1)*$T$32</f>
        <v>167895309328.412</v>
      </c>
      <c r="U42" s="0" t="n">
        <f aca="false">0.5^(AB12*$J$65/1)*$U$32</f>
        <v>1903187900.37233</v>
      </c>
      <c r="V42" s="0" t="n">
        <f aca="false">(((S42/R42)/($S$32/$R$32))-1)*1000</f>
        <v>145.295981503739</v>
      </c>
      <c r="W42" s="0" t="n">
        <f aca="false">(((U42/T42)/($U$32/$T$32))-1)*1000</f>
        <v>19.1701878755228</v>
      </c>
      <c r="X42" s="0" t="n">
        <f aca="false">(W42-$W$32)/(V42-$V$32)</f>
        <v>0.131938871792056</v>
      </c>
    </row>
    <row r="43" customFormat="false" ht="12.8" hidden="false" customHeight="false" outlineLevel="0" collapsed="false">
      <c r="A43" s="0" t="n">
        <f aca="false">0.999855^2</f>
        <v>0.999710021025</v>
      </c>
      <c r="B43" s="0" t="n">
        <f aca="false">0.000145^2</f>
        <v>2.1025E-008</v>
      </c>
      <c r="D43" s="0" t="n">
        <f aca="false">B19^0.5</f>
        <v>0.997571044450886</v>
      </c>
      <c r="E43" s="0" t="n">
        <f aca="false">C19^0.5</f>
        <v>0.0003798366702318</v>
      </c>
      <c r="I43" s="0" t="n">
        <f aca="false">I42/$I$42</f>
        <v>1</v>
      </c>
      <c r="J43" s="0" t="n">
        <f aca="false">J42/$I$42</f>
        <v>0.974613415456786</v>
      </c>
      <c r="K43" s="0" t="n">
        <f aca="false">K42/$I$42</f>
        <v>0.951069878614608</v>
      </c>
      <c r="L43" s="0" t="n">
        <f aca="false">L42/$I$42</f>
        <v>2.97461341545679</v>
      </c>
      <c r="M43" s="0" t="n">
        <f aca="false">M42/$I$42</f>
        <v>2.876753172686</v>
      </c>
      <c r="R43" s="0" t="n">
        <f aca="false">0.5^(AB13*$I$43/1)*$R$32</f>
        <v>47251092448.2903</v>
      </c>
      <c r="S43" s="0" t="n">
        <f aca="false">0.5^(AB13*$K$43/1)*$S$32</f>
        <v>112679441.118512</v>
      </c>
      <c r="T43" s="0" t="n">
        <f aca="false">0.5^(AB13*$I$65/1)*$T$32</f>
        <v>140612130999.318</v>
      </c>
      <c r="U43" s="0" t="n">
        <f aca="false">0.5^(AB13*$J$65/1)*$U$32</f>
        <v>1596947233.12174</v>
      </c>
      <c r="V43" s="0" t="n">
        <f aca="false">(((S43/R43)/($S$32/$R$32))-1)*1000</f>
        <v>160.939293231905</v>
      </c>
      <c r="W43" s="0" t="n">
        <f aca="false">(((U43/T43)/($U$32/$T$32))-1)*1000</f>
        <v>21.1073037536122</v>
      </c>
      <c r="X43" s="0" t="n">
        <f aca="false">(W43-$W$32)/(V43-$V$32)</f>
        <v>0.131150717327917</v>
      </c>
    </row>
    <row r="44" customFormat="false" ht="12.8" hidden="false" customHeight="false" outlineLevel="0" collapsed="false">
      <c r="A44" s="0" t="s">
        <v>36</v>
      </c>
      <c r="B44" s="0" t="s">
        <v>19</v>
      </c>
      <c r="D44" s="0" t="s">
        <v>2</v>
      </c>
      <c r="E44" s="0" t="s">
        <v>19</v>
      </c>
      <c r="R44" s="0" t="n">
        <f aca="false">0.5^(AB14*$I$43/1)*$R$32</f>
        <v>35809631804.794</v>
      </c>
      <c r="S44" s="0" t="n">
        <f aca="false">0.5^(AB14*$K$43/1)*$S$32</f>
        <v>86561437.4313812</v>
      </c>
      <c r="T44" s="0" t="n">
        <f aca="false">0.5^(AB14*$I$65/1)*$T$32</f>
        <v>117762500115.442</v>
      </c>
      <c r="U44" s="0" t="n">
        <f aca="false">0.5^(AB14*$J$65/1)*$U$32</f>
        <v>1339983542.8106</v>
      </c>
      <c r="V44" s="0" t="n">
        <f aca="false">(((S44/R44)/($S$32/$R$32))-1)*1000</f>
        <v>176.796273047427</v>
      </c>
      <c r="W44" s="0" t="n">
        <f aca="false">(((U44/T44)/($U$32/$T$32))-1)*1000</f>
        <v>23.0481014681319</v>
      </c>
      <c r="X44" s="0" t="n">
        <f aca="false">(W44-$W$32)/(V44-$V$32)</f>
        <v>0.130365312972118</v>
      </c>
    </row>
    <row r="45" customFormat="false" ht="12.8" hidden="false" customHeight="false" outlineLevel="0" collapsed="false">
      <c r="A45" s="0" t="n">
        <f aca="false">2*0.999855*0.000145</f>
        <v>0.00028995795</v>
      </c>
      <c r="B45" s="0" t="n">
        <f aca="false">SUM(A43:B43,A45)</f>
        <v>1</v>
      </c>
      <c r="D45" s="0" t="n">
        <f aca="false">D19^0.5</f>
        <v>0.00204911887888208</v>
      </c>
      <c r="E45" s="0" t="n">
        <f aca="false">SUM(D43:E43,D45)</f>
        <v>1</v>
      </c>
      <c r="R45" s="0" t="n">
        <f aca="false">0.5^(AB15*$I$43/1)*$R$32</f>
        <v>27138626083.5819</v>
      </c>
      <c r="S45" s="0" t="n">
        <f aca="false">0.5^(AB15*$K$43/1)*$S$32</f>
        <v>66497334.1703586</v>
      </c>
      <c r="T45" s="0" t="n">
        <f aca="false">0.5^(AB15*$I$65/1)*$T$32</f>
        <v>98625960184.8065</v>
      </c>
      <c r="U45" s="0" t="n">
        <f aca="false">0.5^(AB15*$J$65/1)*$U$32</f>
        <v>1124367704.68193</v>
      </c>
      <c r="V45" s="0" t="n">
        <f aca="false">(((S45/R45)/($S$32/$R$32))-1)*1000</f>
        <v>192.869839389338</v>
      </c>
      <c r="W45" s="0" t="n">
        <f aca="false">(((U45/T45)/($U$32/$T$32))-1)*1000</f>
        <v>24.9925880170703</v>
      </c>
      <c r="X45" s="0" t="n">
        <f aca="false">(W45-$W$32)/(V45-$V$32)</f>
        <v>0.129582666197066</v>
      </c>
    </row>
    <row r="46" customFormat="false" ht="12.8" hidden="false" customHeight="false" outlineLevel="0" collapsed="false">
      <c r="G46" s="4"/>
      <c r="H46" s="4"/>
      <c r="I46" s="4"/>
      <c r="J46" s="4"/>
      <c r="R46" s="0" t="n">
        <f aca="false">0.5^(AB16*$I$43/1)*$R$32</f>
        <v>20567232573.6082</v>
      </c>
      <c r="S46" s="0" t="n">
        <f aca="false">0.5^(AB16*$K$43/1)*$S$32</f>
        <v>51083895.8198869</v>
      </c>
      <c r="T46" s="0" t="n">
        <f aca="false">0.5^(AB16*$I$65/1)*$T$32</f>
        <v>82599129713.1057</v>
      </c>
      <c r="U46" s="0" t="n">
        <f aca="false">0.5^(AB16*$J$65/1)*$U$32</f>
        <v>943446464.036461</v>
      </c>
      <c r="V46" s="0" t="n">
        <f aca="false">(((S46/R46)/($S$32/$R$32))-1)*1000</f>
        <v>209.162950558902</v>
      </c>
      <c r="W46" s="0" t="n">
        <f aca="false">(((U46/T46)/($U$32/$T$32))-1)*1000</f>
        <v>26.9407704117215</v>
      </c>
      <c r="X46" s="0" t="n">
        <f aca="false">(W46-$W$32)/(V46-$V$32)</f>
        <v>0.128802784335053</v>
      </c>
    </row>
    <row r="47" customFormat="false" ht="12.8" hidden="false" customHeight="false" outlineLevel="0" collapsed="false">
      <c r="G47" s="4"/>
      <c r="H47" s="3" t="s">
        <v>37</v>
      </c>
      <c r="I47" s="3"/>
      <c r="J47" s="4"/>
      <c r="R47" s="0" t="n">
        <f aca="false">0.5^(AB17*$I$43/1)*$R$32</f>
        <v>15587047569.5451</v>
      </c>
      <c r="S47" s="0" t="n">
        <f aca="false">0.5^(AB17*$K$43/1)*$S$32</f>
        <v>39243143.2732575</v>
      </c>
      <c r="T47" s="0" t="n">
        <f aca="false">0.5^(AB17*$I$65/1)*$T$32</f>
        <v>69176677383.7046</v>
      </c>
      <c r="U47" s="0" t="n">
        <f aca="false">0.5^(AB17*$J$65/1)*$U$32</f>
        <v>791637136.851683</v>
      </c>
      <c r="V47" s="0" t="n">
        <f aca="false">(((S47/R47)/($S$32/$R$32))-1)*1000</f>
        <v>225.678605264079</v>
      </c>
      <c r="W47" s="0" t="n">
        <f aca="false">(((U47/T47)/($U$32/$T$32))-1)*1000</f>
        <v>28.8926556767031</v>
      </c>
      <c r="X47" s="0" t="n">
        <f aca="false">(W47-$W$32)/(V47-$V$32)</f>
        <v>0.128025674577766</v>
      </c>
    </row>
    <row r="48" customFormat="false" ht="12.8" hidden="false" customHeight="false" outlineLevel="0" collapsed="false">
      <c r="G48" s="4"/>
      <c r="H48" s="4"/>
      <c r="I48" s="4"/>
      <c r="J48" s="4"/>
      <c r="R48" s="0" t="n">
        <f aca="false">0.5^(AB18*$I$43/1)*$R$32</f>
        <v>11812773112.0726</v>
      </c>
      <c r="S48" s="0" t="n">
        <f aca="false">0.5^(AB18*$K$43/1)*$S$32</f>
        <v>30146962.545599</v>
      </c>
      <c r="T48" s="0" t="n">
        <f aca="false">0.5^(AB18*$I$65/1)*$T$32</f>
        <v>57935388792.4786</v>
      </c>
      <c r="U48" s="0" t="n">
        <f aca="false">0.5^(AB18*$J$65/1)*$U$32</f>
        <v>664255344.984272</v>
      </c>
      <c r="V48" s="0" t="n">
        <f aca="false">(((S48/R48)/($S$32/$R$32))-1)*1000</f>
        <v>242.419843171431</v>
      </c>
      <c r="W48" s="0" t="n">
        <f aca="false">(((U48/T48)/($U$32/$T$32))-1)*1000</f>
        <v>30.8482508499843</v>
      </c>
      <c r="X48" s="0" t="n">
        <f aca="false">(W48-$W$32)/(V48-$V$32)</f>
        <v>0.12725134397587</v>
      </c>
    </row>
    <row r="49" customFormat="false" ht="12.8" hidden="false" customHeight="false" outlineLevel="0" collapsed="false">
      <c r="R49" s="0" t="n">
        <f aca="false">0.5^(AB19*$I$43/1)*$R$32</f>
        <v>8952407951.19848</v>
      </c>
      <c r="S49" s="0" t="n">
        <f aca="false">0.5^(AB19*$K$43/1)*$S$32</f>
        <v>23159188.4573906</v>
      </c>
      <c r="T49" s="0" t="n">
        <f aca="false">0.5^(AB19*$I$65/1)*$T$32</f>
        <v>48520822356.3267</v>
      </c>
      <c r="U49" s="0" t="n">
        <f aca="false">0.5^(AB19*$J$65/1)*$U$32</f>
        <v>557370470.383631</v>
      </c>
      <c r="V49" s="0" t="n">
        <f aca="false">(((S49/R49)/($S$32/$R$32))-1)*1000</f>
        <v>259.389745465572</v>
      </c>
      <c r="W49" s="0" t="n">
        <f aca="false">(((U49/T49)/($U$32/$T$32))-1)*1000</f>
        <v>32.8075629829119</v>
      </c>
      <c r="X49" s="0" t="n">
        <f aca="false">(W49-$W$32)/(V49-$V$32)</f>
        <v>0.126479799438588</v>
      </c>
    </row>
    <row r="50" customFormat="false" ht="12.8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3</v>
      </c>
      <c r="E50" s="0" t="s">
        <v>4</v>
      </c>
      <c r="F50" s="0" t="s">
        <v>5</v>
      </c>
      <c r="G50" s="0" t="s">
        <v>6</v>
      </c>
      <c r="H50" s="0" t="s">
        <v>7</v>
      </c>
      <c r="I50" s="0" t="s">
        <v>13</v>
      </c>
      <c r="J50" s="0" t="s">
        <v>14</v>
      </c>
      <c r="R50" s="0" t="n">
        <f aca="false">0.5^(AB20*$I$43/1)*$R$32</f>
        <v>6784656520.89547</v>
      </c>
      <c r="S50" s="0" t="n">
        <f aca="false">0.5^(AB20*$K$43/1)*$S$32</f>
        <v>17791112.759492</v>
      </c>
      <c r="T50" s="0" t="n">
        <f aca="false">0.5^(AB20*$I$65/1)*$T$32</f>
        <v>40636133651.6975</v>
      </c>
      <c r="U50" s="0" t="n">
        <f aca="false">0.5^(AB20*$J$65/1)*$U$32</f>
        <v>467684368.069369</v>
      </c>
      <c r="V50" s="0" t="n">
        <f aca="false">(((S50/R50)/($S$32/$R$32))-1)*1000</f>
        <v>276.59143541624</v>
      </c>
      <c r="W50" s="0" t="n">
        <f aca="false">(((U50/T50)/($U$32/$T$32))-1)*1000</f>
        <v>34.7705991402343</v>
      </c>
      <c r="X50" s="0" t="n">
        <f aca="false">(W50-$W$32)/(V50-$V$32)</f>
        <v>0.125711047733305</v>
      </c>
    </row>
    <row r="51" customFormat="false" ht="12.8" hidden="false" customHeight="false" outlineLevel="0" collapsed="false">
      <c r="A51" s="0" t="n">
        <v>2</v>
      </c>
      <c r="B51" s="0" t="n">
        <v>0</v>
      </c>
      <c r="C51" s="0" t="n">
        <v>0</v>
      </c>
      <c r="D51" s="0" t="n">
        <v>1</v>
      </c>
      <c r="E51" s="0" t="n">
        <v>0</v>
      </c>
      <c r="F51" s="0" t="n">
        <f aca="false">F2</f>
        <v>44</v>
      </c>
      <c r="G51" s="0" t="n">
        <f aca="false">G2</f>
        <v>0.150755672288882</v>
      </c>
      <c r="H51" s="0" t="n">
        <f aca="false">G51/$G$32</f>
        <v>0.639602149066831</v>
      </c>
      <c r="I51" s="0" t="n">
        <f aca="false">D51*$H51</f>
        <v>0.639602149066831</v>
      </c>
      <c r="J51" s="0" t="n">
        <f aca="false">E51*$H51</f>
        <v>0</v>
      </c>
      <c r="R51" s="0" t="n">
        <f aca="false">0.5^(AB21*$I$43/1)*$R$32</f>
        <v>5141808143.40203</v>
      </c>
      <c r="S51" s="0" t="n">
        <f aca="false">0.5^(AB21*$K$43/1)*$S$32</f>
        <v>13667305.0441001</v>
      </c>
      <c r="T51" s="0" t="n">
        <f aca="false">0.5^(AB21*$I$65/1)*$T$32</f>
        <v>34032715810.7885</v>
      </c>
      <c r="U51" s="0" t="n">
        <f aca="false">0.5^(AB21*$J$65/1)*$U$32</f>
        <v>392429595.32086</v>
      </c>
      <c r="V51" s="0" t="n">
        <f aca="false">(((S51/R51)/($S$32/$R$32))-1)*1000</f>
        <v>294.028078953138</v>
      </c>
      <c r="W51" s="0" t="n">
        <f aca="false">(((U51/T51)/($U$32/$T$32))-1)*1000</f>
        <v>36.7373664001303</v>
      </c>
      <c r="X51" s="0" t="n">
        <f aca="false">(W51-$W$32)/(V51-$V$32)</f>
        <v>0.124945095485202</v>
      </c>
    </row>
    <row r="52" customFormat="false" ht="12.8" hidden="false" customHeight="false" outlineLevel="0" collapsed="false">
      <c r="A52" s="0" t="n">
        <v>1</v>
      </c>
      <c r="B52" s="0" t="n">
        <v>0</v>
      </c>
      <c r="C52" s="0" t="n">
        <v>1</v>
      </c>
      <c r="D52" s="0" t="n">
        <v>1</v>
      </c>
      <c r="E52" s="0" t="n">
        <v>0</v>
      </c>
      <c r="F52" s="0" t="n">
        <f aca="false">F3</f>
        <v>46</v>
      </c>
      <c r="G52" s="0" t="n">
        <f aca="false">G3</f>
        <v>0.147441956154897</v>
      </c>
      <c r="H52" s="0" t="n">
        <f aca="false">G52/$G$32</f>
        <v>0.625543242171224</v>
      </c>
      <c r="I52" s="0" t="n">
        <f aca="false">D52*$H52</f>
        <v>0.625543242171224</v>
      </c>
      <c r="J52" s="0" t="n">
        <f aca="false">E52*$H52</f>
        <v>0</v>
      </c>
      <c r="R52" s="0" t="n">
        <f aca="false">0.5^(AB22*$I$43/1)*$R$32</f>
        <v>3896761892.38627</v>
      </c>
      <c r="S52" s="0" t="n">
        <f aca="false">0.5^(AB22*$K$43/1)*$S$32</f>
        <v>10499356.0376837</v>
      </c>
      <c r="T52" s="0" t="n">
        <f aca="false">0.5^(AB22*$I$65/1)*$T$32</f>
        <v>28502360863.9871</v>
      </c>
      <c r="U52" s="0" t="n">
        <f aca="false">0.5^(AB22*$J$65/1)*$U$32</f>
        <v>329284016.73851</v>
      </c>
      <c r="V52" s="0" t="n">
        <f aca="false">(((S52/R52)/($S$32/$R$32))-1)*1000</f>
        <v>311.702885248613</v>
      </c>
      <c r="W52" s="0" t="n">
        <f aca="false">(((U52/T52)/($U$32/$T$32))-1)*1000</f>
        <v>38.7078718542282</v>
      </c>
      <c r="X52" s="0" t="n">
        <f aca="false">(W52-$W$32)/(V52-$V$32)</f>
        <v>0.124181949176874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2</v>
      </c>
      <c r="D53" s="0" t="n">
        <v>1</v>
      </c>
      <c r="E53" s="0" t="n">
        <v>0</v>
      </c>
      <c r="F53" s="0" t="n">
        <f aca="false">F4</f>
        <v>48</v>
      </c>
      <c r="G53" s="0" t="n">
        <f aca="false">G4</f>
        <v>0.144337567297406</v>
      </c>
      <c r="H53" s="0" t="n">
        <f aca="false">G53/$G$32</f>
        <v>0.612372435695794</v>
      </c>
      <c r="I53" s="0" t="n">
        <f aca="false">D53*$H53</f>
        <v>0.612372435695794</v>
      </c>
      <c r="J53" s="0" t="n">
        <f aca="false">E53*$H53</f>
        <v>0</v>
      </c>
      <c r="R53" s="0" t="n">
        <f aca="false">0.5^(AB23*$I$43/1)*$R$32</f>
        <v>2953193278.01814</v>
      </c>
      <c r="S53" s="0" t="n">
        <f aca="false">0.5^(AB23*$K$43/1)*$S$32</f>
        <v>8065706.94444491</v>
      </c>
      <c r="T53" s="0" t="n">
        <f aca="false">0.5^(AB23*$I$65/1)*$T$32</f>
        <v>23870694873.0614</v>
      </c>
      <c r="U53" s="0" t="n">
        <f aca="false">0.5^(AB23*$J$65/1)*$U$32</f>
        <v>276299150.146395</v>
      </c>
      <c r="V53" s="0" t="n">
        <f aca="false">(((S53/R53)/($S$32/$R$32))-1)*1000</f>
        <v>329.619107308292</v>
      </c>
      <c r="W53" s="0" t="n">
        <f aca="false">(((U53/T53)/($U$32/$T$32))-1)*1000</f>
        <v>40.6821226076384</v>
      </c>
      <c r="X53" s="0" t="n">
        <f aca="false">(W53-$W$32)/(V53-$V$32)</f>
        <v>0.123421615148021</v>
      </c>
    </row>
    <row r="54" customFormat="false" ht="12.8" hidden="false" customHeight="false" outlineLevel="0" collapsed="false">
      <c r="A54" s="0" t="n">
        <v>2</v>
      </c>
      <c r="B54" s="0" t="n">
        <v>0</v>
      </c>
      <c r="C54" s="0" t="n">
        <v>0</v>
      </c>
      <c r="D54" s="0" t="n">
        <v>0</v>
      </c>
      <c r="E54" s="0" t="n">
        <v>1</v>
      </c>
      <c r="F54" s="0" t="n">
        <f aca="false">F5</f>
        <v>45</v>
      </c>
      <c r="G54" s="0" t="n">
        <f aca="false">G5</f>
        <v>0.149071198499986</v>
      </c>
      <c r="H54" s="0" t="n">
        <f aca="false">G54/$G$32</f>
        <v>0.632455532033676</v>
      </c>
      <c r="I54" s="0" t="n">
        <f aca="false">D54*$H54</f>
        <v>0</v>
      </c>
      <c r="J54" s="0" t="n">
        <f aca="false">E54*$H54</f>
        <v>0.632455532033676</v>
      </c>
      <c r="R54" s="0" t="n">
        <f aca="false">0.5^(AB24*$I$43/1)*$R$32</f>
        <v>2238101987.79962</v>
      </c>
      <c r="S54" s="0" t="n">
        <f aca="false">0.5^(AB24*$K$43/1)*$S$32</f>
        <v>6196154.15270925</v>
      </c>
      <c r="T54" s="0" t="n">
        <f aca="false">0.5^(AB24*$I$65/1)*$T$32</f>
        <v>19991679862.6586</v>
      </c>
      <c r="U54" s="0" t="n">
        <f aca="false">0.5^(AB24*$J$65/1)*$U$32</f>
        <v>231840042.306833</v>
      </c>
      <c r="V54" s="0" t="n">
        <f aca="false">(((S54/R54)/($S$32/$R$32))-1)*1000</f>
        <v>347.780042569795</v>
      </c>
      <c r="W54" s="0" t="n">
        <f aca="false">(((U54/T54)/($U$32/$T$32))-1)*1000</f>
        <v>42.6601257789723</v>
      </c>
      <c r="X54" s="0" t="n">
        <f aca="false">(W54-$W$32)/(V54-$V$32)</f>
        <v>0.122664099595108</v>
      </c>
    </row>
    <row r="55" customFormat="false" ht="12.8" hidden="false" customHeight="false" outlineLevel="0" collapsed="false">
      <c r="A55" s="0" t="n">
        <v>1</v>
      </c>
      <c r="B55" s="0" t="n">
        <v>0</v>
      </c>
      <c r="C55" s="0" t="n">
        <v>1</v>
      </c>
      <c r="D55" s="0" t="n">
        <v>0</v>
      </c>
      <c r="E55" s="0" t="n">
        <v>1</v>
      </c>
      <c r="F55" s="0" t="n">
        <f aca="false">F6</f>
        <v>47</v>
      </c>
      <c r="G55" s="0" t="n">
        <f aca="false">G6</f>
        <v>0.145864991497895</v>
      </c>
      <c r="H55" s="0" t="n">
        <f aca="false">G55/$G$32</f>
        <v>0.618852747755276</v>
      </c>
      <c r="I55" s="0" t="n">
        <f aca="false">D55*$H55</f>
        <v>0</v>
      </c>
      <c r="J55" s="0" t="n">
        <f aca="false">E55*$H55</f>
        <v>0.618852747755276</v>
      </c>
      <c r="R55" s="0" t="n">
        <f aca="false">0.5^(AB25*$I$43/1)*$R$32</f>
        <v>1696164130.22387</v>
      </c>
      <c r="S55" s="0" t="n">
        <f aca="false">0.5^(AB25*$K$43/1)*$S$32</f>
        <v>4759945.60037643</v>
      </c>
      <c r="T55" s="0" t="n">
        <f aca="false">0.5^(AB25*$I$65/1)*$T$32</f>
        <v>16743009194.1757</v>
      </c>
      <c r="U55" s="0" t="n">
        <f aca="false">0.5^(AB25*$J$65/1)*$U$32</f>
        <v>194534819.192731</v>
      </c>
      <c r="V55" s="0" t="n">
        <f aca="false">(((S55/R55)/($S$32/$R$32))-1)*1000</f>
        <v>366.189033509621</v>
      </c>
      <c r="W55" s="0" t="n">
        <f aca="false">(((U55/T55)/($U$32/$T$32))-1)*1000</f>
        <v>44.6418885003759</v>
      </c>
      <c r="X55" s="0" t="n">
        <f aca="false">(W55-$W$32)/(V55-$V$32)</f>
        <v>0.121909408571087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2</v>
      </c>
      <c r="D56" s="0" t="n">
        <v>0</v>
      </c>
      <c r="E56" s="0" t="n">
        <v>1</v>
      </c>
      <c r="F56" s="0" t="n">
        <f aca="false">F7</f>
        <v>49</v>
      </c>
      <c r="G56" s="0" t="n">
        <f aca="false">G7</f>
        <v>0.142857142857143</v>
      </c>
      <c r="H56" s="0" t="n">
        <f aca="false">G56/$G$32</f>
        <v>0.606091526731326</v>
      </c>
      <c r="I56" s="0" t="n">
        <f aca="false">D56*$H56</f>
        <v>0</v>
      </c>
      <c r="J56" s="0" t="n">
        <f aca="false">E56*$H56</f>
        <v>0.606091526731326</v>
      </c>
      <c r="R56" s="0" t="n">
        <f aca="false">0.5^(AB26*$I$43/1)*$R$32</f>
        <v>1285452035.85051</v>
      </c>
      <c r="S56" s="0" t="n">
        <f aca="false">0.5^(AB26*$K$43/1)*$S$32</f>
        <v>3656636.2876295</v>
      </c>
      <c r="T56" s="0" t="n">
        <f aca="false">0.5^(AB26*$I$65/1)*$T$32</f>
        <v>14022251196.6021</v>
      </c>
      <c r="U56" s="0" t="n">
        <f aca="false">0.5^(AB26*$J$65/1)*$U$32</f>
        <v>163232354.091204</v>
      </c>
      <c r="V56" s="0" t="n">
        <f aca="false">(((S56/R56)/($S$32/$R$32))-1)*1000</f>
        <v>384.849468258315</v>
      </c>
      <c r="W56" s="0" t="n">
        <f aca="false">(((U56/T56)/($U$32/$T$32))-1)*1000</f>
        <v>46.6274179175481</v>
      </c>
      <c r="X56" s="0" t="n">
        <f aca="false">(W56-$W$32)/(V56-$V$32)</f>
        <v>0.121157547985103</v>
      </c>
    </row>
    <row r="57" customFormat="false" ht="12.8" hidden="false" customHeight="false" outlineLevel="0" collapsed="false">
      <c r="A57" s="0" t="n">
        <v>0</v>
      </c>
      <c r="B57" s="0" t="n">
        <v>2</v>
      </c>
      <c r="C57" s="0" t="n">
        <v>0</v>
      </c>
      <c r="D57" s="0" t="n">
        <v>1</v>
      </c>
      <c r="E57" s="0" t="n">
        <v>0</v>
      </c>
      <c r="F57" s="0" t="n">
        <f aca="false">F8</f>
        <v>46</v>
      </c>
      <c r="G57" s="0" t="n">
        <f aca="false">G8</f>
        <v>0.147441956154897</v>
      </c>
      <c r="H57" s="0" t="n">
        <f aca="false">G57/$G$32</f>
        <v>0.625543242171224</v>
      </c>
      <c r="I57" s="0" t="n">
        <f aca="false">D57*$H57</f>
        <v>0.625543242171224</v>
      </c>
      <c r="J57" s="0" t="n">
        <f aca="false">E57*$H57</f>
        <v>0</v>
      </c>
      <c r="R57" s="0" t="n">
        <f aca="false">0.5^(AB27*$I$43/1)*$R$32</f>
        <v>974190473.096566</v>
      </c>
      <c r="S57" s="0" t="n">
        <f aca="false">0.5^(AB27*$K$43/1)*$S$32</f>
        <v>2809063.39327732</v>
      </c>
      <c r="T57" s="0" t="n">
        <f aca="false">0.5^(AB27*$I$65/1)*$T$32</f>
        <v>11743619461.7279</v>
      </c>
      <c r="U57" s="0" t="n">
        <f aca="false">0.5^(AB27*$J$65/1)*$U$32</f>
        <v>136966747.303774</v>
      </c>
      <c r="V57" s="0" t="n">
        <f aca="false">(((S57/R57)/($S$32/$R$32))-1)*1000</f>
        <v>403.764781224056</v>
      </c>
      <c r="W57" s="0" t="n">
        <f aca="false">(((U57/T57)/($U$32/$T$32))-1)*1000</f>
        <v>48.6167211897708</v>
      </c>
      <c r="X57" s="0" t="n">
        <f aca="false">(W57-$W$32)/(V57-$V$32)</f>
        <v>0.120408523602242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0</v>
      </c>
      <c r="D58" s="0" t="n">
        <v>1</v>
      </c>
      <c r="E58" s="0" t="n">
        <v>0</v>
      </c>
      <c r="F58" s="0" t="n">
        <f aca="false">F9</f>
        <v>45</v>
      </c>
      <c r="G58" s="0" t="n">
        <f aca="false">G9</f>
        <v>0.149071198499986</v>
      </c>
      <c r="H58" s="0" t="n">
        <f aca="false">G58/$G$32</f>
        <v>0.632455532033676</v>
      </c>
      <c r="I58" s="0" t="n">
        <f aca="false">D58*$H58</f>
        <v>0.632455532033676</v>
      </c>
      <c r="J58" s="0" t="n">
        <f aca="false">E58*$H58</f>
        <v>0</v>
      </c>
    </row>
    <row r="59" customFormat="false" ht="12.8" hidden="false" customHeight="false" outlineLevel="0" collapsed="false">
      <c r="A59" s="0" t="n">
        <v>0</v>
      </c>
      <c r="B59" s="0" t="n">
        <v>1</v>
      </c>
      <c r="C59" s="0" t="n">
        <v>1</v>
      </c>
      <c r="D59" s="0" t="n">
        <v>1</v>
      </c>
      <c r="E59" s="0" t="n">
        <v>0</v>
      </c>
      <c r="F59" s="0" t="n">
        <f aca="false">F10</f>
        <v>47</v>
      </c>
      <c r="G59" s="0" t="n">
        <f aca="false">G10</f>
        <v>0.145864991497895</v>
      </c>
      <c r="H59" s="0" t="n">
        <f aca="false">G59/$G$32</f>
        <v>0.618852747755276</v>
      </c>
      <c r="I59" s="0" t="n">
        <f aca="false">D59*$H59</f>
        <v>0.618852747755276</v>
      </c>
      <c r="J59" s="0" t="n">
        <f aca="false">E59*$H59</f>
        <v>0</v>
      </c>
    </row>
    <row r="60" customFormat="false" ht="12.8" hidden="false" customHeight="false" outlineLevel="0" collapsed="false">
      <c r="A60" s="0" t="n">
        <v>0</v>
      </c>
      <c r="B60" s="0" t="n">
        <v>2</v>
      </c>
      <c r="C60" s="0" t="n">
        <v>0</v>
      </c>
      <c r="D60" s="0" t="n">
        <v>0</v>
      </c>
      <c r="E60" s="0" t="n">
        <v>1</v>
      </c>
      <c r="F60" s="0" t="n">
        <f aca="false">F11</f>
        <v>47</v>
      </c>
      <c r="G60" s="0" t="n">
        <f aca="false">G11</f>
        <v>0.145864991497895</v>
      </c>
      <c r="H60" s="0" t="n">
        <f aca="false">G60/$G$32</f>
        <v>0.618852747755276</v>
      </c>
      <c r="I60" s="0" t="n">
        <f aca="false">D60*$H60</f>
        <v>0</v>
      </c>
      <c r="J60" s="0" t="n">
        <f aca="false">E60*$H60</f>
        <v>0.618852747755276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0</v>
      </c>
      <c r="D61" s="0" t="n">
        <v>0</v>
      </c>
      <c r="E61" s="0" t="n">
        <v>1</v>
      </c>
      <c r="F61" s="0" t="n">
        <f aca="false">F12</f>
        <v>46</v>
      </c>
      <c r="G61" s="0" t="n">
        <f aca="false">G12</f>
        <v>0.147441956154897</v>
      </c>
      <c r="H61" s="0" t="n">
        <f aca="false">G61/$G$32</f>
        <v>0.625543242171224</v>
      </c>
      <c r="I61" s="0" t="n">
        <f aca="false">D61*$H61</f>
        <v>0</v>
      </c>
      <c r="J61" s="0" t="n">
        <f aca="false">E61*$H61</f>
        <v>0.625543242171224</v>
      </c>
    </row>
    <row r="62" customFormat="false" ht="12.8" hidden="false" customHeight="false" outlineLevel="0" collapsed="false">
      <c r="A62" s="0" t="n">
        <v>0</v>
      </c>
      <c r="B62" s="0" t="n">
        <v>1</v>
      </c>
      <c r="C62" s="0" t="n">
        <v>1</v>
      </c>
      <c r="D62" s="0" t="n">
        <v>0</v>
      </c>
      <c r="E62" s="0" t="n">
        <v>1</v>
      </c>
      <c r="F62" s="0" t="n">
        <f aca="false">F13</f>
        <v>48</v>
      </c>
      <c r="G62" s="0" t="n">
        <f aca="false">G13</f>
        <v>0.144337567297406</v>
      </c>
      <c r="H62" s="0" t="n">
        <f aca="false">G62/$G$32</f>
        <v>0.612372435695794</v>
      </c>
      <c r="I62" s="0" t="n">
        <f aca="false">D62*$H62</f>
        <v>0</v>
      </c>
      <c r="J62" s="0" t="n">
        <f aca="false">E62*$H62</f>
        <v>0.612372435695794</v>
      </c>
    </row>
    <row r="64" customFormat="false" ht="12.8" hidden="false" customHeight="false" outlineLevel="0" collapsed="false">
      <c r="I64" s="0" t="n">
        <f aca="false">SUM(I51:I62)</f>
        <v>3.75436934889403</v>
      </c>
      <c r="J64" s="0" t="n">
        <f aca="false">SUM(J51:J62)</f>
        <v>3.71416823214257</v>
      </c>
    </row>
    <row r="65" customFormat="false" ht="12.8" hidden="false" customHeight="false" outlineLevel="0" collapsed="false">
      <c r="I65" s="0" t="n">
        <f aca="false">I64/$I$64*$H$51</f>
        <v>0.639602149066831</v>
      </c>
      <c r="J65" s="0" t="n">
        <f aca="false">J64/$I$64*$H$51</f>
        <v>0.632753403437505</v>
      </c>
    </row>
  </sheetData>
  <mergeCells count="1">
    <mergeCell ref="H47:I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2024-07-29T18:05:08Z</dcterms:created>
  <dc:creator/>
  <dc:description/>
  <dc:language>en-US</dc:language>
  <cp:lastModifiedBy/>
  <dcterms:modified xsi:type="dcterms:W3CDTF">2024-07-30T01:04:00Z</dcterms:modified>
  <cp:revision>10</cp:revision>
  <dc:subject/>
  <dc:title/>
</cp:coreProperties>
</file>