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ximity Matched Data" sheetId="1" state="visible" r:id="rId2"/>
    <sheet name="DO17 Matched 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<sst xmlns="http://schemas.openxmlformats.org/spreadsheetml/2006/main" count="169" uniqueCount="52">
  <si>
    <t xml:space="preserve">Calcite_ID</t>
  </si>
  <si>
    <t xml:space="preserve">Calcite_d18O</t>
  </si>
  <si>
    <t xml:space="preserve">Calcite_Error</t>
  </si>
  <si>
    <t xml:space="preserve">Magnetite_ID</t>
  </si>
  <si>
    <t xml:space="preserve">Magnetite_d18O</t>
  </si>
  <si>
    <t xml:space="preserve">Magnetite_Error</t>
  </si>
  <si>
    <t xml:space="preserve">Sample</t>
  </si>
  <si>
    <t xml:space="preserve">Temp_C</t>
  </si>
  <si>
    <t xml:space="preserve">AZ</t>
  </si>
  <si>
    <t xml:space="preserve">Ca005_1</t>
  </si>
  <si>
    <t xml:space="preserve">Mgt013_1</t>
  </si>
  <si>
    <t xml:space="preserve">MIL</t>
  </si>
  <si>
    <t xml:space="preserve">Ca005_2</t>
  </si>
  <si>
    <t xml:space="preserve">Ca005_3</t>
  </si>
  <si>
    <t xml:space="preserve">Mgt013_2</t>
  </si>
  <si>
    <t xml:space="preserve">Mgt013_3</t>
  </si>
  <si>
    <t xml:space="preserve">Ca007_1</t>
  </si>
  <si>
    <t xml:space="preserve">Ca007_3</t>
  </si>
  <si>
    <t xml:space="preserve">Ca007_4</t>
  </si>
  <si>
    <t xml:space="preserve">Ca014_1</t>
  </si>
  <si>
    <t xml:space="preserve">Mgt015_1</t>
  </si>
  <si>
    <t xml:space="preserve">Mgt015_2</t>
  </si>
  <si>
    <t xml:space="preserve">O_Mean_Calc</t>
  </si>
  <si>
    <t xml:space="preserve">Agg_Calc_Error</t>
  </si>
  <si>
    <t xml:space="preserve">O_Mean_Mag</t>
  </si>
  <si>
    <t xml:space="preserve">Agg_Mag_Error</t>
  </si>
  <si>
    <t xml:space="preserve">Error</t>
  </si>
  <si>
    <t xml:space="preserve">Mean Temp C</t>
  </si>
  <si>
    <t xml:space="preserve">Mean Temp Error</t>
  </si>
  <si>
    <t xml:space="preserve">Var</t>
  </si>
  <si>
    <t xml:space="preserve">Other Mean Error</t>
  </si>
  <si>
    <t xml:space="preserve">1a</t>
  </si>
  <si>
    <t xml:space="preserve">1b</t>
  </si>
  <si>
    <t xml:space="preserve">2a</t>
  </si>
  <si>
    <t xml:space="preserve">32a</t>
  </si>
  <si>
    <t xml:space="preserve">2b</t>
  </si>
  <si>
    <t xml:space="preserve">32b</t>
  </si>
  <si>
    <t xml:space="preserve">8a</t>
  </si>
  <si>
    <t xml:space="preserve">8b</t>
  </si>
  <si>
    <t xml:space="preserve">9a</t>
  </si>
  <si>
    <t xml:space="preserve">9b</t>
  </si>
  <si>
    <t xml:space="preserve">9c</t>
  </si>
  <si>
    <t xml:space="preserve">18a</t>
  </si>
  <si>
    <t xml:space="preserve">18b</t>
  </si>
  <si>
    <t xml:space="preserve">11a</t>
  </si>
  <si>
    <t xml:space="preserve">11b</t>
  </si>
  <si>
    <t xml:space="preserve">12a</t>
  </si>
  <si>
    <t xml:space="preserve">30a</t>
  </si>
  <si>
    <t xml:space="preserve">12b</t>
  </si>
  <si>
    <t xml:space="preserve">30b</t>
  </si>
  <si>
    <t xml:space="preserve">15a</t>
  </si>
  <si>
    <t xml:space="preserve">15b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</si>
</sst>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"/>
    <numFmt numFmtId="167" formatCode="#,##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name val="Lexend Dec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12.03"/>
    <col collapsed="false" customWidth="true" hidden="false" outlineLevel="0" max="2" min="2" style="1" width="15.2"/>
    <col collapsed="false" customWidth="true" hidden="false" outlineLevel="0" max="3" min="3" style="1" width="14.65"/>
    <col collapsed="false" customWidth="true" hidden="false" outlineLevel="0" max="4" min="4" style="1" width="14.81"/>
    <col collapsed="false" customWidth="true" hidden="false" outlineLevel="0" max="5" min="5" style="1" width="17.98"/>
    <col collapsed="false" customWidth="true" hidden="false" outlineLevel="0" max="6" min="6" style="1" width="17.4"/>
    <col collapsed="false" customWidth="true" hidden="false" outlineLevel="0" max="7" min="7" style="1" width="9.2"/>
    <col collapsed="false" customWidth="true" hidden="false" outlineLevel="0" max="8" min="8" style="2" width="8.67"/>
    <col collapsed="false" customWidth="false" hidden="false" outlineLevel="0" max="1024" min="9" style="2" width="11.5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2" t="s">
        <v>7</v>
      </c>
    </row>
    <row r="2" customFormat="false" ht="15" hidden="false" customHeight="false" outlineLevel="0" collapsed="false">
      <c r="A2" s="3" t="n">
        <v>1</v>
      </c>
      <c r="B2" s="3" t="n">
        <v>23.0502144602833</v>
      </c>
      <c r="C2" s="3" t="n">
        <v>0.709799801240788</v>
      </c>
      <c r="D2" s="3" t="n">
        <v>37</v>
      </c>
      <c r="E2" s="3" t="n">
        <v>4.84164668918888</v>
      </c>
      <c r="F2" s="3" t="n">
        <v>0.619914250510387</v>
      </c>
      <c r="G2" s="1" t="s">
        <v>8</v>
      </c>
      <c r="H2" s="4" t="n">
        <v>188.05</v>
      </c>
    </row>
    <row r="3" customFormat="false" ht="15" hidden="false" customHeight="false" outlineLevel="0" collapsed="false">
      <c r="A3" s="3" t="n">
        <v>1</v>
      </c>
      <c r="B3" s="3" t="n">
        <v>25.2836156946437</v>
      </c>
      <c r="C3" s="3" t="n">
        <v>0.47229860951603</v>
      </c>
      <c r="D3" s="3" t="n">
        <v>37</v>
      </c>
      <c r="E3" s="3" t="n">
        <v>4.84164668918888</v>
      </c>
      <c r="F3" s="3" t="n">
        <v>0.619914250510387</v>
      </c>
      <c r="G3" s="1" t="s">
        <v>8</v>
      </c>
      <c r="H3" s="4" t="n">
        <v>149.49</v>
      </c>
    </row>
    <row r="4" customFormat="false" ht="15" hidden="false" customHeight="false" outlineLevel="0" collapsed="false">
      <c r="A4" s="3" t="n">
        <v>2</v>
      </c>
      <c r="B4" s="3" t="n">
        <v>35.9760956053029</v>
      </c>
      <c r="C4" s="3" t="n">
        <v>0.523035535555003</v>
      </c>
      <c r="D4" s="3" t="n">
        <v>18</v>
      </c>
      <c r="E4" s="3" t="n">
        <v>-0.797984900776726</v>
      </c>
      <c r="F4" s="3" t="n">
        <v>0.713410585511954</v>
      </c>
      <c r="G4" s="1" t="s">
        <v>8</v>
      </c>
      <c r="H4" s="2" t="n">
        <v>8.26</v>
      </c>
    </row>
    <row r="5" customFormat="false" ht="15" hidden="false" customHeight="false" outlineLevel="0" collapsed="false">
      <c r="A5" s="3" t="n">
        <v>2</v>
      </c>
      <c r="B5" s="3" t="n">
        <v>35.9935147285072</v>
      </c>
      <c r="C5" s="3" t="n">
        <v>0.660457822289036</v>
      </c>
      <c r="D5" s="3" t="n">
        <v>18</v>
      </c>
      <c r="E5" s="3" t="n">
        <v>-0.797984900776726</v>
      </c>
      <c r="F5" s="3" t="n">
        <v>0.713410585511954</v>
      </c>
      <c r="G5" s="1" t="s">
        <v>8</v>
      </c>
      <c r="H5" s="2" t="n">
        <v>8.62</v>
      </c>
    </row>
    <row r="6" customFormat="false" ht="15" hidden="false" customHeight="false" outlineLevel="0" collapsed="false">
      <c r="A6" s="3" t="n">
        <v>2</v>
      </c>
      <c r="B6" s="3" t="n">
        <v>35.9760956053029</v>
      </c>
      <c r="C6" s="3" t="n">
        <v>0.523035535555003</v>
      </c>
      <c r="D6" s="3" t="n">
        <v>18</v>
      </c>
      <c r="E6" s="3" t="n">
        <v>-0.528974811973971</v>
      </c>
      <c r="F6" s="3" t="n">
        <v>0.657937753337025</v>
      </c>
      <c r="G6" s="1" t="s">
        <v>8</v>
      </c>
      <c r="H6" s="2" t="n">
        <v>9.47</v>
      </c>
    </row>
    <row r="7" customFormat="false" ht="15" hidden="false" customHeight="false" outlineLevel="0" collapsed="false">
      <c r="A7" s="3" t="n">
        <v>2</v>
      </c>
      <c r="B7" s="3" t="n">
        <v>35.9935147285072</v>
      </c>
      <c r="C7" s="3" t="n">
        <v>0.660457822289036</v>
      </c>
      <c r="D7" s="3" t="n">
        <v>18</v>
      </c>
      <c r="E7" s="3" t="n">
        <v>-0.528974811973971</v>
      </c>
      <c r="F7" s="3" t="n">
        <v>0.657937753337025</v>
      </c>
      <c r="G7" s="1" t="s">
        <v>8</v>
      </c>
      <c r="H7" s="2" t="n">
        <v>9.86</v>
      </c>
    </row>
    <row r="8" customFormat="false" ht="15" hidden="false" customHeight="false" outlineLevel="0" collapsed="false">
      <c r="A8" s="3" t="n">
        <v>3</v>
      </c>
      <c r="B8" s="3" t="n">
        <v>36.657756362161</v>
      </c>
      <c r="C8" s="3" t="n">
        <v>0.548213126336073</v>
      </c>
      <c r="D8" s="3" t="n">
        <v>33</v>
      </c>
      <c r="E8" s="3" t="n">
        <v>4.59189002111996</v>
      </c>
      <c r="F8" s="3" t="n">
        <v>0.604411751955285</v>
      </c>
      <c r="G8" s="1" t="s">
        <v>8</v>
      </c>
      <c r="H8" s="5" t="n">
        <v>36.45</v>
      </c>
    </row>
    <row r="9" customFormat="false" ht="15" hidden="false" customHeight="false" outlineLevel="0" collapsed="false">
      <c r="A9" s="3" t="n">
        <v>8</v>
      </c>
      <c r="B9" s="3" t="n">
        <v>34.3414835610711</v>
      </c>
      <c r="C9" s="3" t="n">
        <v>0.561275747227433</v>
      </c>
      <c r="D9" s="3" t="n">
        <v>37</v>
      </c>
      <c r="E9" s="3" t="n">
        <v>4.84164668918888</v>
      </c>
      <c r="F9" s="3" t="n">
        <v>0.619914250510387</v>
      </c>
      <c r="G9" s="1" t="s">
        <v>8</v>
      </c>
      <c r="H9" s="2" t="n">
        <v>54.91</v>
      </c>
    </row>
    <row r="10" customFormat="false" ht="15" hidden="false" customHeight="false" outlineLevel="0" collapsed="false">
      <c r="A10" s="3" t="n">
        <v>8</v>
      </c>
      <c r="B10" s="3" t="n">
        <v>33.3752862281413</v>
      </c>
      <c r="C10" s="3" t="n">
        <v>0.511718398752447</v>
      </c>
      <c r="D10" s="3" t="n">
        <v>37</v>
      </c>
      <c r="E10" s="3" t="n">
        <v>4.84164668918888</v>
      </c>
      <c r="F10" s="3" t="n">
        <v>0.619914250510387</v>
      </c>
      <c r="G10" s="1" t="s">
        <v>8</v>
      </c>
      <c r="H10" s="2" t="n">
        <v>62.27</v>
      </c>
    </row>
    <row r="11" customFormat="false" ht="15" hidden="false" customHeight="false" outlineLevel="0" collapsed="false">
      <c r="A11" s="3" t="n">
        <v>9</v>
      </c>
      <c r="B11" s="3" t="n">
        <v>37.1410362675783</v>
      </c>
      <c r="C11" s="3" t="n">
        <v>0.543861460803971</v>
      </c>
      <c r="D11" s="3" t="n">
        <v>37</v>
      </c>
      <c r="E11" s="3" t="n">
        <v>4.84164668918888</v>
      </c>
      <c r="F11" s="3" t="n">
        <v>0.619914250510387</v>
      </c>
      <c r="G11" s="1" t="s">
        <v>8</v>
      </c>
      <c r="H11" s="5" t="n">
        <v>35.03</v>
      </c>
    </row>
    <row r="12" customFormat="false" ht="15" hidden="false" customHeight="false" outlineLevel="0" collapsed="false">
      <c r="A12" s="3" t="n">
        <v>9</v>
      </c>
      <c r="B12" s="3" t="n">
        <v>34.1239106171691</v>
      </c>
      <c r="C12" s="3" t="n">
        <v>0.582026079380295</v>
      </c>
      <c r="D12" s="3" t="n">
        <v>37</v>
      </c>
      <c r="E12" s="3" t="n">
        <v>4.84164668918888</v>
      </c>
      <c r="F12" s="3" t="n">
        <v>0.619914250510387</v>
      </c>
      <c r="G12" s="1" t="s">
        <v>8</v>
      </c>
      <c r="H12" s="5" t="n">
        <v>56.69</v>
      </c>
    </row>
    <row r="13" customFormat="false" ht="15" hidden="false" customHeight="false" outlineLevel="0" collapsed="false">
      <c r="A13" s="3" t="n">
        <v>9</v>
      </c>
      <c r="B13" s="3" t="n">
        <v>36.0547558155232</v>
      </c>
      <c r="C13" s="3" t="n">
        <v>0.528575036339227</v>
      </c>
      <c r="D13" s="3" t="n">
        <v>37</v>
      </c>
      <c r="E13" s="3" t="n">
        <v>4.84164668918888</v>
      </c>
      <c r="F13" s="3" t="n">
        <v>0.619914250510387</v>
      </c>
      <c r="G13" s="1" t="s">
        <v>8</v>
      </c>
      <c r="H13" s="5" t="n">
        <v>42.27</v>
      </c>
    </row>
    <row r="14" customFormat="false" ht="15" hidden="false" customHeight="false" outlineLevel="0" collapsed="false">
      <c r="A14" s="3" t="n">
        <v>10</v>
      </c>
      <c r="B14" s="3" t="n">
        <v>26.2976644866279</v>
      </c>
      <c r="C14" s="3" t="n">
        <v>0.481872876206586</v>
      </c>
      <c r="D14" s="3" t="n">
        <v>37</v>
      </c>
      <c r="E14" s="3" t="n">
        <v>4.84164668918888</v>
      </c>
      <c r="F14" s="3" t="n">
        <v>0.619914250510387</v>
      </c>
      <c r="G14" s="1" t="s">
        <v>8</v>
      </c>
      <c r="H14" s="2" t="n">
        <v>135.5</v>
      </c>
    </row>
    <row r="15" customFormat="false" ht="15" hidden="false" customHeight="false" outlineLevel="0" collapsed="false">
      <c r="A15" s="3" t="n">
        <v>11</v>
      </c>
      <c r="B15" s="3" t="n">
        <v>37.2026242079457</v>
      </c>
      <c r="C15" s="3" t="n">
        <v>0.552004482990625</v>
      </c>
      <c r="D15" s="3" t="n">
        <v>22</v>
      </c>
      <c r="E15" s="3" t="n">
        <v>4.83480752683355</v>
      </c>
      <c r="F15" s="3" t="n">
        <v>0.67019157404805</v>
      </c>
      <c r="G15" s="1" t="s">
        <v>8</v>
      </c>
      <c r="H15" s="5" t="n">
        <v>34.88</v>
      </c>
    </row>
    <row r="16" customFormat="false" ht="15" hidden="false" customHeight="false" outlineLevel="0" collapsed="false">
      <c r="A16" s="3" t="n">
        <v>11</v>
      </c>
      <c r="B16" s="3" t="n">
        <v>36.6224042071176</v>
      </c>
      <c r="C16" s="3" t="n">
        <v>0.584334697737442</v>
      </c>
      <c r="D16" s="3" t="n">
        <v>22</v>
      </c>
      <c r="E16" s="3" t="n">
        <v>4.83480752683355</v>
      </c>
      <c r="F16" s="3" t="n">
        <v>0.67019157404805</v>
      </c>
      <c r="G16" s="1" t="s">
        <v>8</v>
      </c>
      <c r="H16" s="5" t="n">
        <v>38.86</v>
      </c>
    </row>
    <row r="17" customFormat="false" ht="15" hidden="false" customHeight="false" outlineLevel="0" collapsed="false">
      <c r="A17" s="3" t="n">
        <v>12</v>
      </c>
      <c r="B17" s="3" t="n">
        <v>36.6832981985662</v>
      </c>
      <c r="C17" s="3" t="n">
        <v>0.490412035926133</v>
      </c>
      <c r="D17" s="3" t="n">
        <v>6</v>
      </c>
      <c r="E17" s="3" t="n">
        <v>4.21396008621847</v>
      </c>
      <c r="F17" s="3" t="n">
        <v>0.661220880589725</v>
      </c>
      <c r="G17" s="1" t="s">
        <v>8</v>
      </c>
      <c r="H17" s="2" t="n">
        <v>33.81</v>
      </c>
    </row>
    <row r="18" customFormat="false" ht="15" hidden="false" customHeight="false" outlineLevel="0" collapsed="false">
      <c r="A18" s="3" t="n">
        <v>12</v>
      </c>
      <c r="B18" s="3" t="n">
        <v>35.7851520701945</v>
      </c>
      <c r="C18" s="3" t="n">
        <v>0.515073790932389</v>
      </c>
      <c r="D18" s="3" t="n">
        <v>6</v>
      </c>
      <c r="E18" s="3" t="n">
        <v>4.21396008621847</v>
      </c>
      <c r="F18" s="3" t="n">
        <v>0.661220880589725</v>
      </c>
      <c r="G18" s="1" t="s">
        <v>8</v>
      </c>
      <c r="H18" s="2" t="n">
        <v>39.86</v>
      </c>
    </row>
    <row r="19" customFormat="false" ht="15" hidden="false" customHeight="false" outlineLevel="0" collapsed="false">
      <c r="A19" s="1" t="s">
        <v>9</v>
      </c>
      <c r="B19" s="3" t="n">
        <v>32.1291157084052</v>
      </c>
      <c r="C19" s="3" t="n">
        <v>1.02821109863852</v>
      </c>
      <c r="D19" s="1" t="s">
        <v>10</v>
      </c>
      <c r="E19" s="3" t="n">
        <v>-15.7246125012338</v>
      </c>
      <c r="F19" s="3" t="n">
        <v>1.06178305413518</v>
      </c>
      <c r="G19" s="1" t="s">
        <v>11</v>
      </c>
      <c r="H19" s="5" t="n">
        <v>-37.61</v>
      </c>
    </row>
    <row r="20" customFormat="false" ht="15" hidden="false" customHeight="false" outlineLevel="0" collapsed="false">
      <c r="A20" s="1" t="s">
        <v>12</v>
      </c>
      <c r="B20" s="3" t="n">
        <v>25.7135223542802</v>
      </c>
      <c r="C20" s="3" t="n">
        <v>0.946811296621971</v>
      </c>
      <c r="D20" s="1" t="s">
        <v>10</v>
      </c>
      <c r="E20" s="3" t="n">
        <v>-15.7246125012338</v>
      </c>
      <c r="F20" s="3" t="n">
        <v>1.06178305413518</v>
      </c>
      <c r="G20" s="1" t="s">
        <v>11</v>
      </c>
      <c r="H20" s="5" t="n">
        <v>-13.77</v>
      </c>
    </row>
    <row r="21" customFormat="false" ht="15" hidden="false" customHeight="false" outlineLevel="0" collapsed="false">
      <c r="A21" s="1" t="s">
        <v>13</v>
      </c>
      <c r="B21" s="3" t="n">
        <v>28.6645185602639</v>
      </c>
      <c r="C21" s="3" t="n">
        <v>1.02979961285352</v>
      </c>
      <c r="D21" s="1" t="s">
        <v>10</v>
      </c>
      <c r="E21" s="3" t="n">
        <v>-15.7246125012338</v>
      </c>
      <c r="F21" s="3" t="n">
        <v>1.06178305413518</v>
      </c>
      <c r="G21" s="1" t="s">
        <v>11</v>
      </c>
      <c r="H21" s="5" t="n">
        <v>-25.38</v>
      </c>
    </row>
    <row r="22" customFormat="false" ht="15" hidden="false" customHeight="false" outlineLevel="0" collapsed="false">
      <c r="A22" s="1" t="s">
        <v>9</v>
      </c>
      <c r="B22" s="3" t="n">
        <v>32.1291157084052</v>
      </c>
      <c r="C22" s="3" t="n">
        <v>1.02821109863852</v>
      </c>
      <c r="D22" s="1" t="s">
        <v>14</v>
      </c>
      <c r="E22" s="3" t="n">
        <v>-12.2507317036173</v>
      </c>
      <c r="F22" s="3" t="n">
        <v>1.07323488918987</v>
      </c>
      <c r="G22" s="1" t="s">
        <v>11</v>
      </c>
      <c r="H22" s="5" t="n">
        <v>-24.74</v>
      </c>
    </row>
    <row r="23" customFormat="false" ht="15" hidden="false" customHeight="false" outlineLevel="0" collapsed="false">
      <c r="A23" s="1" t="s">
        <v>12</v>
      </c>
      <c r="B23" s="3" t="n">
        <v>25.7135223542802</v>
      </c>
      <c r="C23" s="3" t="n">
        <v>0.946811296621971</v>
      </c>
      <c r="D23" s="1" t="s">
        <v>14</v>
      </c>
      <c r="E23" s="3" t="n">
        <v>-12.2507317036173</v>
      </c>
      <c r="F23" s="3" t="n">
        <v>1.07323488918987</v>
      </c>
      <c r="G23" s="1" t="s">
        <v>11</v>
      </c>
      <c r="H23" s="5" t="n">
        <v>2.91</v>
      </c>
    </row>
    <row r="24" customFormat="false" ht="15" hidden="false" customHeight="false" outlineLevel="0" collapsed="false">
      <c r="A24" s="1" t="s">
        <v>13</v>
      </c>
      <c r="B24" s="3" t="n">
        <v>28.6645185602639</v>
      </c>
      <c r="C24" s="3" t="n">
        <v>1.02979961285352</v>
      </c>
      <c r="D24" s="1" t="s">
        <v>14</v>
      </c>
      <c r="E24" s="3" t="n">
        <v>-12.2507317036173</v>
      </c>
      <c r="F24" s="3" t="n">
        <v>1.07323488918987</v>
      </c>
      <c r="G24" s="1" t="s">
        <v>11</v>
      </c>
      <c r="H24" s="5" t="n">
        <v>-10.63</v>
      </c>
    </row>
    <row r="25" customFormat="false" ht="15" hidden="false" customHeight="false" outlineLevel="0" collapsed="false">
      <c r="A25" s="1" t="s">
        <v>9</v>
      </c>
      <c r="B25" s="3" t="n">
        <v>32.1291157084052</v>
      </c>
      <c r="C25" s="3" t="n">
        <v>1.02821109863852</v>
      </c>
      <c r="D25" s="1" t="s">
        <v>15</v>
      </c>
      <c r="E25" s="3" t="n">
        <v>-16.0010483715792</v>
      </c>
      <c r="F25" s="3" t="n">
        <v>1.09451040805885</v>
      </c>
      <c r="G25" s="1" t="s">
        <v>11</v>
      </c>
      <c r="H25" s="5" t="n">
        <v>-38.48</v>
      </c>
    </row>
    <row r="26" customFormat="false" ht="15" hidden="false" customHeight="false" outlineLevel="0" collapsed="false">
      <c r="A26" s="1" t="s">
        <v>12</v>
      </c>
      <c r="B26" s="3" t="n">
        <v>25.7135223542802</v>
      </c>
      <c r="C26" s="3" t="n">
        <v>0.946811296621971</v>
      </c>
      <c r="D26" s="1" t="s">
        <v>15</v>
      </c>
      <c r="E26" s="3" t="n">
        <v>-16.0010483715792</v>
      </c>
      <c r="F26" s="3" t="n">
        <v>1.09451040805885</v>
      </c>
      <c r="G26" s="1" t="s">
        <v>11</v>
      </c>
      <c r="H26" s="5" t="n">
        <v>-14.88</v>
      </c>
    </row>
    <row r="27" customFormat="false" ht="15" hidden="false" customHeight="false" outlineLevel="0" collapsed="false">
      <c r="A27" s="1" t="s">
        <v>13</v>
      </c>
      <c r="B27" s="3" t="n">
        <v>28.6645185602639</v>
      </c>
      <c r="C27" s="3" t="n">
        <v>1.02979961285352</v>
      </c>
      <c r="D27" s="1" t="s">
        <v>15</v>
      </c>
      <c r="E27" s="3" t="n">
        <v>-16.0010483715792</v>
      </c>
      <c r="F27" s="3" t="n">
        <v>1.09451040805885</v>
      </c>
      <c r="G27" s="1" t="s">
        <v>11</v>
      </c>
      <c r="H27" s="5" t="n">
        <v>-26.37</v>
      </c>
    </row>
    <row r="28" customFormat="false" ht="15" hidden="false" customHeight="false" outlineLevel="0" collapsed="false">
      <c r="A28" s="1" t="s">
        <v>16</v>
      </c>
      <c r="B28" s="3" t="n">
        <v>33.0436443176987</v>
      </c>
      <c r="C28" s="3" t="n">
        <v>1.1051902543545</v>
      </c>
      <c r="D28" s="1" t="s">
        <v>10</v>
      </c>
      <c r="E28" s="3" t="n">
        <v>-15.7246125012338</v>
      </c>
      <c r="F28" s="3" t="n">
        <v>1.06178305413518</v>
      </c>
      <c r="G28" s="1" t="s">
        <v>11</v>
      </c>
      <c r="H28" s="2" t="n">
        <v>-40.41</v>
      </c>
    </row>
    <row r="29" customFormat="false" ht="15" hidden="false" customHeight="false" outlineLevel="0" collapsed="false">
      <c r="A29" s="1" t="s">
        <v>17</v>
      </c>
      <c r="B29" s="3" t="n">
        <v>34.9216271029507</v>
      </c>
      <c r="C29" s="3" t="n">
        <v>1.02753261309493</v>
      </c>
      <c r="D29" s="1" t="s">
        <v>10</v>
      </c>
      <c r="E29" s="3" t="n">
        <v>-15.7246125012338</v>
      </c>
      <c r="F29" s="3" t="n">
        <v>1.06178305413518</v>
      </c>
      <c r="G29" s="1" t="s">
        <v>11</v>
      </c>
      <c r="H29" s="2" t="n">
        <v>-46.38</v>
      </c>
    </row>
    <row r="30" customFormat="false" ht="15" hidden="false" customHeight="false" outlineLevel="0" collapsed="false">
      <c r="A30" s="1" t="s">
        <v>18</v>
      </c>
      <c r="B30" s="3" t="n">
        <v>32.6747575693072</v>
      </c>
      <c r="C30" s="3" t="n">
        <v>1.03593271638409</v>
      </c>
      <c r="D30" s="1" t="s">
        <v>10</v>
      </c>
      <c r="E30" s="3" t="n">
        <v>-15.7246125012338</v>
      </c>
      <c r="F30" s="3" t="n">
        <v>1.06178305413518</v>
      </c>
      <c r="G30" s="1" t="s">
        <v>11</v>
      </c>
      <c r="H30" s="2" t="n">
        <v>-39.38</v>
      </c>
    </row>
    <row r="31" customFormat="false" ht="15" hidden="false" customHeight="false" outlineLevel="0" collapsed="false">
      <c r="A31" s="1" t="s">
        <v>16</v>
      </c>
      <c r="B31" s="3" t="n">
        <v>33.0436443176987</v>
      </c>
      <c r="C31" s="3" t="n">
        <v>1.1051902543545</v>
      </c>
      <c r="D31" s="1" t="s">
        <v>14</v>
      </c>
      <c r="E31" s="3" t="n">
        <v>-12.2507317036173</v>
      </c>
      <c r="F31" s="3" t="n">
        <v>1.07323488918987</v>
      </c>
      <c r="G31" s="1" t="s">
        <v>11</v>
      </c>
      <c r="H31" s="2" t="n">
        <v>-27.95</v>
      </c>
    </row>
    <row r="32" customFormat="false" ht="15" hidden="false" customHeight="false" outlineLevel="0" collapsed="false">
      <c r="A32" s="1" t="s">
        <v>17</v>
      </c>
      <c r="B32" s="3" t="n">
        <v>34.9216271029507</v>
      </c>
      <c r="C32" s="3" t="n">
        <v>1.02753261309493</v>
      </c>
      <c r="D32" s="1" t="s">
        <v>14</v>
      </c>
      <c r="E32" s="3" t="n">
        <v>-12.2507317036173</v>
      </c>
      <c r="F32" s="3" t="n">
        <v>1.07323488918987</v>
      </c>
      <c r="G32" s="1" t="s">
        <v>11</v>
      </c>
      <c r="H32" s="2" t="n">
        <v>-34.76</v>
      </c>
    </row>
    <row r="33" customFormat="false" ht="15" hidden="false" customHeight="false" outlineLevel="0" collapsed="false">
      <c r="A33" s="1" t="s">
        <v>18</v>
      </c>
      <c r="B33" s="3" t="n">
        <v>32.6747575693072</v>
      </c>
      <c r="C33" s="3" t="n">
        <v>1.03593271638409</v>
      </c>
      <c r="D33" s="1" t="s">
        <v>14</v>
      </c>
      <c r="E33" s="3" t="n">
        <v>-12.2507317036173</v>
      </c>
      <c r="F33" s="3" t="n">
        <v>1.07323488918987</v>
      </c>
      <c r="G33" s="1" t="s">
        <v>11</v>
      </c>
      <c r="H33" s="2" t="n">
        <v>-26.77</v>
      </c>
    </row>
    <row r="34" customFormat="false" ht="15" hidden="false" customHeight="false" outlineLevel="0" collapsed="false">
      <c r="A34" s="1" t="s">
        <v>16</v>
      </c>
      <c r="B34" s="3" t="n">
        <v>33.0436443176987</v>
      </c>
      <c r="C34" s="3" t="n">
        <v>1.1051902543545</v>
      </c>
      <c r="D34" s="1" t="s">
        <v>15</v>
      </c>
      <c r="E34" s="3" t="n">
        <v>-16.0010483715792</v>
      </c>
      <c r="F34" s="3" t="n">
        <v>1.09451040805885</v>
      </c>
      <c r="G34" s="1" t="s">
        <v>11</v>
      </c>
      <c r="H34" s="2" t="n">
        <v>-41.25</v>
      </c>
    </row>
    <row r="35" customFormat="false" ht="15" hidden="false" customHeight="false" outlineLevel="0" collapsed="false">
      <c r="A35" s="1" t="s">
        <v>17</v>
      </c>
      <c r="B35" s="3" t="n">
        <v>34.9216271029507</v>
      </c>
      <c r="C35" s="3" t="n">
        <v>1.02753261309493</v>
      </c>
      <c r="D35" s="1" t="s">
        <v>15</v>
      </c>
      <c r="E35" s="3" t="n">
        <v>-16.0010483715792</v>
      </c>
      <c r="F35" s="3" t="n">
        <v>1.09451040805885</v>
      </c>
      <c r="G35" s="1" t="s">
        <v>11</v>
      </c>
      <c r="H35" s="2" t="n">
        <v>-47.16</v>
      </c>
    </row>
    <row r="36" customFormat="false" ht="15" hidden="false" customHeight="false" outlineLevel="0" collapsed="false">
      <c r="A36" s="1" t="s">
        <v>18</v>
      </c>
      <c r="B36" s="3" t="n">
        <v>32.6747575693072</v>
      </c>
      <c r="C36" s="3" t="n">
        <v>1.03593271638409</v>
      </c>
      <c r="D36" s="1" t="s">
        <v>15</v>
      </c>
      <c r="E36" s="3" t="n">
        <v>-16.0010483715792</v>
      </c>
      <c r="F36" s="3" t="n">
        <v>1.09451040805885</v>
      </c>
      <c r="G36" s="1" t="s">
        <v>11</v>
      </c>
      <c r="H36" s="2" t="n">
        <v>-40.23</v>
      </c>
    </row>
    <row r="37" customFormat="false" ht="15" hidden="false" customHeight="false" outlineLevel="0" collapsed="false">
      <c r="A37" s="1" t="s">
        <v>19</v>
      </c>
      <c r="B37" s="3" t="n">
        <v>27.5299357599708</v>
      </c>
      <c r="C37" s="3" t="n">
        <v>1.08877021776414</v>
      </c>
      <c r="D37" s="1" t="s">
        <v>20</v>
      </c>
      <c r="E37" s="3" t="n">
        <v>-16.1539346892692</v>
      </c>
      <c r="F37" s="3" t="n">
        <v>1.0498508260808</v>
      </c>
      <c r="G37" s="1" t="s">
        <v>11</v>
      </c>
      <c r="H37" s="5" t="n">
        <v>-22.63</v>
      </c>
    </row>
    <row r="38" customFormat="false" ht="15" hidden="false" customHeight="false" outlineLevel="0" collapsed="false">
      <c r="A38" s="1" t="s">
        <v>19</v>
      </c>
      <c r="B38" s="3" t="n">
        <v>27.5299357599708</v>
      </c>
      <c r="C38" s="3" t="n">
        <v>1.08877021776414</v>
      </c>
      <c r="D38" s="1" t="s">
        <v>21</v>
      </c>
      <c r="E38" s="3" t="n">
        <v>-15.8476282566737</v>
      </c>
      <c r="F38" s="3" t="n">
        <v>1.08436551946761</v>
      </c>
      <c r="G38" s="1" t="s">
        <v>11</v>
      </c>
      <c r="H38" s="5" t="n">
        <v>-21.28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12.02"/>
    <col collapsed="false" customWidth="true" hidden="false" outlineLevel="0" max="2" min="2" style="1" width="15.2"/>
    <col collapsed="false" customWidth="true" hidden="false" outlineLevel="0" max="3" min="3" style="1" width="15.88"/>
    <col collapsed="false" customWidth="true" hidden="false" outlineLevel="0" max="4" min="4" style="1" width="17.58"/>
    <col collapsed="false" customWidth="true" hidden="false" outlineLevel="0" max="5" min="5" style="1" width="14.65"/>
    <col collapsed="false" customWidth="true" hidden="false" outlineLevel="0" max="6" min="6" style="1" width="14.8"/>
    <col collapsed="false" customWidth="true" hidden="false" outlineLevel="0" max="7" min="7" style="1" width="17.98"/>
    <col collapsed="false" customWidth="true" hidden="false" outlineLevel="0" max="8" min="8" style="1" width="15.62"/>
    <col collapsed="false" customWidth="true" hidden="false" outlineLevel="0" max="9" min="9" style="1" width="17.58"/>
    <col collapsed="false" customWidth="true" hidden="false" outlineLevel="0" max="10" min="10" style="1" width="17.41"/>
    <col collapsed="false" customWidth="true" hidden="false" outlineLevel="0" max="11" min="11" style="1" width="9.21"/>
    <col collapsed="false" customWidth="true" hidden="false" outlineLevel="0" max="12" min="12" style="6" width="9.93"/>
    <col collapsed="false" customWidth="true" hidden="false" outlineLevel="0" max="13" min="13" style="6" width="6.45"/>
    <col collapsed="false" customWidth="true" hidden="false" outlineLevel="0" max="14" min="14" style="7" width="15.34"/>
    <col collapsed="false" customWidth="true" hidden="false" outlineLevel="0" max="15" min="15" style="7" width="18.54"/>
    <col collapsed="false" customWidth="true" hidden="false" outlineLevel="0" max="16" min="16" style="6" width="8.4"/>
    <col collapsed="false" customWidth="true" hidden="false" outlineLevel="0" max="17" min="17" style="6" width="18.54"/>
    <col collapsed="false" customWidth="false" hidden="false" outlineLevel="0" max="997" min="18" style="7" width="11.54"/>
  </cols>
  <sheetData>
    <row r="1" customFormat="false" ht="15" hidden="false" customHeight="false" outlineLevel="0" collapsed="false">
      <c r="A1" s="1" t="s">
        <v>0</v>
      </c>
      <c r="B1" s="3" t="s">
        <v>1</v>
      </c>
      <c r="C1" s="3" t="s">
        <v>22</v>
      </c>
      <c r="D1" s="3" t="s">
        <v>23</v>
      </c>
      <c r="E1" s="3" t="s">
        <v>2</v>
      </c>
      <c r="F1" s="1" t="s">
        <v>3</v>
      </c>
      <c r="G1" s="3" t="s">
        <v>4</v>
      </c>
      <c r="H1" s="3" t="s">
        <v>24</v>
      </c>
      <c r="I1" s="3" t="s">
        <v>25</v>
      </c>
      <c r="J1" s="3" t="s">
        <v>5</v>
      </c>
      <c r="K1" s="1" t="s">
        <v>6</v>
      </c>
      <c r="L1" s="6" t="s">
        <v>7</v>
      </c>
      <c r="M1" s="6" t="s">
        <v>26</v>
      </c>
      <c r="N1" s="8" t="s">
        <v>27</v>
      </c>
      <c r="O1" s="8" t="s">
        <v>28</v>
      </c>
      <c r="P1" s="6" t="s">
        <v>29</v>
      </c>
      <c r="Q1" s="6" t="s">
        <v>30</v>
      </c>
    </row>
    <row r="2" customFormat="false" ht="15" hidden="false" customHeight="false" outlineLevel="0" collapsed="false">
      <c r="A2" s="9" t="s">
        <v>31</v>
      </c>
      <c r="B2" s="10" t="n">
        <v>23.8640113917066</v>
      </c>
      <c r="C2" s="11" t="n">
        <f aca="false">AVERAGE(B2:B3)</f>
        <v>24.9588422967124</v>
      </c>
      <c r="D2" s="11" t="n">
        <f aca="false">MAX(((((E2^2)+(E3^2))^0.5)/2),STDEV(B2:B3))</f>
        <v>1.54832471436441</v>
      </c>
      <c r="E2" s="10" t="n">
        <v>0.95503969953536</v>
      </c>
      <c r="F2" s="9" t="n">
        <v>4</v>
      </c>
      <c r="G2" s="10" t="n">
        <v>6.13957045113104</v>
      </c>
      <c r="H2" s="11" t="n">
        <f aca="false">AVERAGE(G2:G3)</f>
        <v>6.13957045113104</v>
      </c>
      <c r="I2" s="11" t="n">
        <f aca="false">J2</f>
        <v>0.573630591660825</v>
      </c>
      <c r="J2" s="10" t="n">
        <v>0.573630591660825</v>
      </c>
      <c r="K2" s="9" t="s">
        <v>8</v>
      </c>
      <c r="L2" s="12" t="n">
        <v>180.27</v>
      </c>
      <c r="M2" s="11" t="n">
        <v>19.285</v>
      </c>
      <c r="N2" s="11" t="n">
        <f aca="false">AVERAGE(L2:L3)</f>
        <v>163.19</v>
      </c>
      <c r="O2" s="11" t="n">
        <f aca="false">((SUM(P2:P3))^0.5)/2</f>
        <v>11.9169128762444</v>
      </c>
      <c r="P2" s="10" t="n">
        <f aca="false">M2^2</f>
        <v>371.911225</v>
      </c>
      <c r="Q2" s="11" t="n">
        <f aca="false">_xlfn.STDEV.S(L2:L3)</f>
        <v>24.1547676453325</v>
      </c>
    </row>
    <row r="3" customFormat="false" ht="15" hidden="false" customHeight="false" outlineLevel="0" collapsed="false">
      <c r="A3" s="9" t="s">
        <v>32</v>
      </c>
      <c r="B3" s="10" t="n">
        <v>26.0536732017182</v>
      </c>
      <c r="C3" s="11"/>
      <c r="D3" s="11"/>
      <c r="E3" s="10" t="n">
        <v>0.79457601675227</v>
      </c>
      <c r="F3" s="9" t="n">
        <v>4</v>
      </c>
      <c r="G3" s="10" t="n">
        <v>6.13957045113104</v>
      </c>
      <c r="H3" s="11"/>
      <c r="I3" s="11"/>
      <c r="J3" s="10" t="n">
        <v>0.573630591660825</v>
      </c>
      <c r="K3" s="9" t="s">
        <v>8</v>
      </c>
      <c r="L3" s="12" t="n">
        <v>146.11</v>
      </c>
      <c r="M3" s="11" t="n">
        <v>14.005</v>
      </c>
      <c r="N3" s="11"/>
      <c r="O3" s="11"/>
      <c r="P3" s="10" t="n">
        <f aca="false">M3^2</f>
        <v>196.140025</v>
      </c>
      <c r="Q3" s="11"/>
    </row>
    <row r="4" customFormat="false" ht="15" hidden="false" customHeight="false" outlineLevel="0" collapsed="false">
      <c r="A4" s="1" t="s">
        <v>33</v>
      </c>
      <c r="B4" s="6" t="n">
        <v>36.265019444538</v>
      </c>
      <c r="C4" s="13" t="n">
        <f aca="false">AVERAGE(B4:B7)</f>
        <v>36.2518592939656</v>
      </c>
      <c r="D4" s="13" t="n">
        <f aca="false">MAX(((((E4^2)+(E5^2))^0.5)/2),STDEV(B4:B5))</f>
        <v>0.617725838493571</v>
      </c>
      <c r="E4" s="6" t="n">
        <v>0.825742842112747</v>
      </c>
      <c r="F4" s="1" t="s">
        <v>34</v>
      </c>
      <c r="G4" s="6" t="n">
        <v>4.27043204023795</v>
      </c>
      <c r="H4" s="13" t="n">
        <f aca="false">AVERAGE(G4:G7)</f>
        <v>4.34297608672389</v>
      </c>
      <c r="I4" s="13" t="n">
        <f aca="false">MAX(STDEV(G4,G7),((((J4^2)+(J7^2))^0.5)/2))</f>
        <v>0.458442994420824</v>
      </c>
      <c r="J4" s="6" t="n">
        <v>0.635703711156311</v>
      </c>
      <c r="K4" s="1" t="s">
        <v>8</v>
      </c>
      <c r="L4" s="13" t="n">
        <v>31.47</v>
      </c>
      <c r="M4" s="13" t="n">
        <v>6.695</v>
      </c>
      <c r="N4" s="13" t="n">
        <f aca="false">AVERAGE(L4:L7)</f>
        <v>32.035</v>
      </c>
      <c r="O4" s="13" t="n">
        <f aca="false">((SUM(P4:P7))^0.5)/4</f>
        <v>3.50976628495403</v>
      </c>
      <c r="P4" s="6" t="n">
        <f aca="false">M4^2</f>
        <v>44.823025</v>
      </c>
      <c r="Q4" s="13" t="n">
        <f aca="false">_xlfn.STDEV.S(L4:L7)</f>
        <v>0.562879501610544</v>
      </c>
    </row>
    <row r="5" customFormat="false" ht="15" hidden="false" customHeight="false" outlineLevel="0" collapsed="false">
      <c r="A5" s="1" t="s">
        <v>35</v>
      </c>
      <c r="B5" s="6" t="n">
        <v>36.2386991433932</v>
      </c>
      <c r="C5" s="13"/>
      <c r="D5" s="13"/>
      <c r="E5" s="6" t="n">
        <v>0.918961155256251</v>
      </c>
      <c r="F5" s="1" t="s">
        <v>34</v>
      </c>
      <c r="G5" s="6" t="n">
        <v>4.27043204023795</v>
      </c>
      <c r="H5" s="13"/>
      <c r="I5" s="13"/>
      <c r="J5" s="6" t="n">
        <v>0.635703711156311</v>
      </c>
      <c r="K5" s="1" t="s">
        <v>8</v>
      </c>
      <c r="L5" s="13" t="n">
        <v>31.64</v>
      </c>
      <c r="M5" s="13" t="n">
        <v>7.18</v>
      </c>
      <c r="N5" s="13"/>
      <c r="O5" s="13"/>
      <c r="P5" s="6" t="n">
        <f aca="false">M5^2</f>
        <v>51.5524</v>
      </c>
      <c r="Q5" s="13"/>
    </row>
    <row r="6" customFormat="false" ht="15" hidden="false" customHeight="false" outlineLevel="0" collapsed="false">
      <c r="A6" s="1" t="s">
        <v>33</v>
      </c>
      <c r="B6" s="6" t="n">
        <v>36.265019444538</v>
      </c>
      <c r="C6" s="13"/>
      <c r="D6" s="13"/>
      <c r="E6" s="6" t="n">
        <v>0.825742842112747</v>
      </c>
      <c r="F6" s="1" t="s">
        <v>36</v>
      </c>
      <c r="G6" s="6" t="n">
        <v>4.41552013320982</v>
      </c>
      <c r="H6" s="13"/>
      <c r="I6" s="13"/>
      <c r="J6" s="6" t="n">
        <v>0.660727408358562</v>
      </c>
      <c r="K6" s="1" t="s">
        <v>8</v>
      </c>
      <c r="L6" s="13" t="n">
        <v>32.43</v>
      </c>
      <c r="M6" s="13" t="n">
        <v>6.855</v>
      </c>
      <c r="N6" s="13"/>
      <c r="O6" s="13"/>
      <c r="P6" s="6" t="n">
        <f aca="false">M6^2</f>
        <v>46.991025</v>
      </c>
      <c r="Q6" s="13"/>
    </row>
    <row r="7" customFormat="false" ht="15" hidden="false" customHeight="false" outlineLevel="0" collapsed="false">
      <c r="A7" s="1" t="s">
        <v>35</v>
      </c>
      <c r="B7" s="6" t="n">
        <v>36.2386991433932</v>
      </c>
      <c r="C7" s="13"/>
      <c r="D7" s="13"/>
      <c r="E7" s="6" t="n">
        <v>0.918961155256251</v>
      </c>
      <c r="F7" s="1" t="s">
        <v>36</v>
      </c>
      <c r="G7" s="6" t="n">
        <v>4.41552013320982</v>
      </c>
      <c r="H7" s="13"/>
      <c r="I7" s="13"/>
      <c r="J7" s="6" t="n">
        <v>0.660727408358562</v>
      </c>
      <c r="K7" s="1" t="s">
        <v>8</v>
      </c>
      <c r="L7" s="13" t="n">
        <v>32.6</v>
      </c>
      <c r="M7" s="13" t="n">
        <v>7.33</v>
      </c>
      <c r="N7" s="13"/>
      <c r="O7" s="13"/>
      <c r="P7" s="6" t="n">
        <f aca="false">M7^2</f>
        <v>53.7289</v>
      </c>
      <c r="Q7" s="13"/>
    </row>
    <row r="8" customFormat="false" ht="15" hidden="false" customHeight="false" outlineLevel="0" collapsed="false">
      <c r="A8" s="9" t="n">
        <v>3</v>
      </c>
      <c r="B8" s="10" t="n">
        <v>37.0778984744432</v>
      </c>
      <c r="C8" s="11" t="n">
        <f aca="false">B8</f>
        <v>37.0778984744432</v>
      </c>
      <c r="D8" s="11" t="n">
        <f aca="false">E8</f>
        <v>0.841916089485348</v>
      </c>
      <c r="E8" s="10" t="n">
        <v>0.841916089485348</v>
      </c>
      <c r="F8" s="9" t="n">
        <v>33</v>
      </c>
      <c r="G8" s="10" t="n">
        <v>4.59189002111996</v>
      </c>
      <c r="H8" s="11" t="n">
        <f aca="false">G8</f>
        <v>4.59189002111996</v>
      </c>
      <c r="I8" s="11" t="n">
        <f aca="false">J8</f>
        <v>0.604411751955285</v>
      </c>
      <c r="J8" s="10" t="n">
        <v>0.604411751955285</v>
      </c>
      <c r="K8" s="9" t="s">
        <v>8</v>
      </c>
      <c r="L8" s="11" t="n">
        <v>28.46</v>
      </c>
      <c r="M8" s="11" t="n">
        <v>6.48</v>
      </c>
      <c r="N8" s="11" t="n">
        <f aca="false">L8</f>
        <v>28.46</v>
      </c>
      <c r="O8" s="11" t="n">
        <f aca="false">M8</f>
        <v>6.48</v>
      </c>
      <c r="P8" s="10" t="n">
        <f aca="false">M8^2</f>
        <v>41.9904</v>
      </c>
      <c r="Q8" s="11" t="n">
        <f aca="false">M8</f>
        <v>6.48</v>
      </c>
    </row>
    <row r="9" customFormat="false" ht="15" hidden="false" customHeight="false" outlineLevel="0" collapsed="false">
      <c r="A9" s="1" t="s">
        <v>37</v>
      </c>
      <c r="B9" s="6" t="n">
        <v>35.0678016437963</v>
      </c>
      <c r="C9" s="13" t="n">
        <f aca="false">AVERAGE(B9:B10)</f>
        <v>34.562833265157</v>
      </c>
      <c r="D9" s="13" t="n">
        <f aca="false">MAX(((((E9^2)+(E10^2))^0.5)/2),STDEV(B9:B10))</f>
        <v>0.714133129641322</v>
      </c>
      <c r="E9" s="6" t="n">
        <v>0.850479590744447</v>
      </c>
      <c r="F9" s="1" t="n">
        <v>23</v>
      </c>
      <c r="G9" s="6" t="n">
        <v>8.97750330045081</v>
      </c>
      <c r="H9" s="13" t="n">
        <f aca="false">AVERAGE(G9:G10)</f>
        <v>8.97750330045081</v>
      </c>
      <c r="I9" s="13" t="n">
        <f aca="false">J9</f>
        <v>0.55160121862847</v>
      </c>
      <c r="J9" s="6" t="n">
        <v>0.55160121862847</v>
      </c>
      <c r="K9" s="1" t="s">
        <v>8</v>
      </c>
      <c r="L9" s="13" t="n">
        <v>77.11</v>
      </c>
      <c r="M9" s="13" t="n">
        <v>9.215</v>
      </c>
      <c r="N9" s="13" t="n">
        <f aca="false">AVERAGE(L9:L10)</f>
        <v>81.815</v>
      </c>
      <c r="O9" s="13" t="n">
        <f aca="false">((SUM(P9:P10))^0.5)/2</f>
        <v>6.65169621224541</v>
      </c>
      <c r="P9" s="6" t="n">
        <f aca="false">M9^2</f>
        <v>84.9162249999999</v>
      </c>
      <c r="Q9" s="13" t="n">
        <f aca="false">_xlfn.STDEV.S(L9:L10)</f>
        <v>6.65387481096541</v>
      </c>
    </row>
    <row r="10" customFormat="false" ht="15" hidden="false" customHeight="false" outlineLevel="0" collapsed="false">
      <c r="A10" s="1" t="s">
        <v>38</v>
      </c>
      <c r="B10" s="6" t="n">
        <v>34.0578648865176</v>
      </c>
      <c r="C10" s="13"/>
      <c r="D10" s="13"/>
      <c r="E10" s="6" t="n">
        <v>0.818621273525735</v>
      </c>
      <c r="F10" s="1" t="n">
        <v>23</v>
      </c>
      <c r="G10" s="6" t="n">
        <v>8.97750330045081</v>
      </c>
      <c r="H10" s="13"/>
      <c r="I10" s="13"/>
      <c r="J10" s="6" t="n">
        <v>0.55160121862847</v>
      </c>
      <c r="K10" s="1" t="s">
        <v>8</v>
      </c>
      <c r="L10" s="13" t="n">
        <v>86.52</v>
      </c>
      <c r="M10" s="13" t="n">
        <v>9.595</v>
      </c>
      <c r="N10" s="13"/>
      <c r="O10" s="13"/>
      <c r="P10" s="6" t="n">
        <f aca="false">M10^2</f>
        <v>92.064025</v>
      </c>
      <c r="Q10" s="13"/>
    </row>
    <row r="11" customFormat="false" ht="15" hidden="false" customHeight="false" outlineLevel="0" collapsed="false">
      <c r="A11" s="9" t="s">
        <v>39</v>
      </c>
      <c r="B11" s="10" t="n">
        <v>37.7798755016055</v>
      </c>
      <c r="C11" s="11" t="n">
        <f aca="false">AVERAGE(B11:B13)</f>
        <v>36.3683340431018</v>
      </c>
      <c r="D11" s="11" t="n">
        <f aca="false">MAX(((((E11^2)+(E12^2)+(E13^2))^0.5)/3),STDEV(B11,B12,B13))</f>
        <v>1.54422440641797</v>
      </c>
      <c r="E11" s="10" t="n">
        <v>0.839089005049499</v>
      </c>
      <c r="F11" s="9" t="n">
        <v>37</v>
      </c>
      <c r="G11" s="10" t="n">
        <v>4.84164668918888</v>
      </c>
      <c r="H11" s="11" t="n">
        <f aca="false">AVERAGE(G11:G13)</f>
        <v>4.84164668918888</v>
      </c>
      <c r="I11" s="11" t="n">
        <f aca="false">J11</f>
        <v>0.619914250510387</v>
      </c>
      <c r="J11" s="10" t="n">
        <v>0.619914250510387</v>
      </c>
      <c r="K11" s="9" t="s">
        <v>8</v>
      </c>
      <c r="L11" s="11" t="n">
        <v>25.75</v>
      </c>
      <c r="M11" s="11" t="n">
        <v>6.375</v>
      </c>
      <c r="N11" s="11" t="n">
        <f aca="false">AVERAGE(L11:L13)</f>
        <v>34.88</v>
      </c>
      <c r="O11" s="11" t="n">
        <f aca="false">((SUM(P11:P13))^0.5)/3</f>
        <v>4.01057525660458</v>
      </c>
      <c r="P11" s="10" t="n">
        <f aca="false">M11^2</f>
        <v>40.640625</v>
      </c>
      <c r="Q11" s="11" t="n">
        <f aca="false">_xlfn.STDEV.S(L11:L13)</f>
        <v>10.1629670864369</v>
      </c>
    </row>
    <row r="12" customFormat="false" ht="15" hidden="false" customHeight="false" outlineLevel="0" collapsed="false">
      <c r="A12" s="9" t="s">
        <v>40</v>
      </c>
      <c r="B12" s="10" t="n">
        <v>34.7190104268474</v>
      </c>
      <c r="C12" s="11"/>
      <c r="D12" s="11"/>
      <c r="E12" s="10" t="n">
        <v>0.864314425961945</v>
      </c>
      <c r="F12" s="9" t="n">
        <v>37</v>
      </c>
      <c r="G12" s="10" t="n">
        <v>4.84164668918888</v>
      </c>
      <c r="H12" s="11"/>
      <c r="I12" s="11"/>
      <c r="J12" s="10" t="n">
        <v>0.619914250510387</v>
      </c>
      <c r="K12" s="9" t="s">
        <v>8</v>
      </c>
      <c r="L12" s="11" t="n">
        <v>45.83</v>
      </c>
      <c r="M12" s="11" t="n">
        <v>7.67</v>
      </c>
      <c r="N12" s="11"/>
      <c r="O12" s="11"/>
      <c r="P12" s="10" t="n">
        <f aca="false">M12^2</f>
        <v>58.8289</v>
      </c>
      <c r="Q12" s="11"/>
    </row>
    <row r="13" customFormat="false" ht="15" hidden="false" customHeight="false" outlineLevel="0" collapsed="false">
      <c r="A13" s="9" t="s">
        <v>41</v>
      </c>
      <c r="B13" s="10" t="n">
        <v>36.6061162008525</v>
      </c>
      <c r="C13" s="11"/>
      <c r="D13" s="11"/>
      <c r="E13" s="10" t="n">
        <v>0.829262708005216</v>
      </c>
      <c r="F13" s="9" t="n">
        <v>37</v>
      </c>
      <c r="G13" s="10" t="n">
        <v>4.84164668918888</v>
      </c>
      <c r="H13" s="11"/>
      <c r="I13" s="11"/>
      <c r="J13" s="10" t="n">
        <v>0.619914250510387</v>
      </c>
      <c r="K13" s="9" t="s">
        <v>8</v>
      </c>
      <c r="L13" s="11" t="n">
        <v>33.06</v>
      </c>
      <c r="M13" s="11" t="n">
        <v>6.73</v>
      </c>
      <c r="N13" s="11"/>
      <c r="O13" s="11"/>
      <c r="P13" s="10" t="n">
        <f aca="false">M13^2</f>
        <v>45.2929</v>
      </c>
      <c r="Q13" s="11"/>
    </row>
    <row r="14" customFormat="false" ht="15" hidden="false" customHeight="false" outlineLevel="0" collapsed="false">
      <c r="A14" s="1" t="n">
        <v>10</v>
      </c>
      <c r="B14" s="6" t="n">
        <v>26.8052854476081</v>
      </c>
      <c r="C14" s="13" t="n">
        <f aca="false">AVERAGE(B14:B15)</f>
        <v>26.8052854476081</v>
      </c>
      <c r="D14" s="13" t="n">
        <f aca="false">E14</f>
        <v>0.800304028898228</v>
      </c>
      <c r="E14" s="6" t="n">
        <v>0.800304028898228</v>
      </c>
      <c r="F14" s="1" t="s">
        <v>42</v>
      </c>
      <c r="G14" s="6" t="n">
        <v>-0.797984900776726</v>
      </c>
      <c r="H14" s="13" t="n">
        <f aca="false">AVERAGE(G14:G15)</f>
        <v>-0.663479856375349</v>
      </c>
      <c r="I14" s="13" t="n">
        <f aca="false">MAX(STDEV(G14,G15),((((J14^2)+(J15^2))^0.5)/2))</f>
        <v>0.485241370553532</v>
      </c>
      <c r="J14" s="6" t="n">
        <v>0.713410585511954</v>
      </c>
      <c r="K14" s="1" t="s">
        <v>8</v>
      </c>
      <c r="L14" s="13" t="n">
        <v>61.92</v>
      </c>
      <c r="M14" s="13" t="n">
        <v>8.835</v>
      </c>
      <c r="N14" s="13" t="n">
        <f aca="false">AVERAGE(L14:L15)</f>
        <v>63.055</v>
      </c>
      <c r="O14" s="13" t="n">
        <f aca="false">((SUM(P14:P15))^0.5)/2</f>
        <v>6.18922703170598</v>
      </c>
      <c r="P14" s="6" t="n">
        <f aca="false">M14^2</f>
        <v>78.0572249999999</v>
      </c>
      <c r="Q14" s="13" t="n">
        <f aca="false">_xlfn.STDEV.S(L14:L15)</f>
        <v>1.60513239329346</v>
      </c>
    </row>
    <row r="15" customFormat="false" ht="15" hidden="false" customHeight="false" outlineLevel="0" collapsed="false">
      <c r="A15" s="1" t="n">
        <v>10</v>
      </c>
      <c r="B15" s="6" t="n">
        <v>26.8052854476081</v>
      </c>
      <c r="C15" s="13"/>
      <c r="D15" s="13"/>
      <c r="E15" s="6" t="n">
        <v>0.800304028898228</v>
      </c>
      <c r="F15" s="1" t="s">
        <v>43</v>
      </c>
      <c r="G15" s="6" t="n">
        <v>-0.528974811973971</v>
      </c>
      <c r="H15" s="13"/>
      <c r="I15" s="13"/>
      <c r="J15" s="6" t="n">
        <v>0.657937753337025</v>
      </c>
      <c r="K15" s="1" t="s">
        <v>8</v>
      </c>
      <c r="L15" s="13" t="n">
        <v>64.19</v>
      </c>
      <c r="M15" s="13" t="n">
        <v>8.67</v>
      </c>
      <c r="N15" s="13"/>
      <c r="O15" s="13"/>
      <c r="P15" s="6" t="n">
        <f aca="false">M15^2</f>
        <v>75.1689</v>
      </c>
      <c r="Q15" s="13"/>
    </row>
    <row r="16" customFormat="false" ht="15" hidden="false" customHeight="false" outlineLevel="0" collapsed="false">
      <c r="A16" s="9" t="s">
        <v>44</v>
      </c>
      <c r="B16" s="10" t="n">
        <v>37.4040691984826</v>
      </c>
      <c r="C16" s="11" t="n">
        <f aca="false">AVERAGE(B16:B19)</f>
        <v>37.092089485894</v>
      </c>
      <c r="D16" s="11" t="n">
        <f aca="false">MAX(((((E16^2)+(E17^2))^0.5)/2),STDEV(B16:B17))</f>
        <v>0.604716075508976</v>
      </c>
      <c r="E16" s="10" t="n">
        <v>0.844389731752391</v>
      </c>
      <c r="F16" s="9" t="s">
        <v>34</v>
      </c>
      <c r="G16" s="10" t="n">
        <v>4.27043204023795</v>
      </c>
      <c r="H16" s="11" t="n">
        <f aca="false">AVERAGE(G16:G19)</f>
        <v>4.34297608672389</v>
      </c>
      <c r="I16" s="11" t="n">
        <f aca="false">MAX(STDEV(G16,G19),((((J16^2)+(J19^2))^0.5)/2))</f>
        <v>0.458442994420824</v>
      </c>
      <c r="J16" s="10" t="n">
        <v>0.635703711156311</v>
      </c>
      <c r="K16" s="9" t="s">
        <v>8</v>
      </c>
      <c r="L16" s="11" t="n">
        <v>24.46</v>
      </c>
      <c r="M16" s="11" t="n">
        <v>6.395</v>
      </c>
      <c r="N16" s="11" t="n">
        <f aca="false">AVERAGE(L16:L19)</f>
        <v>26.8125</v>
      </c>
      <c r="O16" s="11" t="n">
        <f aca="false">((SUM(P16:P19))^0.5)/4</f>
        <v>3.31428088919753</v>
      </c>
      <c r="P16" s="10" t="n">
        <f aca="false">M16^2</f>
        <v>40.896025</v>
      </c>
      <c r="Q16" s="11" t="n">
        <f aca="false">_xlfn.STDEV.S(L16:L19)</f>
        <v>2.25945974368505</v>
      </c>
    </row>
    <row r="17" customFormat="false" ht="15" hidden="false" customHeight="false" outlineLevel="0" collapsed="false">
      <c r="A17" s="9" t="s">
        <v>45</v>
      </c>
      <c r="B17" s="10" t="n">
        <v>36.7801097733054</v>
      </c>
      <c r="C17" s="11"/>
      <c r="D17" s="11"/>
      <c r="E17" s="10" t="n">
        <v>0.865870722929836</v>
      </c>
      <c r="F17" s="9" t="s">
        <v>34</v>
      </c>
      <c r="G17" s="10" t="n">
        <v>4.27043204023795</v>
      </c>
      <c r="H17" s="11"/>
      <c r="I17" s="11"/>
      <c r="J17" s="10" t="n">
        <v>0.635703711156311</v>
      </c>
      <c r="K17" s="9" t="s">
        <v>8</v>
      </c>
      <c r="L17" s="11" t="n">
        <v>28.25</v>
      </c>
      <c r="M17" s="11" t="n">
        <v>6.71</v>
      </c>
      <c r="N17" s="11"/>
      <c r="O17" s="11"/>
      <c r="P17" s="10" t="n">
        <f aca="false">M17^2</f>
        <v>45.0241</v>
      </c>
      <c r="Q17" s="11"/>
    </row>
    <row r="18" customFormat="false" ht="15" hidden="false" customHeight="false" outlineLevel="0" collapsed="false">
      <c r="A18" s="9" t="s">
        <v>44</v>
      </c>
      <c r="B18" s="10" t="n">
        <v>37.4040691984826</v>
      </c>
      <c r="C18" s="11"/>
      <c r="D18" s="11"/>
      <c r="E18" s="10" t="n">
        <v>0.844389731752391</v>
      </c>
      <c r="F18" s="9" t="s">
        <v>36</v>
      </c>
      <c r="G18" s="10" t="n">
        <v>4.41552013320982</v>
      </c>
      <c r="H18" s="11"/>
      <c r="I18" s="11"/>
      <c r="J18" s="10" t="n">
        <v>0.660727408358562</v>
      </c>
      <c r="K18" s="9" t="s">
        <v>8</v>
      </c>
      <c r="L18" s="11" t="n">
        <v>25.36</v>
      </c>
      <c r="M18" s="11" t="n">
        <v>6.54</v>
      </c>
      <c r="N18" s="11"/>
      <c r="O18" s="11"/>
      <c r="P18" s="10" t="n">
        <f aca="false">M18^2</f>
        <v>42.7716</v>
      </c>
      <c r="Q18" s="11"/>
    </row>
    <row r="19" customFormat="false" ht="15" hidden="false" customHeight="false" outlineLevel="0" collapsed="false">
      <c r="A19" s="9" t="s">
        <v>45</v>
      </c>
      <c r="B19" s="10" t="n">
        <v>36.7801097733054</v>
      </c>
      <c r="C19" s="11"/>
      <c r="D19" s="11"/>
      <c r="E19" s="10" t="n">
        <v>0.865870722929836</v>
      </c>
      <c r="F19" s="9" t="s">
        <v>36</v>
      </c>
      <c r="G19" s="10" t="n">
        <v>4.41552013320982</v>
      </c>
      <c r="H19" s="11"/>
      <c r="I19" s="11"/>
      <c r="J19" s="10" t="n">
        <v>0.660727408358562</v>
      </c>
      <c r="K19" s="9" t="s">
        <v>8</v>
      </c>
      <c r="L19" s="11" t="n">
        <v>29.18</v>
      </c>
      <c r="M19" s="11" t="n">
        <v>6.86</v>
      </c>
      <c r="N19" s="11"/>
      <c r="O19" s="11"/>
      <c r="P19" s="10" t="n">
        <f aca="false">M19^2</f>
        <v>47.0596</v>
      </c>
      <c r="Q19" s="11"/>
    </row>
    <row r="20" customFormat="false" ht="15" hidden="false" customHeight="false" outlineLevel="0" collapsed="false">
      <c r="A20" s="1" t="s">
        <v>46</v>
      </c>
      <c r="B20" s="6" t="n">
        <v>37.0597008864991</v>
      </c>
      <c r="C20" s="13" t="n">
        <f aca="false">AVERAGE(B20:B23)</f>
        <v>36.5887581101388</v>
      </c>
      <c r="D20" s="13" t="n">
        <f aca="false">MAX(((((E20^2)+(E21^2))^0.5)/2),STDEV(B20:B21))</f>
        <v>0.666013661430375</v>
      </c>
      <c r="E20" s="6" t="n">
        <v>0.805474415998636</v>
      </c>
      <c r="F20" s="1" t="s">
        <v>47</v>
      </c>
      <c r="G20" s="6" t="n">
        <v>4.64943190611969</v>
      </c>
      <c r="H20" s="13" t="n">
        <f aca="false">AVERAGE(G20:G23)</f>
        <v>5.08399428187954</v>
      </c>
      <c r="I20" s="13" t="n">
        <f aca="false">MAX(STDEV(G20,G23),((((J20^2)+(J23^2))^0.5)/2))</f>
        <v>0.614564005496646</v>
      </c>
      <c r="J20" s="6" t="n">
        <v>0.694412352088954</v>
      </c>
      <c r="K20" s="1" t="s">
        <v>8</v>
      </c>
      <c r="L20" s="13" t="n">
        <v>28.94</v>
      </c>
      <c r="M20" s="13" t="n">
        <v>6.695</v>
      </c>
      <c r="N20" s="13" t="n">
        <f aca="false">AVERAGE(L20:L23)</f>
        <v>34.8625</v>
      </c>
      <c r="O20" s="13" t="n">
        <f aca="false">((SUM(P20:P23))^0.5)/4</f>
        <v>3.40020105104095</v>
      </c>
      <c r="P20" s="6" t="n">
        <f aca="false">M20^2</f>
        <v>44.823025</v>
      </c>
      <c r="Q20" s="13" t="n">
        <f aca="false">_xlfn.STDEV.S(L20:L23)</f>
        <v>4.89714457617906</v>
      </c>
    </row>
    <row r="21" customFormat="false" ht="15" hidden="false" customHeight="false" outlineLevel="0" collapsed="false">
      <c r="A21" s="1" t="s">
        <v>48</v>
      </c>
      <c r="B21" s="6" t="n">
        <v>36.1178153337785</v>
      </c>
      <c r="C21" s="13"/>
      <c r="D21" s="13"/>
      <c r="E21" s="6" t="n">
        <v>0.820722900833522</v>
      </c>
      <c r="F21" s="1" t="s">
        <v>47</v>
      </c>
      <c r="G21" s="6" t="n">
        <v>4.64943190611969</v>
      </c>
      <c r="H21" s="13"/>
      <c r="I21" s="13"/>
      <c r="J21" s="6" t="n">
        <v>0.694412352088954</v>
      </c>
      <c r="K21" s="1" t="s">
        <v>8</v>
      </c>
      <c r="L21" s="13" t="n">
        <v>34.94</v>
      </c>
      <c r="M21" s="13" t="n">
        <v>7.115</v>
      </c>
      <c r="N21" s="13"/>
      <c r="O21" s="13"/>
      <c r="P21" s="6" t="n">
        <f aca="false">M21^2</f>
        <v>50.623225</v>
      </c>
      <c r="Q21" s="13"/>
    </row>
    <row r="22" customFormat="false" ht="15" hidden="false" customHeight="false" outlineLevel="0" collapsed="false">
      <c r="A22" s="1" t="s">
        <v>46</v>
      </c>
      <c r="B22" s="6" t="n">
        <v>37.0597008864991</v>
      </c>
      <c r="C22" s="13"/>
      <c r="D22" s="13"/>
      <c r="E22" s="6" t="n">
        <v>0.805474415998636</v>
      </c>
      <c r="F22" s="1" t="s">
        <v>49</v>
      </c>
      <c r="G22" s="6" t="n">
        <v>5.51855665763938</v>
      </c>
      <c r="H22" s="13"/>
      <c r="I22" s="13"/>
      <c r="J22" s="6" t="n">
        <v>0.565316857359696</v>
      </c>
      <c r="K22" s="1" t="s">
        <v>8</v>
      </c>
      <c r="L22" s="13" t="n">
        <v>34.64</v>
      </c>
      <c r="M22" s="13" t="n">
        <v>6.475</v>
      </c>
      <c r="N22" s="13"/>
      <c r="O22" s="13"/>
      <c r="P22" s="6" t="n">
        <f aca="false">M22^2</f>
        <v>41.925625</v>
      </c>
      <c r="Q22" s="13"/>
    </row>
    <row r="23" customFormat="false" ht="15" hidden="false" customHeight="false" outlineLevel="0" collapsed="false">
      <c r="A23" s="1" t="s">
        <v>48</v>
      </c>
      <c r="B23" s="6" t="n">
        <v>36.1178153337785</v>
      </c>
      <c r="C23" s="13"/>
      <c r="D23" s="13"/>
      <c r="E23" s="6" t="n">
        <v>0.820722900833522</v>
      </c>
      <c r="F23" s="1" t="s">
        <v>49</v>
      </c>
      <c r="G23" s="6" t="n">
        <v>5.51855665763938</v>
      </c>
      <c r="H23" s="13"/>
      <c r="I23" s="13"/>
      <c r="J23" s="6" t="n">
        <v>0.565316857359696</v>
      </c>
      <c r="K23" s="1" t="s">
        <v>8</v>
      </c>
      <c r="L23" s="13" t="n">
        <v>40.93</v>
      </c>
      <c r="M23" s="13" t="n">
        <v>6.9</v>
      </c>
      <c r="N23" s="13"/>
      <c r="O23" s="13"/>
      <c r="P23" s="6" t="n">
        <f aca="false">M23^2</f>
        <v>47.61</v>
      </c>
      <c r="Q23" s="13"/>
    </row>
    <row r="24" customFormat="false" ht="15" hidden="false" customHeight="false" outlineLevel="0" collapsed="false">
      <c r="A24" s="9" t="s">
        <v>47</v>
      </c>
      <c r="B24" s="10" t="n">
        <v>31.3695111811795</v>
      </c>
      <c r="C24" s="11" t="n">
        <f aca="false">AVERAGE(B24:B27)</f>
        <v>26.5866459481105</v>
      </c>
      <c r="D24" s="11" t="n">
        <f aca="false">MAX(((((E24^2)+(E25^2))^0.5)/2),STDEV(B24:B25))</f>
        <v>6.76399287960893</v>
      </c>
      <c r="E24" s="10" t="n">
        <v>0.683589261705627</v>
      </c>
      <c r="F24" s="9" t="s">
        <v>50</v>
      </c>
      <c r="G24" s="10" t="n">
        <v>-16.1539346892692</v>
      </c>
      <c r="H24" s="11" t="n">
        <f aca="false">AVERAGE(G24:G27)</f>
        <v>-16.0007814729715</v>
      </c>
      <c r="I24" s="11" t="n">
        <f aca="false">MAX(STDEV(G24,G27),((((J24^2)+(J27^2))^0.5)/2))</f>
        <v>0.754658090931383</v>
      </c>
      <c r="J24" s="10" t="n">
        <v>1.0498508260808</v>
      </c>
      <c r="K24" s="9" t="s">
        <v>11</v>
      </c>
      <c r="L24" s="11" t="n">
        <v>-41.51</v>
      </c>
      <c r="M24" s="11" t="n">
        <v>4.1</v>
      </c>
      <c r="N24" s="11" t="n">
        <f aca="false">AVERAGE(L24:L27)</f>
        <v>-22.5425</v>
      </c>
      <c r="O24" s="11" t="n">
        <f aca="false">((SUM(P24:P27))^0.5)/4</f>
        <v>2.58499697775452</v>
      </c>
      <c r="P24" s="10" t="n">
        <f aca="false">M24^2</f>
        <v>16.81</v>
      </c>
      <c r="Q24" s="11" t="n">
        <f aca="false">_xlfn.STDEV.S(L24:L27)</f>
        <v>21.3256299242641</v>
      </c>
    </row>
    <row r="25" customFormat="false" ht="15" hidden="false" customHeight="false" outlineLevel="0" collapsed="false">
      <c r="A25" s="9" t="s">
        <v>49</v>
      </c>
      <c r="B25" s="10" t="n">
        <v>21.8037807150415</v>
      </c>
      <c r="C25" s="10"/>
      <c r="D25" s="10"/>
      <c r="E25" s="10" t="n">
        <v>0.637464311280562</v>
      </c>
      <c r="F25" s="9" t="s">
        <v>50</v>
      </c>
      <c r="G25" s="10" t="n">
        <v>-16.1539346892692</v>
      </c>
      <c r="H25" s="10"/>
      <c r="I25" s="10"/>
      <c r="J25" s="10" t="n">
        <v>1.0498508260808</v>
      </c>
      <c r="K25" s="9" t="s">
        <v>11</v>
      </c>
      <c r="L25" s="11" t="n">
        <v>-4.83</v>
      </c>
      <c r="M25" s="11" t="n">
        <v>5.89</v>
      </c>
      <c r="N25" s="14"/>
      <c r="O25" s="14"/>
      <c r="P25" s="10" t="n">
        <f aca="false">M25^2</f>
        <v>34.6921</v>
      </c>
      <c r="Q25" s="14"/>
    </row>
    <row r="26" customFormat="false" ht="15" hidden="false" customHeight="false" outlineLevel="0" collapsed="false">
      <c r="A26" s="9" t="s">
        <v>47</v>
      </c>
      <c r="B26" s="10" t="n">
        <v>31.3695111811795</v>
      </c>
      <c r="C26" s="10"/>
      <c r="D26" s="10"/>
      <c r="E26" s="10" t="n">
        <v>0.683589261705627</v>
      </c>
      <c r="F26" s="9" t="s">
        <v>51</v>
      </c>
      <c r="G26" s="10" t="n">
        <v>-15.8476282566737</v>
      </c>
      <c r="H26" s="10"/>
      <c r="I26" s="10"/>
      <c r="J26" s="10" t="n">
        <v>1.08436551946761</v>
      </c>
      <c r="K26" s="9" t="s">
        <v>11</v>
      </c>
      <c r="L26" s="11" t="n">
        <v>-40.49</v>
      </c>
      <c r="M26" s="11" t="n">
        <v>4.245</v>
      </c>
      <c r="N26" s="14"/>
      <c r="O26" s="14"/>
      <c r="P26" s="10" t="n">
        <f aca="false">M26^2</f>
        <v>18.020025</v>
      </c>
      <c r="Q26" s="14"/>
    </row>
    <row r="27" customFormat="false" ht="15" hidden="false" customHeight="false" outlineLevel="0" collapsed="false">
      <c r="A27" s="9" t="s">
        <v>49</v>
      </c>
      <c r="B27" s="10" t="n">
        <v>21.8037807150415</v>
      </c>
      <c r="C27" s="10"/>
      <c r="D27" s="10"/>
      <c r="E27" s="10" t="n">
        <v>0.637464311280562</v>
      </c>
      <c r="F27" s="9" t="s">
        <v>51</v>
      </c>
      <c r="G27" s="10" t="n">
        <v>-15.8476282566737</v>
      </c>
      <c r="H27" s="10"/>
      <c r="I27" s="10"/>
      <c r="J27" s="10" t="n">
        <v>1.08436551946761</v>
      </c>
      <c r="K27" s="9" t="s">
        <v>11</v>
      </c>
      <c r="L27" s="11" t="n">
        <v>-3.34</v>
      </c>
      <c r="M27" s="11" t="n">
        <v>6.115</v>
      </c>
      <c r="N27" s="14"/>
      <c r="O27" s="14"/>
      <c r="P27" s="10" t="n">
        <f aca="false">M27^2</f>
        <v>37.393225</v>
      </c>
      <c r="Q27" s="14"/>
    </row>
    <row r="28" customFormat="false" ht="15" hidden="false" customHeight="false" outlineLevel="0" collapsed="false">
      <c r="B28" s="3"/>
      <c r="C28" s="3"/>
      <c r="D28" s="3"/>
      <c r="E28" s="3"/>
      <c r="G28" s="3"/>
      <c r="H28" s="3"/>
      <c r="I28" s="3"/>
      <c r="J28" s="3"/>
    </row>
    <row r="29" customFormat="false" ht="15" hidden="false" customHeight="false" outlineLevel="0" collapsed="false">
      <c r="B29" s="3"/>
      <c r="C29" s="3"/>
      <c r="D29" s="3"/>
      <c r="E29" s="3"/>
      <c r="G29" s="3"/>
      <c r="H29" s="3"/>
      <c r="I29" s="3"/>
      <c r="J29" s="3"/>
    </row>
    <row r="30" customFormat="false" ht="15" hidden="false" customHeight="false" outlineLevel="0" collapsed="false">
      <c r="B30" s="3"/>
      <c r="C30" s="3"/>
      <c r="D30" s="3"/>
      <c r="E30" s="3"/>
      <c r="G30" s="3"/>
      <c r="H30" s="3"/>
      <c r="I30" s="3"/>
      <c r="J30" s="3"/>
    </row>
    <row r="31" customFormat="false" ht="15" hidden="false" customHeight="false" outlineLevel="0" collapsed="false">
      <c r="B31" s="3"/>
      <c r="C31" s="3"/>
      <c r="D31" s="3"/>
      <c r="E31" s="3"/>
      <c r="G31" s="3"/>
      <c r="H31" s="3"/>
      <c r="I31" s="3"/>
      <c r="J31" s="3"/>
    </row>
    <row r="32" customFormat="false" ht="15" hidden="false" customHeight="false" outlineLevel="0" collapsed="false">
      <c r="B32" s="3"/>
      <c r="C32" s="3"/>
      <c r="D32" s="3"/>
      <c r="E32" s="3"/>
      <c r="G32" s="3"/>
      <c r="H32" s="3"/>
      <c r="I32" s="3"/>
      <c r="J32" s="3"/>
    </row>
    <row r="33" customFormat="false" ht="15" hidden="false" customHeight="false" outlineLevel="0" collapsed="false">
      <c r="B33" s="3"/>
      <c r="C33" s="3"/>
      <c r="D33" s="3"/>
      <c r="E33" s="3"/>
      <c r="G33" s="3"/>
      <c r="H33" s="3"/>
      <c r="I33" s="3"/>
      <c r="J33" s="3"/>
    </row>
    <row r="34" customFormat="false" ht="15" hidden="false" customHeight="false" outlineLevel="0" collapsed="false">
      <c r="B34" s="3"/>
      <c r="C34" s="3"/>
      <c r="D34" s="3"/>
      <c r="E34" s="3"/>
      <c r="G34" s="3"/>
      <c r="H34" s="3"/>
      <c r="I34" s="3"/>
      <c r="J34" s="3"/>
    </row>
    <row r="35" customFormat="false" ht="15" hidden="false" customHeight="false" outlineLevel="0" collapsed="false">
      <c r="B35" s="3"/>
      <c r="C35" s="3"/>
      <c r="D35" s="3"/>
      <c r="E35" s="3"/>
      <c r="G35" s="3"/>
      <c r="H35" s="3"/>
      <c r="I35" s="3"/>
      <c r="J35" s="3"/>
    </row>
    <row r="36" customFormat="false" ht="15" hidden="false" customHeight="false" outlineLevel="0" collapsed="false">
      <c r="B36" s="3"/>
      <c r="C36" s="3"/>
      <c r="D36" s="3"/>
      <c r="E36" s="3"/>
      <c r="G36" s="3"/>
      <c r="H36" s="3"/>
      <c r="I36" s="3"/>
      <c r="J36" s="3"/>
    </row>
    <row r="37" customFormat="false" ht="15" hidden="false" customHeight="false" outlineLevel="0" collapsed="false">
      <c r="B37" s="3"/>
      <c r="C37" s="3"/>
      <c r="D37" s="3"/>
      <c r="E37" s="3"/>
      <c r="G37" s="3"/>
      <c r="H37" s="3"/>
      <c r="I37" s="3"/>
      <c r="J37" s="3"/>
    </row>
    <row r="38" customFormat="false" ht="15" hidden="false" customHeight="false" outlineLevel="0" collapsed="false">
      <c r="B38" s="3"/>
      <c r="C38" s="3"/>
      <c r="D38" s="3"/>
      <c r="E38" s="3"/>
      <c r="G38" s="3"/>
      <c r="H38" s="3"/>
      <c r="I38" s="3"/>
      <c r="J3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2022-01-22T12:14:54Z</dcterms:created>
  <dc:creator/>
  <dc:description/>
  <dc:language>en-US</dc:language>
  <cp:lastModifiedBy/>
  <dcterms:modified xsi:type="dcterms:W3CDTF">2025-02-22T22:16:58Z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