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<sst xmlns="http://schemas.openxmlformats.org/spreadsheetml/2006/main" count="30" uniqueCount="18">
  <si>
    <t xml:space="preserve">Temperature (Celsius)</t>
  </si>
  <si>
    <t xml:space="preserve">Temperature (Kelvin)</t>
  </si>
  <si>
    <r>
      <rPr>
        <sz val="10"/>
        <rFont val="Arial"/>
        <family val="2"/>
      </rPr>
      <t xml:space="preserve">Oxygen </t>
    </r>
    <r>
      <rPr>
        <sz val="10"/>
        <rFont val="Arial"/>
        <family val="2"/>
        <charset val="1"/>
      </rPr>
      <t xml:space="preserve">ɑ</t>
    </r>
  </si>
  <si>
    <t xml:space="preserve">Carbon ɑ</t>
  </si>
  <si>
    <t xml:space="preserve">40 Celsius</t>
  </si>
  <si>
    <t xml:space="preserve">90 Celsius</t>
  </si>
  <si>
    <t xml:space="preserve">170 Celsius</t>
  </si>
  <si>
    <t xml:space="preserve">f</t>
  </si>
  <si>
    <t xml:space="preserve">R Carbon Calcite</t>
  </si>
  <si>
    <t xml:space="preserve">R Oxygen Calcite</t>
  </si>
  <si>
    <t xml:space="preserve">δ13C</t>
  </si>
  <si>
    <t xml:space="preserve">δ13O</t>
  </si>
  <si>
    <t xml:space="preserve">1 to Here Slope</t>
  </si>
  <si>
    <t xml:space="preserve">Initial Fluid δ13C or δ13O</t>
  </si>
  <si>
    <t xml:space="preserve">SMOW or PDB R</t>
  </si>
  <si>
    <t xml:space="preserve">Fluid R</t>
  </si>
  <si>
    <t xml:space="preserve">Oxygen</t>
  </si>
  <si>
    <t xml:space="preserve">Carbon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</si>
</sst>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2" min="2" style="0" width="22.01"/>
    <col collapsed="false" customWidth="true" hidden="false" outlineLevel="0" max="3" min="3" style="0" width="16.73"/>
    <col collapsed="false" customWidth="true" hidden="false" outlineLevel="0" max="4" min="4" style="0" width="17.7"/>
    <col collapsed="false" customWidth="true" hidden="false" outlineLevel="0" max="6" min="6" style="0" width="5.06"/>
    <col collapsed="false" customWidth="true" hidden="false" outlineLevel="0" max="7" min="7" style="0" width="18.67"/>
    <col collapsed="false" customWidth="true" hidden="false" outlineLevel="0" max="8" min="8" style="0" width="19.65"/>
    <col collapsed="false" customWidth="true" hidden="false" outlineLevel="0" max="9" min="9" style="0" width="16.73"/>
    <col collapsed="false" customWidth="true" hidden="false" outlineLevel="0" max="10" min="10" style="0" width="17.29"/>
    <col collapsed="false" customWidth="true" hidden="false" outlineLevel="0" max="11" min="11" style="0" width="16.7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1" t="s">
        <v>3</v>
      </c>
      <c r="F1" s="2" t="s">
        <v>4</v>
      </c>
      <c r="G1" s="2"/>
      <c r="H1" s="2"/>
      <c r="I1" s="2"/>
      <c r="J1" s="2"/>
      <c r="K1" s="2"/>
      <c r="M1" s="2" t="s">
        <v>5</v>
      </c>
      <c r="N1" s="2"/>
      <c r="O1" s="2"/>
      <c r="P1" s="2"/>
      <c r="Q1" s="2"/>
      <c r="R1" s="2"/>
      <c r="T1" s="2" t="s">
        <v>6</v>
      </c>
      <c r="U1" s="2"/>
      <c r="V1" s="2"/>
      <c r="W1" s="2"/>
      <c r="X1" s="2"/>
      <c r="Y1" s="2"/>
    </row>
    <row r="2" customFormat="false" ht="12.8" hidden="false" customHeight="false" outlineLevel="0" collapsed="false">
      <c r="A2" s="0" t="n">
        <v>40</v>
      </c>
      <c r="B2" s="0" t="n">
        <f aca="false">A2+273.15</f>
        <v>313.15</v>
      </c>
      <c r="C2" s="0" t="n">
        <f aca="false">EXP((((2.78*(10^6))*(B2^-2))-3.39)/1000)</f>
        <v>1.02527323203597</v>
      </c>
      <c r="D2" s="1" t="n">
        <f aca="false">EXP((((-3.441*(10^5))*(B2^-2))-2.815)/1000)</f>
        <v>0.993695982724924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M2" s="0" t="s">
        <v>7</v>
      </c>
      <c r="N2" s="0" t="s">
        <v>8</v>
      </c>
      <c r="O2" s="0" t="s">
        <v>9</v>
      </c>
      <c r="P2" s="0" t="s">
        <v>10</v>
      </c>
      <c r="Q2" s="0" t="s">
        <v>11</v>
      </c>
      <c r="R2" s="0" t="s">
        <v>12</v>
      </c>
      <c r="T2" s="0" t="s">
        <v>7</v>
      </c>
      <c r="U2" s="0" t="s">
        <v>8</v>
      </c>
      <c r="V2" s="0" t="s">
        <v>9</v>
      </c>
      <c r="W2" s="0" t="s">
        <v>10</v>
      </c>
      <c r="X2" s="0" t="s">
        <v>11</v>
      </c>
      <c r="Y2" s="0" t="s">
        <v>12</v>
      </c>
    </row>
    <row r="3" customFormat="false" ht="12.8" hidden="false" customHeight="false" outlineLevel="0" collapsed="false">
      <c r="A3" s="0" t="n">
        <v>90</v>
      </c>
      <c r="B3" s="1" t="n">
        <f aca="false">A3+273.15</f>
        <v>363.15</v>
      </c>
      <c r="C3" s="1" t="n">
        <f aca="false">EXP((((2.78*(10^6))*(B3^-2))-3.39)/1000)</f>
        <v>1.01784749815875</v>
      </c>
      <c r="D3" s="1" t="n">
        <f aca="false">EXP((((-3.441*(10^5))*(B3^-2))-2.815)/1000)</f>
        <v>0.994590453303625</v>
      </c>
      <c r="F3" s="0" t="n">
        <v>1</v>
      </c>
      <c r="G3" s="0" t="n">
        <f aca="false">$D$2*$D$8*(F3^($D$2-1))</f>
        <v>0.0114678522304976</v>
      </c>
      <c r="H3" s="1" t="n">
        <f aca="false">$C$2*$D$7*(F3^($C$2-1))</f>
        <v>0.00216895116854684</v>
      </c>
      <c r="I3" s="0" t="n">
        <f aca="false">((G3/$C$8)-1)*1000</f>
        <v>20.525774258497</v>
      </c>
      <c r="J3" s="1" t="n">
        <f aca="false">((H3/$C$7)-1)*1000</f>
        <v>81.6632597979441</v>
      </c>
      <c r="M3" s="0" t="n">
        <v>1</v>
      </c>
      <c r="N3" s="0" t="n">
        <f aca="false">$D$3*$D$8*(M3^($D$3-1))</f>
        <v>0.0114781749615938</v>
      </c>
      <c r="O3" s="1" t="n">
        <f aca="false">$C$3*$D$7*(M3^($C$3-1))</f>
        <v>0.00215324213248986</v>
      </c>
      <c r="P3" s="0" t="n">
        <f aca="false">((N3/$C$8)-1)*1000</f>
        <v>21.4443955428232</v>
      </c>
      <c r="Q3" s="1" t="n">
        <f aca="false">((O3/$C$7)-1)*1000</f>
        <v>73.829110557482</v>
      </c>
      <c r="T3" s="0" t="n">
        <v>1</v>
      </c>
      <c r="U3" s="0" t="n">
        <f aca="false">$D$4*$D$8*(T3^($D$4-1))</f>
        <v>0.0114880163567751</v>
      </c>
      <c r="V3" s="1" t="n">
        <f aca="false">$C$4*$D$7*(T3^($C$4-1))</f>
        <v>0.00213838455360279</v>
      </c>
      <c r="W3" s="0" t="n">
        <f aca="false">((U3/$C$8)-1)*1000</f>
        <v>22.3201826767458</v>
      </c>
      <c r="X3" s="1" t="n">
        <f aca="false">((V3/$C$7)-1)*1000</f>
        <v>66.419585878112</v>
      </c>
    </row>
    <row r="4" customFormat="false" ht="12.8" hidden="false" customHeight="false" outlineLevel="0" collapsed="false">
      <c r="A4" s="0" t="n">
        <v>170</v>
      </c>
      <c r="B4" s="1" t="n">
        <f aca="false">A4+273.15</f>
        <v>443.15</v>
      </c>
      <c r="C4" s="1" t="n">
        <f aca="false">EXP((((2.78*(10^6))*(B4^-2))-3.39)/1000)</f>
        <v>1.01082425201717</v>
      </c>
      <c r="D4" s="1" t="n">
        <f aca="false">EXP((((-3.441*(10^5))*(B4^-2))-2.815)/1000)</f>
        <v>0.995443215848828</v>
      </c>
      <c r="F4" s="0" t="n">
        <v>0.95</v>
      </c>
      <c r="G4" s="1" t="n">
        <f aca="false">$D$2*$D$8*(F4^($D$2-1))</f>
        <v>0.0114715610038444</v>
      </c>
      <c r="H4" s="1" t="n">
        <f aca="false">$C$2*$D$7*(F4^($C$2-1))</f>
        <v>0.00216614127618028</v>
      </c>
      <c r="I4" s="1" t="n">
        <f aca="false">((G4/$C$8)-1)*1000</f>
        <v>20.855818517461</v>
      </c>
      <c r="J4" s="1" t="n">
        <f aca="false">((H4/$C$7)-1)*1000</f>
        <v>80.2619570019356</v>
      </c>
      <c r="K4" s="1" t="n">
        <f aca="false">(I4-$I$3)/(J4-$J$3)</f>
        <v>-0.235526725490094</v>
      </c>
      <c r="M4" s="0" t="n">
        <v>0.95</v>
      </c>
      <c r="N4" s="1" t="n">
        <f aca="false">$D$3*$D$8*(M4^($D$3-1))</f>
        <v>0.0114813602925454</v>
      </c>
      <c r="O4" s="1" t="n">
        <f aca="false">$C$3*$D$7*(M4^($C$3-1))</f>
        <v>0.00215127183395558</v>
      </c>
      <c r="P4" s="1" t="n">
        <f aca="false">((N4/$C$8)-1)*1000</f>
        <v>21.7278585898117</v>
      </c>
      <c r="Q4" s="1" t="n">
        <f aca="false">((O4/$C$7)-1)*1000</f>
        <v>72.8465160360963</v>
      </c>
      <c r="R4" s="1" t="n">
        <f aca="false">(P4-$I$3)/(Q4-$J$3)</f>
        <v>-0.136341076000922</v>
      </c>
      <c r="T4" s="0" t="n">
        <v>0.95</v>
      </c>
      <c r="U4" s="1" t="n">
        <f aca="false">$D$4*$D$8*(T4^($D$4-1))</f>
        <v>0.0114907017930488</v>
      </c>
      <c r="V4" s="1" t="n">
        <f aca="false">$C$4*$D$7*(T4^($C$4-1))</f>
        <v>0.00213719762733854</v>
      </c>
      <c r="W4" s="1" t="n">
        <f aca="false">((U4/$C$8)-1)*1000</f>
        <v>22.5591600264163</v>
      </c>
      <c r="X4" s="1" t="n">
        <f aca="false">((V4/$C$7)-1)*1000</f>
        <v>65.8276617487215</v>
      </c>
      <c r="Y4" s="1" t="n">
        <f aca="false">(W4-$I$3)/(X4-$J$3)</f>
        <v>-0.128405997777846</v>
      </c>
    </row>
    <row r="5" customFormat="false" ht="12.8" hidden="false" customHeight="false" outlineLevel="0" collapsed="false">
      <c r="F5" s="1" t="n">
        <v>0.9</v>
      </c>
      <c r="G5" s="1" t="n">
        <f aca="false">$D$2*$D$8*(F5^($D$2-1))</f>
        <v>0.0114754716451065</v>
      </c>
      <c r="H5" s="1" t="n">
        <f aca="false">$C$2*$D$7*(F5^($C$2-1))</f>
        <v>0.00216318336638962</v>
      </c>
      <c r="I5" s="1" t="n">
        <f aca="false">((G5/$C$8)-1)*1000</f>
        <v>21.2038270304451</v>
      </c>
      <c r="J5" s="1" t="n">
        <f aca="false">((H5/$C$7)-1)*1000</f>
        <v>78.7868374175271</v>
      </c>
      <c r="K5" s="1" t="n">
        <f aca="false">(I5-$I$3)/(J5-$J$3)</f>
        <v>-0.235727818196787</v>
      </c>
      <c r="M5" s="1" t="n">
        <v>0.9</v>
      </c>
      <c r="N5" s="1" t="n">
        <f aca="false">$D$3*$D$8*(M5^($D$3-1))</f>
        <v>0.0114847188422678</v>
      </c>
      <c r="O5" s="1" t="n">
        <f aca="false">$C$3*$D$7*(M5^($C$3-1))</f>
        <v>0.00214919693398539</v>
      </c>
      <c r="P5" s="1" t="n">
        <f aca="false">((N5/$C$8)-1)*1000</f>
        <v>22.0267363994409</v>
      </c>
      <c r="Q5" s="1" t="n">
        <f aca="false">((O5/$C$7)-1)*1000</f>
        <v>71.8117564259886</v>
      </c>
      <c r="R5" s="1" t="n">
        <f aca="false">(P5-$I$3)/(Q5-$J$3)</f>
        <v>-0.152358689255153</v>
      </c>
      <c r="T5" s="1" t="n">
        <v>0.9</v>
      </c>
      <c r="U5" s="1" t="n">
        <f aca="false">$D$4*$D$8*(T5^($D$4-1))</f>
        <v>0.0114935331365487</v>
      </c>
      <c r="V5" s="1" t="n">
        <f aca="false">$C$4*$D$7*(T5^($C$4-1))</f>
        <v>0.00213594722564801</v>
      </c>
      <c r="W5" s="1" t="n">
        <f aca="false">((U5/$C$8)-1)*1000</f>
        <v>22.8111216805502</v>
      </c>
      <c r="X5" s="1" t="n">
        <f aca="false">((V5/$C$7)-1)*1000</f>
        <v>65.2040822102562</v>
      </c>
      <c r="Y5" s="1" t="n">
        <f aca="false">(W5-$I$3)/(X5-$J$3)</f>
        <v>-0.138849429740812</v>
      </c>
    </row>
    <row r="6" customFormat="false" ht="12.8" hidden="false" customHeight="false" outlineLevel="0" collapsed="false">
      <c r="B6" s="0" t="s">
        <v>13</v>
      </c>
      <c r="C6" s="0" t="s">
        <v>14</v>
      </c>
      <c r="D6" s="0" t="s">
        <v>15</v>
      </c>
      <c r="F6" s="1" t="n">
        <v>0.85</v>
      </c>
      <c r="G6" s="1" t="n">
        <f aca="false">$D$2*$D$8*(F6^($D$2-1))</f>
        <v>0.0114796073196417</v>
      </c>
      <c r="H6" s="1" t="n">
        <f aca="false">$C$2*$D$7*(F6^($C$2-1))</f>
        <v>0.00216006073558522</v>
      </c>
      <c r="I6" s="1" t="n">
        <f aca="false">((G6/$C$8)-1)*1000</f>
        <v>21.5718612858853</v>
      </c>
      <c r="J6" s="1" t="n">
        <f aca="false">((H6/$C$7)-1)*1000</f>
        <v>77.2295709082484</v>
      </c>
      <c r="K6" s="1" t="n">
        <f aca="false">(I6-$I$3)/(J6-$J$3)</f>
        <v>-0.235940557268125</v>
      </c>
      <c r="M6" s="1" t="n">
        <v>0.85</v>
      </c>
      <c r="N6" s="1" t="n">
        <f aca="false">$D$3*$D$8*(M6^($D$3-1))</f>
        <v>0.0114882704791243</v>
      </c>
      <c r="O6" s="1" t="n">
        <f aca="false">$C$3*$D$7*(M6^($C$3-1))</f>
        <v>0.00214700558157383</v>
      </c>
      <c r="P6" s="1" t="n">
        <f aca="false">((N6/$C$8)-1)*1000</f>
        <v>22.3427970601513</v>
      </c>
      <c r="Q6" s="1" t="n">
        <f aca="false">((O6/$C$7)-1)*1000</f>
        <v>70.7189215907815</v>
      </c>
      <c r="R6" s="1" t="n">
        <f aca="false">(P6-$I$3)/(Q6-$J$3)</f>
        <v>-0.166023999556697</v>
      </c>
      <c r="T6" s="1" t="n">
        <v>0.85</v>
      </c>
      <c r="U6" s="1" t="n">
        <f aca="false">$D$4*$D$8*(T6^($D$4-1))</f>
        <v>0.0114965271154599</v>
      </c>
      <c r="V6" s="1" t="n">
        <f aca="false">$C$4*$D$7*(T6^($C$4-1))</f>
        <v>0.00213462613006548</v>
      </c>
      <c r="W6" s="1" t="n">
        <f aca="false">((U6/$C$8)-1)*1000</f>
        <v>23.0775562826964</v>
      </c>
      <c r="X6" s="1" t="n">
        <f aca="false">((V6/$C$7)-1)*1000</f>
        <v>64.5452473895289</v>
      </c>
      <c r="Y6" s="1" t="n">
        <f aca="false">(W6-$I$3)/(X6-$J$3)</f>
        <v>-0.149069995003913</v>
      </c>
    </row>
    <row r="7" customFormat="false" ht="12.8" hidden="false" customHeight="false" outlineLevel="0" collapsed="false">
      <c r="A7" s="0" t="s">
        <v>16</v>
      </c>
      <c r="B7" s="0" t="n">
        <v>55</v>
      </c>
      <c r="C7" s="0" t="n">
        <v>0.0020052</v>
      </c>
      <c r="D7" s="0" t="n">
        <f aca="false">((B7/1000)+1)*C7</f>
        <v>0.002115486</v>
      </c>
      <c r="F7" s="1" t="n">
        <v>0.8</v>
      </c>
      <c r="G7" s="1" t="n">
        <f aca="false">$D$2*$D$8*(F7^($D$2-1))</f>
        <v>0.0114839954190871</v>
      </c>
      <c r="H7" s="1" t="n">
        <f aca="false">$C$2*$D$7*(F7^($C$2-1))</f>
        <v>0.00215675366759627</v>
      </c>
      <c r="I7" s="1" t="n">
        <f aca="false">((G7/$C$8)-1)*1000</f>
        <v>21.9623588693896</v>
      </c>
      <c r="J7" s="1" t="n">
        <f aca="false">((H7/$C$7)-1)*1000</f>
        <v>75.5803249532543</v>
      </c>
      <c r="K7" s="1" t="n">
        <f aca="false">(I7-$I$3)/(J7-$J$3)</f>
        <v>-0.236166365014853</v>
      </c>
      <c r="M7" s="1" t="n">
        <v>0.8</v>
      </c>
      <c r="N7" s="1" t="n">
        <f aca="false">$D$3*$D$8*(M7^($D$3-1))</f>
        <v>0.0114920386950811</v>
      </c>
      <c r="O7" s="1" t="n">
        <f aca="false">$C$3*$D$7*(M7^($C$3-1))</f>
        <v>0.00214468378251892</v>
      </c>
      <c r="P7" s="1" t="n">
        <f aca="false">((N7/$C$8)-1)*1000</f>
        <v>22.6781311252888</v>
      </c>
      <c r="Q7" s="1" t="n">
        <f aca="false">((O7/$C$7)-1)*1000</f>
        <v>69.5610325747649</v>
      </c>
      <c r="R7" s="1" t="n">
        <f aca="false">(P7-$I$3)/(Q7-$J$3)</f>
        <v>-0.177847996662089</v>
      </c>
      <c r="T7" s="1" t="n">
        <v>0.8</v>
      </c>
      <c r="U7" s="1" t="n">
        <f aca="false">$D$4*$D$8*(T7^($D$4-1))</f>
        <v>0.0114997035079208</v>
      </c>
      <c r="V7" s="1" t="n">
        <f aca="false">$C$4*$D$7*(T7^($C$4-1))</f>
        <v>0.00213322581335553</v>
      </c>
      <c r="W7" s="1" t="n">
        <f aca="false">((U7/$C$8)-1)*1000</f>
        <v>23.3602238921398</v>
      </c>
      <c r="X7" s="1" t="n">
        <f aca="false">((V7/$C$7)-1)*1000</f>
        <v>63.8469047254808</v>
      </c>
      <c r="Y7" s="1" t="n">
        <f aca="false">(W7-$I$3)/(X7-$J$3)</f>
        <v>-0.159092565348771</v>
      </c>
    </row>
    <row r="8" customFormat="false" ht="12.8" hidden="false" customHeight="false" outlineLevel="0" collapsed="false">
      <c r="A8" s="0" t="s">
        <v>17</v>
      </c>
      <c r="B8" s="0" t="n">
        <v>27</v>
      </c>
      <c r="C8" s="0" t="n">
        <v>0.0112372</v>
      </c>
      <c r="D8" s="1" t="n">
        <f aca="false">((B8/1000)+1)*C8</f>
        <v>0.0115406044</v>
      </c>
      <c r="F8" s="1" t="n">
        <v>0.75</v>
      </c>
      <c r="G8" s="1" t="n">
        <f aca="false">$D$2*$D$8*(F8^($D$2-1))</f>
        <v>0.0114886686556352</v>
      </c>
      <c r="H8" s="1" t="n">
        <f aca="false">$C$2*$D$7*(F8^($C$2-1))</f>
        <v>0.0021532386605543</v>
      </c>
      <c r="I8" s="1" t="n">
        <f aca="false">((G8/$C$8)-1)*1000</f>
        <v>22.3782308435545</v>
      </c>
      <c r="J8" s="1" t="n">
        <f aca="false">((H8/$C$7)-1)*1000</f>
        <v>73.827379091512</v>
      </c>
      <c r="K8" s="1" t="n">
        <f aca="false">(I8-$I$3)/(J8-$J$3)</f>
        <v>-0.236406940643816</v>
      </c>
      <c r="M8" s="1" t="n">
        <v>0.75</v>
      </c>
      <c r="N8" s="1" t="n">
        <f aca="false">$D$3*$D$8*(M8^($D$3-1))</f>
        <v>0.0114960515437015</v>
      </c>
      <c r="O8" s="1" t="n">
        <f aca="false">$C$3*$D$7*(M8^($C$3-1))</f>
        <v>0.00214221484826049</v>
      </c>
      <c r="P8" s="1" t="n">
        <f aca="false">((N8/$C$8)-1)*1000</f>
        <v>23.0352350853897</v>
      </c>
      <c r="Q8" s="1" t="n">
        <f aca="false">((O8/$C$7)-1)*1000</f>
        <v>68.3297667367304</v>
      </c>
      <c r="R8" s="1" t="n">
        <f aca="false">(P8-$I$3)/(Q8-$J$3)</f>
        <v>-0.188207307370385</v>
      </c>
      <c r="T8" s="1" t="n">
        <v>0.75</v>
      </c>
      <c r="U8" s="1" t="n">
        <f aca="false">$D$4*$D$8*(T8^($D$4-1))</f>
        <v>0.0115030859313348</v>
      </c>
      <c r="V8" s="1" t="n">
        <f aca="false">$C$4*$D$7*(T8^($C$4-1))</f>
        <v>0.00213173610227208</v>
      </c>
      <c r="W8" s="1" t="n">
        <f aca="false">((U8/$C$8)-1)*1000</f>
        <v>23.6612262249336</v>
      </c>
      <c r="X8" s="1" t="n">
        <f aca="false">((V8/$C$7)-1)*1000</f>
        <v>63.1039807859972</v>
      </c>
      <c r="Y8" s="1" t="n">
        <f aca="false">(W8-$I$3)/(X8-$J$3)</f>
        <v>-0.168942552370611</v>
      </c>
    </row>
    <row r="9" customFormat="false" ht="12.8" hidden="false" customHeight="false" outlineLevel="0" collapsed="false">
      <c r="F9" s="1" t="n">
        <v>0.7</v>
      </c>
      <c r="G9" s="1" t="n">
        <f aca="false">$D$2*$D$8*(F9^($D$2-1))</f>
        <v>0.0114936665349764</v>
      </c>
      <c r="H9" s="1" t="n">
        <f aca="false">$C$2*$D$7*(F9^($C$2-1))</f>
        <v>0.00214948738820882</v>
      </c>
      <c r="I9" s="1" t="n">
        <f aca="false">((G9/$C$8)-1)*1000</f>
        <v>22.8229928252948</v>
      </c>
      <c r="J9" s="1" t="n">
        <f aca="false">((H9/$C$7)-1)*1000</f>
        <v>71.9566069263993</v>
      </c>
      <c r="K9" s="1" t="n">
        <f aca="false">(I9-$I$3)/(J9-$J$3)</f>
        <v>-0.23666433704785</v>
      </c>
      <c r="M9" s="1" t="n">
        <v>0.7</v>
      </c>
      <c r="N9" s="1" t="n">
        <f aca="false">$D$3*$D$8*(M9^($D$3-1))</f>
        <v>0.0115003429026594</v>
      </c>
      <c r="O9" s="1" t="n">
        <f aca="false">$C$3*$D$7*(M9^($C$3-1))</f>
        <v>0.00213957865506407</v>
      </c>
      <c r="P9" s="1" t="n">
        <f aca="false">((N9/$C$8)-1)*1000</f>
        <v>23.4171237193759</v>
      </c>
      <c r="Q9" s="1" t="n">
        <f aca="false">((O9/$C$7)-1)*1000</f>
        <v>67.0150883024498</v>
      </c>
      <c r="R9" s="1" t="n">
        <f aca="false">(P9-$I$3)/(Q9-$J$3)</f>
        <v>-0.19738637424939</v>
      </c>
      <c r="T9" s="1" t="n">
        <v>0.7</v>
      </c>
      <c r="U9" s="1" t="n">
        <f aca="false">$D$4*$D$8*(T9^($D$4-1))</f>
        <v>0.0115067029047081</v>
      </c>
      <c r="V9" s="1" t="n">
        <f aca="false">$C$4*$D$7*(T9^($C$4-1))</f>
        <v>0.00213014472408261</v>
      </c>
      <c r="W9" s="1" t="n">
        <f aca="false">((U9/$C$8)-1)*1000</f>
        <v>23.9831011914045</v>
      </c>
      <c r="X9" s="1" t="n">
        <f aca="false">((V9/$C$7)-1)*1000</f>
        <v>62.3103551180007</v>
      </c>
      <c r="Y9" s="1" t="n">
        <f aca="false">(W9-$I$3)/(X9-$J$3)</f>
        <v>-0.178646409419382</v>
      </c>
    </row>
    <row r="10" customFormat="false" ht="12.8" hidden="false" customHeight="false" outlineLevel="0" collapsed="false">
      <c r="F10" s="1" t="n">
        <v>0.65</v>
      </c>
      <c r="G10" s="1" t="n">
        <f aca="false">$D$2*$D$8*(F10^($D$2-1))</f>
        <v>0.0114990373768648</v>
      </c>
      <c r="H10" s="1" t="n">
        <f aca="false">$C$2*$D$7*(F10^($C$2-1))</f>
        <v>0.00214546527793315</v>
      </c>
      <c r="I10" s="1" t="n">
        <f aca="false">((G10/$C$8)-1)*1000</f>
        <v>23.3009447962842</v>
      </c>
      <c r="J10" s="1" t="n">
        <f aca="false">((H10/$C$7)-1)*1000</f>
        <v>69.9507669724475</v>
      </c>
      <c r="K10" s="1" t="n">
        <f aca="false">(I10-$I$3)/(J10-$J$3)</f>
        <v>-0.236941066187551</v>
      </c>
      <c r="M10" s="1" t="n">
        <v>0.65</v>
      </c>
      <c r="N10" s="1" t="n">
        <f aca="false">$D$3*$D$8*(M10^($D$3-1))</f>
        <v>0.0115049542055412</v>
      </c>
      <c r="O10" s="1" t="n">
        <f aca="false">$C$3*$D$7*(M10^($C$3-1))</f>
        <v>0.00213675062933882</v>
      </c>
      <c r="P10" s="1" t="n">
        <f aca="false">((N10/$C$8)-1)*1000</f>
        <v>23.8274842079154</v>
      </c>
      <c r="Q10" s="1" t="n">
        <f aca="false">((O10/$C$7)-1)*1000</f>
        <v>65.6047423393293</v>
      </c>
      <c r="R10" s="1" t="n">
        <f aca="false">(P10-$I$3)/(Q10-$J$3)</f>
        <v>-0.205604904557807</v>
      </c>
      <c r="T10" s="1" t="n">
        <v>0.65</v>
      </c>
      <c r="U10" s="1" t="n">
        <f aca="false">$D$4*$D$8*(T10^($D$4-1))</f>
        <v>0.0115105893057886</v>
      </c>
      <c r="V10" s="1" t="n">
        <f aca="false">$C$4*$D$7*(T10^($C$4-1))</f>
        <v>0.0021284366851731</v>
      </c>
      <c r="W10" s="1" t="n">
        <f aca="false">((U10/$C$8)-1)*1000</f>
        <v>24.3289525672414</v>
      </c>
      <c r="X10" s="1" t="n">
        <f aca="false">((V10/$C$7)-1)*1000</f>
        <v>61.4585503556262</v>
      </c>
      <c r="Y10" s="1" t="n">
        <f aca="false">(W10-$I$3)/(X10-$J$3)</f>
        <v>-0.188232269293556</v>
      </c>
    </row>
    <row r="11" customFormat="false" ht="12.8" hidden="false" customHeight="false" outlineLevel="0" collapsed="false">
      <c r="F11" s="1" t="n">
        <v>0.6</v>
      </c>
      <c r="G11" s="1" t="n">
        <f aca="false">$D$2*$D$8*(F11^($D$2-1))</f>
        <v>0.0115048411473122</v>
      </c>
      <c r="H11" s="1" t="n">
        <f aca="false">$C$2*$D$7*(F11^($C$2-1))</f>
        <v>0.00214112952181951</v>
      </c>
      <c r="I11" s="1" t="n">
        <f aca="false">((G11/$C$8)-1)*1000</f>
        <v>23.8174231402983</v>
      </c>
      <c r="J11" s="1" t="n">
        <f aca="false">((H11/$C$7)-1)*1000</f>
        <v>67.7885107817224</v>
      </c>
      <c r="K11" s="1" t="n">
        <f aca="false">(I11-$I$3)/(J11-$J$3)</f>
        <v>-0.237240246865216</v>
      </c>
      <c r="M11" s="1" t="n">
        <v>0.6</v>
      </c>
      <c r="N11" s="1" t="n">
        <f aca="false">$D$3*$D$8*(M11^($D$3-1))</f>
        <v>0.011509936869138</v>
      </c>
      <c r="O11" s="1" t="n">
        <f aca="false">$C$3*$D$7*(M11^($C$3-1))</f>
        <v>0.00213370032771135</v>
      </c>
      <c r="P11" s="1" t="n">
        <f aca="false">((N11/$C$8)-1)*1000</f>
        <v>24.27089213843</v>
      </c>
      <c r="Q11" s="1" t="n">
        <f aca="false">((O11/$C$7)-1)*1000</f>
        <v>64.0835466344247</v>
      </c>
      <c r="R11" s="1" t="n">
        <f aca="false">(P11-$I$3)/(Q11-$J$3)</f>
        <v>-0.213036347356607</v>
      </c>
      <c r="T11" s="1" t="n">
        <v>0.6</v>
      </c>
      <c r="U11" s="1" t="n">
        <f aca="false">$D$4*$D$8*(T11^($D$4-1))</f>
        <v>0.011514788413273</v>
      </c>
      <c r="V11" s="1" t="n">
        <f aca="false">$C$4*$D$7*(T11^($C$4-1))</f>
        <v>0.00212659340106392</v>
      </c>
      <c r="W11" s="1" t="n">
        <f aca="false">((U11/$C$8)-1)*1000</f>
        <v>24.7026317297012</v>
      </c>
      <c r="X11" s="1" t="n">
        <f aca="false">((V11/$C$7)-1)*1000</f>
        <v>60.5392983562354</v>
      </c>
      <c r="Y11" s="1" t="n">
        <f aca="false">(W11-$I$3)/(X11-$J$3)</f>
        <v>-0.197730784669826</v>
      </c>
    </row>
    <row r="12" customFormat="false" ht="12.8" hidden="false" customHeight="false" outlineLevel="0" collapsed="false">
      <c r="F12" s="1" t="n">
        <v>0.55</v>
      </c>
      <c r="G12" s="1" t="n">
        <f aca="false">$D$2*$D$8*(F12^($D$2-1))</f>
        <v>0.0115111535279355</v>
      </c>
      <c r="H12" s="1" t="n">
        <f aca="false">$C$2*$D$7*(F12^($C$2-1))</f>
        <v>0.00213642622558066</v>
      </c>
      <c r="I12" s="1" t="n">
        <f aca="false">((G12/$C$8)-1)*1000</f>
        <v>24.3791627750263</v>
      </c>
      <c r="J12" s="1" t="n">
        <f aca="false">((H12/$C$7)-1)*1000</f>
        <v>65.4429610914942</v>
      </c>
      <c r="K12" s="1" t="n">
        <f aca="false">(I12-$I$3)/(J12-$J$3)</f>
        <v>-0.237565817144723</v>
      </c>
      <c r="M12" s="1" t="n">
        <v>0.55</v>
      </c>
      <c r="N12" s="1" t="n">
        <f aca="false">$D$3*$D$8*(M12^($D$3-1))</f>
        <v>0.0115153557807931</v>
      </c>
      <c r="O12" s="1" t="n">
        <f aca="false">$C$3*$D$7*(M12^($C$3-1))</f>
        <v>0.00213038940045293</v>
      </c>
      <c r="P12" s="1" t="n">
        <f aca="false">((N12/$C$8)-1)*1000</f>
        <v>24.7531218446844</v>
      </c>
      <c r="Q12" s="1" t="n">
        <f aca="false">((O12/$C$7)-1)*1000</f>
        <v>62.432376048738</v>
      </c>
      <c r="R12" s="1" t="n">
        <f aca="false">(P12-$I$3)/(Q12-$J$3)</f>
        <v>-0.219820765458159</v>
      </c>
      <c r="T12" s="1" t="n">
        <v>0.55</v>
      </c>
      <c r="U12" s="1" t="n">
        <f aca="false">$D$4*$D$8*(T12^($D$4-1))</f>
        <v>0.0115193548407096</v>
      </c>
      <c r="V12" s="1" t="n">
        <f aca="false">$C$4*$D$7*(T12^($C$4-1))</f>
        <v>0.002124591447967</v>
      </c>
      <c r="W12" s="1" t="n">
        <f aca="false">((U12/$C$8)-1)*1000</f>
        <v>25.108998746096</v>
      </c>
      <c r="X12" s="1" t="n">
        <f aca="false">((V12/$C$7)-1)*1000</f>
        <v>59.540917597747</v>
      </c>
      <c r="Y12" s="1" t="n">
        <f aca="false">(W12-$I$3)/(X12-$J$3)</f>
        <v>-0.20717627664028</v>
      </c>
    </row>
    <row r="13" customFormat="false" ht="12.8" hidden="false" customHeight="false" outlineLevel="0" collapsed="false">
      <c r="F13" s="1" t="n">
        <v>0.5</v>
      </c>
      <c r="G13" s="1" t="n">
        <f aca="false">$D$2*$D$8*(F13^($D$2-1))</f>
        <v>0.0115180719333267</v>
      </c>
      <c r="H13" s="1" t="n">
        <f aca="false">$C$2*$D$7*(F13^($C$2-1))</f>
        <v>0.00213128620313434</v>
      </c>
      <c r="I13" s="1" t="n">
        <f aca="false">((G13/$C$8)-1)*1000</f>
        <v>24.994832638616</v>
      </c>
      <c r="J13" s="1" t="n">
        <f aca="false">((H13/$C$7)-1)*1000</f>
        <v>62.8796145692911</v>
      </c>
      <c r="K13" s="1" t="n">
        <f aca="false">(I13-$I$3)/(J13-$J$3)</f>
        <v>-0.237922848612038</v>
      </c>
      <c r="M13" s="1" t="n">
        <v>0.5</v>
      </c>
      <c r="N13" s="1" t="n">
        <f aca="false">$D$3*$D$8*(M13^($D$3-1))</f>
        <v>0.0115212944548003</v>
      </c>
      <c r="O13" s="1" t="n">
        <f aca="false">$C$3*$D$7*(M13^($C$3-1))</f>
        <v>0.00212676858573659</v>
      </c>
      <c r="P13" s="1" t="n">
        <f aca="false">((N13/$C$8)-1)*1000</f>
        <v>25.2816052753646</v>
      </c>
      <c r="Q13" s="1" t="n">
        <f aca="false">((O13/$C$7)-1)*1000</f>
        <v>60.626663543083</v>
      </c>
      <c r="R13" s="1" t="n">
        <f aca="false">(P13-$I$3)/(Q13-$J$3)</f>
        <v>-0.226074168998164</v>
      </c>
      <c r="T13" s="1" t="n">
        <v>0.5</v>
      </c>
      <c r="U13" s="1" t="n">
        <f aca="false">$D$4*$D$8*(T13^($D$4-1))</f>
        <v>0.0115243588742802</v>
      </c>
      <c r="V13" s="1" t="n">
        <f aca="false">$C$4*$D$7*(T13^($C$4-1))</f>
        <v>0.00212240071920607</v>
      </c>
      <c r="W13" s="1" t="n">
        <f aca="false">((U13/$C$8)-1)*1000</f>
        <v>25.5543083935648</v>
      </c>
      <c r="X13" s="1" t="n">
        <f aca="false">((V13/$C$7)-1)*1000</f>
        <v>58.4483937792093</v>
      </c>
      <c r="Y13" s="1" t="n">
        <f aca="false">(W13-$I$3)/(X13-$J$3)</f>
        <v>-0.216608363408587</v>
      </c>
    </row>
    <row r="14" customFormat="false" ht="12.8" hidden="false" customHeight="false" outlineLevel="0" collapsed="false">
      <c r="F14" s="1" t="n">
        <v>0.45</v>
      </c>
      <c r="G14" s="1" t="n">
        <f aca="false">$D$2*$D$8*(F14^($D$2-1))</f>
        <v>0.0115257247146663</v>
      </c>
      <c r="H14" s="1" t="n">
        <f aca="false">$C$2*$D$7*(F14^($C$2-1))</f>
        <v>0.00212561856186222</v>
      </c>
      <c r="I14" s="1" t="n">
        <f aca="false">((G14/$C$8)-1)*1000</f>
        <v>25.6758547205993</v>
      </c>
      <c r="J14" s="1" t="n">
        <f aca="false">((H14/$C$7)-1)*1000</f>
        <v>60.053142759934</v>
      </c>
      <c r="K14" s="1" t="n">
        <f aca="false">(I14-$I$3)/(J14-$J$3)</f>
        <v>-0.238318027294522</v>
      </c>
      <c r="M14" s="1" t="n">
        <v>0.45</v>
      </c>
      <c r="N14" s="1" t="n">
        <f aca="false">$D$3*$D$8*(M14^($D$3-1))</f>
        <v>0.0115278629185478</v>
      </c>
      <c r="O14" s="1" t="n">
        <f aca="false">$C$3*$D$7*(M14^($C$3-1))</f>
        <v>0.00212277312188579</v>
      </c>
      <c r="P14" s="1" t="n">
        <f aca="false">((N14/$C$8)-1)*1000</f>
        <v>25.8661337831287</v>
      </c>
      <c r="Q14" s="1" t="n">
        <f aca="false">((O14/$C$7)-1)*1000</f>
        <v>58.6341122510436</v>
      </c>
      <c r="R14" s="1" t="n">
        <f aca="false">(P14-$I$3)/(Q14-$J$3)</f>
        <v>-0.231895666730856</v>
      </c>
      <c r="T14" s="1" t="n">
        <v>0.45</v>
      </c>
      <c r="U14" s="1" t="n">
        <f aca="false">$D$4*$D$8*(T14^($D$4-1))</f>
        <v>0.0115298931064719</v>
      </c>
      <c r="V14" s="1" t="n">
        <f aca="false">$C$4*$D$7*(T14^($C$4-1))</f>
        <v>0.00211998160960511</v>
      </c>
      <c r="W14" s="1" t="n">
        <f aca="false">((U14/$C$8)-1)*1000</f>
        <v>26.0468004905041</v>
      </c>
      <c r="X14" s="1" t="n">
        <f aca="false">((V14/$C$7)-1)*1000</f>
        <v>57.2419756658216</v>
      </c>
      <c r="Y14" s="1" t="n">
        <f aca="false">(W14-$I$3)/(X14-$J$3)</f>
        <v>-0.226074362107152</v>
      </c>
    </row>
    <row r="15" customFormat="false" ht="12.8" hidden="false" customHeight="false" outlineLevel="0" collapsed="false">
      <c r="F15" s="1" t="n">
        <v>0.4</v>
      </c>
      <c r="G15" s="1" t="n">
        <f aca="false">$D$2*$D$8*(F15^($D$2-1))</f>
        <v>0.0115342858157233</v>
      </c>
      <c r="H15" s="1" t="n">
        <f aca="false">$C$2*$D$7*(F15^($C$2-1))</f>
        <v>0.00211930051813338</v>
      </c>
      <c r="I15" s="1" t="n">
        <f aca="false">((G15/$C$8)-1)*1000</f>
        <v>26.4377083012939</v>
      </c>
      <c r="J15" s="1" t="n">
        <f aca="false">((H15/$C$7)-1)*1000</f>
        <v>56.9023130527528</v>
      </c>
      <c r="K15" s="1" t="n">
        <f aca="false">(I15-$I$3)/(J15-$J$3)</f>
        <v>-0.238760419932046</v>
      </c>
      <c r="M15" s="1" t="n">
        <v>0.4</v>
      </c>
      <c r="N15" s="1" t="n">
        <f aca="false">$D$3*$D$8*(M15^($D$3-1))</f>
        <v>0.0115352102694908</v>
      </c>
      <c r="O15" s="1" t="n">
        <f aca="false">$C$3*$D$7*(M15^($C$3-1))</f>
        <v>0.00211831545843181</v>
      </c>
      <c r="P15" s="1" t="n">
        <f aca="false">((N15/$C$8)-1)*1000</f>
        <v>26.5199755713841</v>
      </c>
      <c r="Q15" s="1" t="n">
        <f aca="false">((O15/$C$7)-1)*1000</f>
        <v>56.4110604587147</v>
      </c>
      <c r="R15" s="1" t="n">
        <f aca="false">(P15-$I$3)/(Q15-$J$3)</f>
        <v>-0.237373435571414</v>
      </c>
      <c r="T15" s="1" t="n">
        <v>0.4</v>
      </c>
      <c r="U15" s="1" t="n">
        <f aca="false">$D$4*$D$8*(T15^($D$4-1))</f>
        <v>0.0115360829979093</v>
      </c>
      <c r="V15" s="1" t="n">
        <f aca="false">$C$4*$D$7*(T15^($C$4-1))</f>
        <v>0.00211728053911848</v>
      </c>
      <c r="W15" s="1" t="n">
        <f aca="false">((U15/$C$8)-1)*1000</f>
        <v>26.5976397954368</v>
      </c>
      <c r="X15" s="1" t="n">
        <f aca="false">((V15/$C$7)-1)*1000</f>
        <v>55.8949427081976</v>
      </c>
      <c r="Y15" s="1" t="n">
        <f aca="false">(W15-$I$3)/(X15-$J$3)</f>
        <v>-0.235632987431527</v>
      </c>
    </row>
    <row r="16" customFormat="false" ht="12.8" hidden="false" customHeight="false" outlineLevel="0" collapsed="false">
      <c r="F16" s="1" t="n">
        <v>0.35</v>
      </c>
      <c r="G16" s="1" t="n">
        <f aca="false">$D$2*$D$8*(F16^($D$2-1))</f>
        <v>0.0115439992830971</v>
      </c>
      <c r="H16" s="1" t="n">
        <f aca="false">$C$2*$D$7*(F16^($C$2-1))</f>
        <v>0.00211216042146769</v>
      </c>
      <c r="I16" s="1" t="n">
        <f aca="false">((G16/$C$8)-1)*1000</f>
        <v>27.3021111217291</v>
      </c>
      <c r="J16" s="1" t="n">
        <f aca="false">((H16/$C$7)-1)*1000</f>
        <v>53.3415227746297</v>
      </c>
      <c r="K16" s="1" t="n">
        <f aca="false">(I16-$I$3)/(J16-$J$3)</f>
        <v>-0.239262756294002</v>
      </c>
      <c r="M16" s="1" t="n">
        <v>0.35</v>
      </c>
      <c r="N16" s="1" t="n">
        <f aca="false">$D$3*$D$8*(M16^($D$3-1))</f>
        <v>0.0115435456730757</v>
      </c>
      <c r="O16" s="1" t="n">
        <f aca="false">$C$3*$D$7*(M16^($C$3-1))</f>
        <v>0.00211327309717884</v>
      </c>
      <c r="P16" s="1" t="n">
        <f aca="false">((N16/$C$8)-1)*1000</f>
        <v>27.2617443024656</v>
      </c>
      <c r="Q16" s="1" t="n">
        <f aca="false">((O16/$C$7)-1)*1000</f>
        <v>53.89641790287</v>
      </c>
      <c r="R16" s="1" t="n">
        <f aca="false">(P16-$I$3)/(Q16-$J$3)</f>
        <v>-0.242590427439414</v>
      </c>
      <c r="T16" s="1" t="n">
        <v>0.35</v>
      </c>
      <c r="U16" s="1" t="n">
        <f aca="false">$D$4*$D$8*(T16^($D$4-1))</f>
        <v>0.0115431045373966</v>
      </c>
      <c r="V16" s="1" t="n">
        <f aca="false">$C$4*$D$7*(T16^($C$4-1))</f>
        <v>0.00211422248013757</v>
      </c>
      <c r="W16" s="1" t="n">
        <f aca="false">((U16/$C$8)-1)*1000</f>
        <v>27.222487576676</v>
      </c>
      <c r="X16" s="1" t="n">
        <f aca="false">((V16/$C$7)-1)*1000</f>
        <v>54.3698783849833</v>
      </c>
      <c r="Y16" s="1" t="n">
        <f aca="false">(W16-$I$3)/(X16-$J$3)</f>
        <v>-0.245360339082022</v>
      </c>
    </row>
    <row r="17" customFormat="false" ht="12.8" hidden="false" customHeight="false" outlineLevel="0" collapsed="false">
      <c r="F17" s="1" t="n">
        <v>0.3</v>
      </c>
      <c r="G17" s="1" t="n">
        <f aca="false">$D$2*$D$8*(F17^($D$2-1))</f>
        <v>0.0115552228309876</v>
      </c>
      <c r="H17" s="1" t="n">
        <f aca="false">$C$2*$D$7*(F17^($C$2-1))</f>
        <v>0.00210394769377631</v>
      </c>
      <c r="I17" s="1" t="n">
        <f aca="false">((G17/$C$8)-1)*1000</f>
        <v>28.3008962185964</v>
      </c>
      <c r="J17" s="1" t="n">
        <f aca="false">((H17/$C$7)-1)*1000</f>
        <v>49.2458077879068</v>
      </c>
      <c r="K17" s="1" t="n">
        <f aca="false">(I17-$I$3)/(J17-$J$3)</f>
        <v>-0.239843710039026</v>
      </c>
      <c r="M17" s="1" t="n">
        <v>0.3</v>
      </c>
      <c r="N17" s="1" t="n">
        <f aca="false">$D$3*$D$8*(M17^($D$3-1))</f>
        <v>0.0115531756807345</v>
      </c>
      <c r="O17" s="1" t="n">
        <f aca="false">$C$3*$D$7*(M17^($C$3-1))</f>
        <v>0.00210746704231774</v>
      </c>
      <c r="P17" s="1" t="n">
        <f aca="false">((N17/$C$8)-1)*1000</f>
        <v>28.1187200311896</v>
      </c>
      <c r="Q17" s="1" t="n">
        <f aca="false">((O17/$C$7)-1)*1000</f>
        <v>51.00091877007</v>
      </c>
      <c r="R17" s="1" t="n">
        <f aca="false">(P17-$I$3)/(Q17-$J$3)</f>
        <v>-0.247630987007487</v>
      </c>
      <c r="T17" s="1" t="n">
        <v>0.3</v>
      </c>
      <c r="U17" s="1" t="n">
        <f aca="false">$D$4*$D$8*(T17^($D$4-1))</f>
        <v>0.011551215624593</v>
      </c>
      <c r="V17" s="1" t="n">
        <f aca="false">$C$4*$D$7*(T17^($C$4-1))</f>
        <v>0.00211069770227836</v>
      </c>
      <c r="W17" s="1" t="n">
        <f aca="false">((U17/$C$8)-1)*1000</f>
        <v>27.9442943609645</v>
      </c>
      <c r="X17" s="1" t="n">
        <f aca="false">((V17/$C$7)-1)*1000</f>
        <v>52.6120597837445</v>
      </c>
      <c r="Y17" s="1" t="n">
        <f aca="false">(W17-$I$3)/(X17-$J$3)</f>
        <v>-0.255360195063937</v>
      </c>
    </row>
    <row r="18" customFormat="false" ht="12.8" hidden="false" customHeight="false" outlineLevel="0" collapsed="false">
      <c r="F18" s="1" t="n">
        <v>0.25</v>
      </c>
      <c r="G18" s="1" t="n">
        <f aca="false">$D$2*$D$8*(F18^($D$2-1))</f>
        <v>0.011568511556896</v>
      </c>
      <c r="H18" s="1" t="n">
        <f aca="false">$C$2*$D$7*(F18^($C$2-1))</f>
        <v>0.00209427530944098</v>
      </c>
      <c r="I18" s="1" t="n">
        <f aca="false">((G18/$C$8)-1)*1000</f>
        <v>29.4834617961801</v>
      </c>
      <c r="J18" s="1" t="n">
        <f aca="false">((H18/$C$7)-1)*1000</f>
        <v>44.4221571119985</v>
      </c>
      <c r="K18" s="1" t="n">
        <f aca="false">(I18-$I$3)/(J18-$J$3)</f>
        <v>-0.240532285341369</v>
      </c>
      <c r="M18" s="1" t="n">
        <v>0.25</v>
      </c>
      <c r="N18" s="1" t="n">
        <f aca="false">$D$3*$D$8*(M18^($D$3-1))</f>
        <v>0.0115645759328782</v>
      </c>
      <c r="O18" s="1" t="n">
        <f aca="false">$C$3*$D$7*(M18^($C$3-1))</f>
        <v>0.00210062052429086</v>
      </c>
      <c r="P18" s="1" t="n">
        <f aca="false">((N18/$C$8)-1)*1000</f>
        <v>29.1332300642675</v>
      </c>
      <c r="Q18" s="1" t="n">
        <f aca="false">((O18/$C$7)-1)*1000</f>
        <v>47.5865371488406</v>
      </c>
      <c r="R18" s="1" t="n">
        <f aca="false">(P18-$I$3)/(Q18-$J$3)</f>
        <v>-0.252590482201109</v>
      </c>
      <c r="T18" s="1" t="n">
        <v>0.25</v>
      </c>
      <c r="U18" s="1" t="n">
        <f aca="false">$D$4*$D$8*(T18^($D$4-1))</f>
        <v>0.0115608163619017</v>
      </c>
      <c r="V18" s="1" t="n">
        <f aca="false">$C$4*$D$7*(T18^($C$4-1))</f>
        <v>0.00210653635956032</v>
      </c>
      <c r="W18" s="1" t="n">
        <f aca="false">((U18/$C$8)-1)*1000</f>
        <v>28.7986653171322</v>
      </c>
      <c r="X18" s="1" t="n">
        <f aca="false">((V18/$C$7)-1)*1000</f>
        <v>50.5367841413933</v>
      </c>
      <c r="Y18" s="1" t="n">
        <f aca="false">(W18-$I$3)/(X18-$J$3)</f>
        <v>-0.265783095713056</v>
      </c>
    </row>
    <row r="19" customFormat="false" ht="12.8" hidden="false" customHeight="false" outlineLevel="0" collapsed="false">
      <c r="F19" s="1" t="n">
        <v>0.2</v>
      </c>
      <c r="G19" s="1" t="n">
        <f aca="false">$D$2*$D$8*(F19^($D$2-1))</f>
        <v>0.0115847964426802</v>
      </c>
      <c r="H19" s="1" t="n">
        <f aca="false">$C$2*$D$7*(F19^($C$2-1))</f>
        <v>0.00208249776209547</v>
      </c>
      <c r="I19" s="1" t="n">
        <f aca="false">((G19/$C$8)-1)*1000</f>
        <v>30.9326560602441</v>
      </c>
      <c r="J19" s="1" t="n">
        <f aca="false">((H19/$C$7)-1)*1000</f>
        <v>38.5486545459139</v>
      </c>
      <c r="K19" s="1" t="n">
        <f aca="false">(I19-$I$3)/(J19-$J$3)</f>
        <v>-0.241377179285599</v>
      </c>
      <c r="M19" s="1" t="n">
        <v>0.2</v>
      </c>
      <c r="N19" s="1" t="n">
        <f aca="false">$D$3*$D$8*(M19^($D$3-1))</f>
        <v>0.0115785440244226</v>
      </c>
      <c r="O19" s="1" t="n">
        <f aca="false">$C$3*$D$7*(M19^($C$3-1))</f>
        <v>0.00209227132596719</v>
      </c>
      <c r="P19" s="1" t="n">
        <f aca="false">((N19/$C$8)-1)*1000</f>
        <v>30.3762524848403</v>
      </c>
      <c r="Q19" s="1" t="n">
        <f aca="false">((O19/$C$7)-1)*1000</f>
        <v>43.4227637977211</v>
      </c>
      <c r="R19" s="1" t="n">
        <f aca="false">(P19-$I$3)/(Q19-$J$3)</f>
        <v>-0.257592846763439</v>
      </c>
      <c r="T19" s="1" t="n">
        <v>0.2</v>
      </c>
      <c r="U19" s="1" t="n">
        <f aca="false">$D$4*$D$8*(T19^($D$4-1))</f>
        <v>0.0115725775749773</v>
      </c>
      <c r="V19" s="1" t="n">
        <f aca="false">$C$4*$D$7*(T19^($C$4-1))</f>
        <v>0.00210145445140584</v>
      </c>
      <c r="W19" s="1" t="n">
        <f aca="false">((U19/$C$8)-1)*1000</f>
        <v>29.8452973140382</v>
      </c>
      <c r="X19" s="1" t="n">
        <f aca="false">((V19/$C$7)-1)*1000</f>
        <v>48.0024194124478</v>
      </c>
      <c r="Y19" s="1" t="n">
        <f aca="false">(W19-$I$3)/(X19-$J$3)</f>
        <v>-0.276865430239132</v>
      </c>
    </row>
    <row r="20" customFormat="false" ht="12.8" hidden="false" customHeight="false" outlineLevel="0" collapsed="false">
      <c r="F20" s="1" t="n">
        <v>0.15</v>
      </c>
      <c r="G20" s="1" t="n">
        <f aca="false">$D$2*$D$8*(F20^($D$2-1))</f>
        <v>0.0116058251447454</v>
      </c>
      <c r="H20" s="1" t="n">
        <f aca="false">$C$2*$D$7*(F20^($C$2-1))</f>
        <v>0.00206741154752048</v>
      </c>
      <c r="I20" s="1" t="n">
        <f aca="false">((G20/$C$8)-1)*1000</f>
        <v>32.8040031987886</v>
      </c>
      <c r="J20" s="1" t="n">
        <f aca="false">((H20/$C$7)-1)*1000</f>
        <v>31.0251084781965</v>
      </c>
      <c r="K20" s="1" t="n">
        <f aca="false">(I20-$I$3)/(J20-$J$3)</f>
        <v>-0.242469928705779</v>
      </c>
      <c r="M20" s="1" t="n">
        <v>0.15</v>
      </c>
      <c r="N20" s="1" t="n">
        <f aca="false">$D$3*$D$8*(M20^($D$3-1))</f>
        <v>0.0115965769254398</v>
      </c>
      <c r="O20" s="1" t="n">
        <f aca="false">$C$3*$D$7*(M20^($C$3-1))</f>
        <v>0.00208155628828133</v>
      </c>
      <c r="P20" s="1" t="n">
        <f aca="false">((N20/$C$8)-1)*1000</f>
        <v>31.9810028690288</v>
      </c>
      <c r="Q20" s="1" t="n">
        <f aca="false">((O20/$C$7)-1)*1000</f>
        <v>38.0791383808765</v>
      </c>
      <c r="R20" s="1" t="n">
        <f aca="false">(P20-$I$3)/(Q20-$J$3)</f>
        <v>-0.262830320724234</v>
      </c>
      <c r="T20" s="1" t="n">
        <v>0.15</v>
      </c>
      <c r="U20" s="1" t="n">
        <f aca="false">$D$4*$D$8*(T20^($D$4-1))</f>
        <v>0.0115877580739597</v>
      </c>
      <c r="V20" s="1" t="n">
        <f aca="false">$C$4*$D$7*(T20^($C$4-1))</f>
        <v>0.00209492081945441</v>
      </c>
      <c r="W20" s="1" t="n">
        <f aca="false">((U20/$C$8)-1)*1000</f>
        <v>31.1962120421212</v>
      </c>
      <c r="X20" s="1" t="n">
        <f aca="false">((V20/$C$7)-1)*1000</f>
        <v>44.7440751318602</v>
      </c>
      <c r="Y20" s="1" t="n">
        <f aca="false">(W20-$I$3)/(X20-$J$3)</f>
        <v>-0.289021490591765</v>
      </c>
    </row>
    <row r="21" customFormat="false" ht="12.8" hidden="false" customHeight="false" outlineLevel="0" collapsed="false">
      <c r="F21" s="1" t="n">
        <v>0.1</v>
      </c>
      <c r="G21" s="1" t="n">
        <f aca="false">$D$2*$D$8*(F21^($D$2-1))</f>
        <v>0.0116355282643843</v>
      </c>
      <c r="H21" s="1" t="n">
        <f aca="false">$C$2*$D$7*(F21^($C$2-1))</f>
        <v>0.00204633410506234</v>
      </c>
      <c r="I21" s="1" t="n">
        <f aca="false">((G21/$C$8)-1)*1000</f>
        <v>35.4472879706944</v>
      </c>
      <c r="J21" s="1" t="n">
        <f aca="false">((H21/$C$7)-1)*1000</f>
        <v>20.5137168673155</v>
      </c>
      <c r="K21" s="1" t="n">
        <f aca="false">(I21-$I$3)/(J21-$J$3)</f>
        <v>-0.24401676606357</v>
      </c>
      <c r="M21" s="1" t="n">
        <v>0.1</v>
      </c>
      <c r="N21" s="1" t="n">
        <f aca="false">$D$3*$D$8*(M21^($D$3-1))</f>
        <v>0.0116220405691323</v>
      </c>
      <c r="O21" s="1" t="n">
        <f aca="false">$C$3*$D$7*(M21^($C$3-1))</f>
        <v>0.00206654739927415</v>
      </c>
      <c r="P21" s="1" t="n">
        <f aca="false">((N21/$C$8)-1)*1000</f>
        <v>34.2470160833945</v>
      </c>
      <c r="Q21" s="1" t="n">
        <f aca="false">((O21/$C$7)-1)*1000</f>
        <v>30.5941548345077</v>
      </c>
      <c r="R21" s="1" t="n">
        <f aca="false">(P21-$I$3)/(Q21-$J$3)</f>
        <v>-0.268679896284093</v>
      </c>
      <c r="T21" s="1" t="n">
        <v>0.1</v>
      </c>
      <c r="U21" s="1" t="n">
        <f aca="false">$D$4*$D$8*(T21^($D$4-1))</f>
        <v>0.0116091876032046</v>
      </c>
      <c r="V21" s="1" t="n">
        <f aca="false">$C$4*$D$7*(T21^($C$4-1))</f>
        <v>0.00208574665933124</v>
      </c>
      <c r="W21" s="1" t="n">
        <f aca="false">((U21/$C$8)-1)*1000</f>
        <v>33.1032288474524</v>
      </c>
      <c r="X21" s="1" t="n">
        <f aca="false">((V21/$C$7)-1)*1000</f>
        <v>40.1688905501918</v>
      </c>
      <c r="Y21" s="1" t="n">
        <f aca="false">(W21-$I$3)/(X21-$J$3)</f>
        <v>-0.303112321429895</v>
      </c>
    </row>
    <row r="22" customFormat="false" ht="12.8" hidden="false" customHeight="false" outlineLevel="0" collapsed="false">
      <c r="F22" s="1" t="n">
        <v>0.05</v>
      </c>
      <c r="G22" s="1" t="n">
        <f aca="false">$D$2*$D$8*(F22^($D$2-1))</f>
        <v>0.0116864822494856</v>
      </c>
      <c r="H22" s="1" t="n">
        <f aca="false">$C$2*$D$7*(F22^($C$2-1))</f>
        <v>0.0020107984487473</v>
      </c>
      <c r="I22" s="1" t="n">
        <f aca="false">((G22/$C$8)-1)*1000</f>
        <v>39.9816902329391</v>
      </c>
      <c r="J22" s="1" t="n">
        <f aca="false">((H22/$C$7)-1)*1000</f>
        <v>2.79196526396475</v>
      </c>
      <c r="K22" s="1" t="n">
        <f aca="false">(I22-$I$3)/(J22-$J$3)</f>
        <v>-0.246679303153317</v>
      </c>
      <c r="M22" s="1" t="n">
        <v>0.05</v>
      </c>
      <c r="N22" s="1" t="n">
        <f aca="false">$D$3*$D$8*(M22^($D$3-1))</f>
        <v>0.0116657005151641</v>
      </c>
      <c r="O22" s="1" t="n">
        <f aca="false">$C$3*$D$7*(M22^($C$3-1))</f>
        <v>0.00204113974150681</v>
      </c>
      <c r="P22" s="1" t="n">
        <f aca="false">((N22/$C$8)-1)*1000</f>
        <v>38.1323207884618</v>
      </c>
      <c r="Q22" s="1" t="n">
        <f aca="false">((O22/$C$7)-1)*1000</f>
        <v>17.923270250751</v>
      </c>
      <c r="R22" s="1" t="n">
        <f aca="false">(P22-$I$3)/(Q22-$J$3)</f>
        <v>-0.276224496662789</v>
      </c>
      <c r="T22" s="1" t="n">
        <v>0.05</v>
      </c>
      <c r="U22" s="1" t="n">
        <f aca="false">$D$4*$D$8*(T22^($D$4-1))</f>
        <v>0.0116459134478227</v>
      </c>
      <c r="V22" s="1" t="n">
        <f aca="false">$C$4*$D$7*(T22^($C$4-1))</f>
        <v>0.00207015627866744</v>
      </c>
      <c r="W22" s="1" t="n">
        <f aca="false">((U22/$C$8)-1)*1000</f>
        <v>36.3714668976842</v>
      </c>
      <c r="X22" s="1" t="n">
        <f aca="false">((V22/$C$7)-1)*1000</f>
        <v>32.3939151543198</v>
      </c>
      <c r="Y22" s="1" t="n">
        <f aca="false">(W22-$I$3)/(X22-$J$3)</f>
        <v>-0.321613627171266</v>
      </c>
    </row>
    <row r="23" customFormat="false" ht="12.8" hidden="false" customHeight="false" outlineLevel="0" collapsed="false">
      <c r="F23" s="1" t="n">
        <v>0</v>
      </c>
      <c r="G23" s="1" t="e">
        <f aca="false">$D$2*$D$8*(F23^($D$2-1))</f>
        <v>#NUM!</v>
      </c>
      <c r="H23" s="1" t="n">
        <f aca="false">$C$2*$D$7*(F23^($C$2-1))</f>
        <v>0</v>
      </c>
      <c r="I23" s="1" t="e">
        <f aca="false">((G23/$C$8)-1)*1000</f>
        <v>#NUM!</v>
      </c>
      <c r="J23" s="1" t="n">
        <f aca="false">((H23/$C$7)-1)*1000</f>
        <v>-1000</v>
      </c>
      <c r="K23" s="1" t="e">
        <f aca="false">(I23-$I$3)/(J23-$J$3)</f>
        <v>#NUM!</v>
      </c>
      <c r="M23" s="1" t="n">
        <v>0</v>
      </c>
      <c r="N23" s="1" t="e">
        <f aca="false">$D$3*$D$8*(M23^($D$3-1))</f>
        <v>#NUM!</v>
      </c>
      <c r="O23" s="1" t="n">
        <f aca="false">$C$3*$D$7*(M23^($C$3-1))</f>
        <v>0</v>
      </c>
      <c r="P23" s="1" t="e">
        <f aca="false">((N23/$C$8)-1)*1000</f>
        <v>#NUM!</v>
      </c>
      <c r="Q23" s="1" t="n">
        <f aca="false">((O23/$C$7)-1)*1000</f>
        <v>-1000</v>
      </c>
      <c r="R23" s="1" t="e">
        <f aca="false">(P23-$I$3)/(Q23-$J$3)</f>
        <v>#NUM!</v>
      </c>
      <c r="T23" s="1" t="n">
        <v>0</v>
      </c>
      <c r="U23" s="1" t="e">
        <f aca="false">$D$4*$D$8*(T23^($D$4-1))</f>
        <v>#NUM!</v>
      </c>
      <c r="V23" s="1" t="n">
        <f aca="false">$C$4*$D$7*(T23^($C$4-1))</f>
        <v>0</v>
      </c>
      <c r="W23" s="1" t="e">
        <f aca="false">((U23/$C$8)-1)*1000</f>
        <v>#NUM!</v>
      </c>
      <c r="X23" s="1" t="n">
        <f aca="false">((V23/$C$7)-1)*1000</f>
        <v>-1000</v>
      </c>
      <c r="Y23" s="1" t="e">
        <f aca="false">(W23-$I$3)/(X23-$J$3)</f>
        <v>#NUM!</v>
      </c>
    </row>
    <row r="24" customFormat="false" ht="12.8" hidden="false" customHeight="false" outlineLevel="0" collapsed="false">
      <c r="F24" s="1"/>
    </row>
  </sheetData>
  <mergeCells count="3">
    <mergeCell ref="F1:K1"/>
    <mergeCell ref="M1:R1"/>
    <mergeCell ref="T1:Y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2024-09-16T16:30:23Z</dcterms:created>
  <dc:creator/>
  <dc:description/>
  <dc:language>en-US</dc:language>
  <cp:lastModifiedBy/>
  <dcterms:modified xsi:type="dcterms:W3CDTF">2024-09-16T18:57:00Z</dcterms:modified>
  <cp:revision>1</cp:revision>
  <dc:subject/>
  <dc:title/>
</cp:coreProperties>
</file>