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\Secretarium\Connectors\Secretarium.Connector.Excel.MADRec\"/>
    </mc:Choice>
  </mc:AlternateContent>
  <xr:revisionPtr revIDLastSave="0" documentId="13_ncr:1_{365090DF-B3B4-487A-9F57-ED1BE3403F0D}" xr6:coauthVersionLast="34" xr6:coauthVersionMax="34" xr10:uidLastSave="{00000000-0000-0000-0000-000000000000}"/>
  <bookViews>
    <workbookView xWindow="51608" yWindow="0" windowWidth="6645" windowHeight="4725" xr2:uid="{51E6F182-107D-40F6-8556-78E4C8716109}"/>
  </bookViews>
  <sheets>
    <sheet name="Home" sheetId="7" r:id="rId1"/>
    <sheet name="Connection" sheetId="1" state="hidden" r:id="rId2"/>
    <sheet name="LEIs" sheetId="14" r:id="rId3"/>
    <sheet name="MADRecChartsArgs" sheetId="19" state="hidden" r:id="rId4"/>
    <sheet name="Zoom" sheetId="11" r:id="rId5"/>
  </sheets>
  <definedNames>
    <definedName name="MADREC_CHART_SERIE_0">OFFSET(MADRecChartsArgs!$A$9,0,0,MATCH(1000,MADRecChartsArgs!$A$9:$A$35,1),1)</definedName>
    <definedName name="MADREC_CHART_SERIE_1">OFFSET(MADRecChartsArgs!$B$9,0,0,MATCH(1000,MADRecChartsArgs!$B$9:$B$35,1),1)</definedName>
    <definedName name="MADREC_CHART_SERIE_2">OFFSET(MADRecChartsArgs!$C$9,0,0,MATCH(1000,MADRecChartsArgs!$C$9:$C$35,1),1)</definedName>
    <definedName name="MADREC_CHART_SERIE_3">OFFSET(MADRecChartsArgs!$D$9,0,0,MATCH(1000,MADRecChartsArgs!$D$9:$D$35,1),1)</definedName>
    <definedName name="MADREC_CHART_SERIE_4">OFFSET(MADRecChartsArgs!$E$9,0,0,MATCH(1000,MADRecChartsArgs!$E$9:$E$35,1),1)</definedName>
    <definedName name="MADREC_CHART_SERIE_5">OFFSET(MADRecChartsArgs!$F$9,0,0,MATCH(1000,MADRecChartsArgs!$F$9:$F$35,1),1)</definedName>
    <definedName name="MADREC_CHART_SERIE_6">OFFSET(MADRecChartsArgs!$G$9,0,0,MATCH(1000,MADRecChartsArgs!$G$9:$G$35,1),1)</definedName>
    <definedName name="MADREC_CHART_SERIE_7">OFFSET(MADRecChartsArgs!$H$9,0,0,MATCH(1000,MADRecChartsArgs!$H$9:$H$35,1),1)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8" i="14" l="1"/>
  <c r="L9" i="14"/>
  <c r="L23" i="14"/>
  <c r="L33" i="14"/>
  <c r="L51" i="14"/>
  <c r="L6" i="14"/>
  <c r="L40" i="14"/>
  <c r="L21" i="14"/>
  <c r="L48" i="14"/>
  <c r="L13" i="14"/>
  <c r="L35" i="14"/>
  <c r="L30" i="14"/>
  <c r="L8" i="14"/>
  <c r="T43" i="14"/>
  <c r="T49" i="14"/>
  <c r="P6" i="14"/>
  <c r="T17" i="14"/>
  <c r="W17" i="14"/>
  <c r="T35" i="14"/>
  <c r="T30" i="14"/>
  <c r="V35" i="14"/>
  <c r="T23" i="14"/>
  <c r="T31" i="14"/>
  <c r="T51" i="14"/>
  <c r="X35" i="14"/>
  <c r="T40" i="14"/>
  <c r="U30" i="14"/>
  <c r="P28" i="14"/>
  <c r="Z35" i="14"/>
  <c r="AB43" i="14"/>
  <c r="X40" i="14"/>
  <c r="AA31" i="14"/>
  <c r="V40" i="14"/>
  <c r="T24" i="14"/>
  <c r="T33" i="14"/>
  <c r="U17" i="14"/>
  <c r="AB24" i="14"/>
  <c r="T42" i="14"/>
  <c r="P33" i="14"/>
  <c r="Y40" i="14"/>
  <c r="T34" i="14"/>
  <c r="AB17" i="14"/>
  <c r="AB40" i="14"/>
  <c r="U42" i="14"/>
  <c r="AA49" i="14"/>
  <c r="X51" i="14"/>
  <c r="Y34" i="14"/>
  <c r="U34" i="14"/>
  <c r="V34" i="14"/>
  <c r="Y23" i="14"/>
  <c r="W31" i="14"/>
  <c r="W51" i="14"/>
  <c r="X24" i="14"/>
  <c r="L17" i="14"/>
  <c r="L29" i="14"/>
  <c r="L53" i="14"/>
  <c r="P53" i="14" s="1"/>
  <c r="L32" i="14"/>
  <c r="L44" i="14"/>
  <c r="L26" i="14"/>
  <c r="P26" i="14" s="1"/>
  <c r="L7" i="14"/>
  <c r="L42" i="14"/>
  <c r="L18" i="14"/>
  <c r="L37" i="14"/>
  <c r="P37" i="14" s="1"/>
  <c r="L14" i="14"/>
  <c r="L39" i="14"/>
  <c r="C5" i="1"/>
  <c r="T32" i="14"/>
  <c r="P44" i="14"/>
  <c r="Y32" i="14"/>
  <c r="T18" i="14"/>
  <c r="V43" i="14"/>
  <c r="AA32" i="14"/>
  <c r="T45" i="14"/>
  <c r="T19" i="14"/>
  <c r="W49" i="14"/>
  <c r="V18" i="14"/>
  <c r="W19" i="14"/>
  <c r="Y35" i="14"/>
  <c r="T11" i="14"/>
  <c r="P40" i="14"/>
  <c r="P48" i="14"/>
  <c r="T39" i="14"/>
  <c r="AB39" i="14" s="1"/>
  <c r="T29" i="14"/>
  <c r="X29" i="14" s="1"/>
  <c r="T20" i="14"/>
  <c r="T46" i="14"/>
  <c r="T22" i="14"/>
  <c r="T12" i="14"/>
  <c r="AA12" i="14" s="1"/>
  <c r="V20" i="14"/>
  <c r="U12" i="14"/>
  <c r="X11" i="14"/>
  <c r="T15" i="14"/>
  <c r="Z30" i="14"/>
  <c r="AA17" i="14"/>
  <c r="Z39" i="14"/>
  <c r="W12" i="14"/>
  <c r="T28" i="14"/>
  <c r="AB28" i="14" s="1"/>
  <c r="V32" i="14"/>
  <c r="T48" i="14"/>
  <c r="AB23" i="14"/>
  <c r="T16" i="14"/>
  <c r="V28" i="14"/>
  <c r="U29" i="14"/>
  <c r="X28" i="14"/>
  <c r="P13" i="14"/>
  <c r="U49" i="14"/>
  <c r="U31" i="14"/>
  <c r="Z23" i="14"/>
  <c r="AA28" i="14"/>
  <c r="Z43" i="14"/>
  <c r="V11" i="14"/>
  <c r="T37" i="14"/>
  <c r="X48" i="14"/>
  <c r="AB16" i="14"/>
  <c r="Z33" i="14"/>
  <c r="Z12" i="14"/>
  <c r="V15" i="14"/>
  <c r="U19" i="14"/>
  <c r="W34" i="14"/>
  <c r="AB49" i="14"/>
  <c r="AA30" i="14"/>
  <c r="AA19" i="14"/>
  <c r="W37" i="14"/>
  <c r="AB33" i="14"/>
  <c r="V37" i="14"/>
  <c r="W30" i="14"/>
  <c r="W39" i="14"/>
  <c r="Z46" i="14"/>
  <c r="AA37" i="14"/>
  <c r="X39" i="14"/>
  <c r="AA11" i="14"/>
  <c r="AB51" i="14"/>
  <c r="W20" i="14"/>
  <c r="U46" i="14"/>
  <c r="Y22" i="14"/>
  <c r="U15" i="14"/>
  <c r="W24" i="14"/>
  <c r="V24" i="14"/>
  <c r="Y28" i="14"/>
  <c r="AA48" i="14"/>
  <c r="AA16" i="14"/>
  <c r="L12" i="14"/>
  <c r="P12" i="14" s="1"/>
  <c r="L19" i="14"/>
  <c r="P19" i="14" s="1"/>
  <c r="L22" i="14"/>
  <c r="P22" i="14" s="1"/>
  <c r="L5" i="14"/>
  <c r="P5" i="14" s="1"/>
  <c r="L24" i="14"/>
  <c r="L38" i="14"/>
  <c r="L52" i="14"/>
  <c r="P52" i="14" s="1"/>
  <c r="L20" i="14"/>
  <c r="P20" i="14" s="1"/>
  <c r="L43" i="14"/>
  <c r="L50" i="14"/>
  <c r="P50" i="14" s="1"/>
  <c r="L10" i="14"/>
  <c r="P10" i="14" s="1"/>
  <c r="L31" i="14"/>
  <c r="P31" i="14" s="1"/>
  <c r="T6" i="14"/>
  <c r="P9" i="14"/>
  <c r="T44" i="14"/>
  <c r="P51" i="14"/>
  <c r="P42" i="14"/>
  <c r="T53" i="14"/>
  <c r="AB6" i="14"/>
  <c r="AA44" i="14"/>
  <c r="P7" i="14"/>
  <c r="P14" i="14"/>
  <c r="Z18" i="14"/>
  <c r="X53" i="14"/>
  <c r="V19" i="14"/>
  <c r="P17" i="14"/>
  <c r="T26" i="14"/>
  <c r="Y26" i="14"/>
  <c r="X23" i="14"/>
  <c r="P43" i="14"/>
  <c r="T52" i="14"/>
  <c r="V6" i="14"/>
  <c r="U51" i="14"/>
  <c r="W32" i="14"/>
  <c r="Z29" i="14"/>
  <c r="T10" i="14"/>
  <c r="AA43" i="14"/>
  <c r="Y43" i="14"/>
  <c r="Z31" i="14"/>
  <c r="U18" i="14"/>
  <c r="V30" i="14"/>
  <c r="U44" i="14"/>
  <c r="V49" i="14"/>
  <c r="Z45" i="14"/>
  <c r="T47" i="14"/>
  <c r="AB22" i="14"/>
  <c r="X52" i="14"/>
  <c r="U45" i="14"/>
  <c r="Y15" i="14"/>
  <c r="T7" i="14"/>
  <c r="W28" i="14"/>
  <c r="V7" i="14"/>
  <c r="U16" i="14"/>
  <c r="W16" i="14"/>
  <c r="Y29" i="14"/>
  <c r="U48" i="14"/>
  <c r="Z44" i="14"/>
  <c r="Y31" i="14"/>
  <c r="Y6" i="14"/>
  <c r="P32" i="14"/>
  <c r="Z49" i="14"/>
  <c r="P39" i="14"/>
  <c r="U26" i="14"/>
  <c r="Y20" i="14"/>
  <c r="Y44" i="14"/>
  <c r="Y17" i="14"/>
  <c r="U10" i="14"/>
  <c r="AA52" i="14"/>
  <c r="Y39" i="14"/>
  <c r="X12" i="14"/>
  <c r="W15" i="14"/>
  <c r="AB19" i="14"/>
  <c r="Z32" i="14"/>
  <c r="AB18" i="14"/>
  <c r="U6" i="14"/>
  <c r="U39" i="14"/>
  <c r="X47" i="14"/>
  <c r="X37" i="14"/>
  <c r="X15" i="14"/>
  <c r="X46" i="14"/>
  <c r="AA51" i="14"/>
  <c r="V22" i="14"/>
  <c r="Z40" i="14"/>
  <c r="L25" i="14"/>
  <c r="L46" i="14"/>
  <c r="P46" i="14" s="1"/>
  <c r="L16" i="14"/>
  <c r="P16" i="14" s="1"/>
  <c r="T21" i="14"/>
  <c r="P18" i="14"/>
  <c r="X49" i="14"/>
  <c r="Z6" i="14"/>
  <c r="X43" i="14"/>
  <c r="AB35" i="14"/>
  <c r="Z11" i="14"/>
  <c r="AB53" i="14"/>
  <c r="AB21" i="14"/>
  <c r="T9" i="14"/>
  <c r="P21" i="14"/>
  <c r="AA26" i="14"/>
  <c r="P30" i="14"/>
  <c r="Z24" i="14"/>
  <c r="Y51" i="14"/>
  <c r="X17" i="14"/>
  <c r="AA34" i="14"/>
  <c r="Y42" i="14"/>
  <c r="V23" i="14"/>
  <c r="U33" i="14"/>
  <c r="V47" i="14"/>
  <c r="AB31" i="14"/>
  <c r="AA39" i="14"/>
  <c r="AA20" i="14"/>
  <c r="X22" i="14"/>
  <c r="AB12" i="14"/>
  <c r="Y24" i="14"/>
  <c r="AA7" i="14"/>
  <c r="U9" i="14"/>
  <c r="X16" i="14"/>
  <c r="X33" i="14"/>
  <c r="Z42" i="14"/>
  <c r="X34" i="14"/>
  <c r="L4" i="14"/>
  <c r="T4" i="14"/>
  <c r="AA4" i="14"/>
  <c r="Y4" i="14"/>
  <c r="L41" i="14"/>
  <c r="P41" i="14" s="1"/>
  <c r="Y30" i="14"/>
  <c r="X31" i="14"/>
  <c r="X19" i="14"/>
  <c r="X20" i="14"/>
  <c r="AA24" i="14"/>
  <c r="W33" i="14"/>
  <c r="Z4" i="14"/>
  <c r="L36" i="14"/>
  <c r="L15" i="14"/>
  <c r="P15" i="14" s="1"/>
  <c r="L47" i="14"/>
  <c r="P47" i="14" s="1"/>
  <c r="T8" i="14"/>
  <c r="P29" i="14"/>
  <c r="Y45" i="14"/>
  <c r="AB32" i="14"/>
  <c r="AA35" i="14"/>
  <c r="P25" i="14"/>
  <c r="T25" i="14"/>
  <c r="T41" i="14"/>
  <c r="AB44" i="14"/>
  <c r="W40" i="14"/>
  <c r="T50" i="14"/>
  <c r="W43" i="14"/>
  <c r="AB50" i="14"/>
  <c r="T36" i="14"/>
  <c r="Z26" i="14"/>
  <c r="AA47" i="14"/>
  <c r="V45" i="14"/>
  <c r="X30" i="14"/>
  <c r="Y19" i="14"/>
  <c r="W23" i="14"/>
  <c r="U40" i="14"/>
  <c r="W52" i="14"/>
  <c r="AB29" i="14"/>
  <c r="V46" i="14"/>
  <c r="Z10" i="14"/>
  <c r="Z15" i="14"/>
  <c r="Z28" i="14"/>
  <c r="U7" i="14"/>
  <c r="W48" i="14"/>
  <c r="W50" i="14"/>
  <c r="V33" i="14"/>
  <c r="W42" i="14"/>
  <c r="V36" i="14"/>
  <c r="Y37" i="14"/>
  <c r="C14" i="1"/>
  <c r="V4" i="14"/>
  <c r="W4" i="14"/>
  <c r="X4" i="14"/>
  <c r="L49" i="14"/>
  <c r="P49" i="14" s="1"/>
  <c r="T38" i="14"/>
  <c r="P23" i="14"/>
  <c r="W35" i="14"/>
  <c r="P24" i="14"/>
  <c r="P35" i="14"/>
  <c r="Z51" i="14"/>
  <c r="W26" i="14"/>
  <c r="V17" i="14"/>
  <c r="AA42" i="14"/>
  <c r="V8" i="14"/>
  <c r="T14" i="14"/>
  <c r="Y12" i="14"/>
  <c r="V39" i="14"/>
  <c r="AA22" i="14"/>
  <c r="V9" i="14"/>
  <c r="Z16" i="14"/>
  <c r="AB34" i="14"/>
  <c r="J5" i="11"/>
  <c r="AB4" i="14"/>
  <c r="L27" i="14"/>
  <c r="P27" i="14" s="1"/>
  <c r="L34" i="14"/>
  <c r="P34" i="14" s="1"/>
  <c r="L45" i="14"/>
  <c r="P45" i="14" s="1"/>
  <c r="U21" i="14"/>
  <c r="X6" i="14"/>
  <c r="Y49" i="14"/>
  <c r="T5" i="14"/>
  <c r="Z8" i="14"/>
  <c r="W21" i="14"/>
  <c r="AB10" i="14"/>
  <c r="X21" i="14"/>
  <c r="W10" i="14"/>
  <c r="V29" i="14"/>
  <c r="Z48" i="14"/>
  <c r="U24" i="14"/>
  <c r="AB5" i="14"/>
  <c r="U22" i="14"/>
  <c r="Z17" i="14"/>
  <c r="AA45" i="14"/>
  <c r="W18" i="14"/>
  <c r="Z34" i="14"/>
  <c r="P8" i="14"/>
  <c r="Z47" i="14"/>
  <c r="Z19" i="14"/>
  <c r="P36" i="14"/>
  <c r="X42" i="14"/>
  <c r="V44" i="14"/>
  <c r="Z5" i="14"/>
  <c r="V51" i="14"/>
  <c r="AA29" i="14"/>
  <c r="AA46" i="14"/>
  <c r="AB25" i="14"/>
  <c r="U47" i="14"/>
  <c r="U28" i="14"/>
  <c r="Y9" i="14"/>
  <c r="V48" i="14"/>
  <c r="Y16" i="14"/>
  <c r="AA33" i="14"/>
  <c r="AB42" i="14"/>
  <c r="AB36" i="14"/>
  <c r="AB37" i="14"/>
  <c r="AA14" i="14"/>
  <c r="Z14" i="14"/>
  <c r="P4" i="14"/>
  <c r="F1" i="19" a="1"/>
  <c r="D32" i="7"/>
  <c r="C1" i="19" a="1"/>
  <c r="U4" i="14"/>
  <c r="L11" i="14"/>
  <c r="P11" i="14" s="1"/>
  <c r="T13" i="14"/>
  <c r="AB45" i="14"/>
  <c r="T27" i="14"/>
  <c r="X5" i="14"/>
  <c r="X13" i="14"/>
  <c r="W29" i="14"/>
  <c r="AA23" i="14"/>
  <c r="V31" i="14"/>
  <c r="P38" i="14"/>
  <c r="X41" i="14"/>
  <c r="V16" i="14"/>
  <c r="AB11" i="14"/>
  <c r="V12" i="14"/>
  <c r="Y7" i="14"/>
  <c r="AA50" i="14"/>
  <c r="V42" i="14"/>
  <c r="U14" i="14"/>
  <c r="C12" i="1"/>
  <c r="E1" i="19" a="1"/>
  <c r="U23" i="14"/>
  <c r="Z25" i="14"/>
  <c r="U43" i="14"/>
  <c r="Y18" i="14"/>
  <c r="Y33" i="14"/>
  <c r="AB46" i="14"/>
  <c r="X32" i="14"/>
  <c r="U32" i="14"/>
  <c r="X18" i="14"/>
  <c r="AA18" i="14"/>
  <c r="W45" i="14"/>
  <c r="X45" i="14"/>
  <c r="U11" i="14"/>
  <c r="W11" i="14"/>
  <c r="Y11" i="14"/>
  <c r="AB20" i="14"/>
  <c r="U20" i="14"/>
  <c r="Z20" i="14"/>
  <c r="W46" i="14"/>
  <c r="Y46" i="14"/>
  <c r="W22" i="14"/>
  <c r="Z22" i="14"/>
  <c r="AA15" i="14"/>
  <c r="AB15" i="14"/>
  <c r="Y48" i="14"/>
  <c r="AB48" i="14"/>
  <c r="U37" i="14"/>
  <c r="Z37" i="14"/>
  <c r="W6" i="14"/>
  <c r="AA6" i="14"/>
  <c r="X44" i="14"/>
  <c r="W44" i="14"/>
  <c r="W53" i="14"/>
  <c r="Z53" i="14"/>
  <c r="AA53" i="14"/>
  <c r="Y53" i="14"/>
  <c r="U53" i="14"/>
  <c r="V53" i="14"/>
  <c r="V26" i="14"/>
  <c r="AB26" i="14"/>
  <c r="Z52" i="14"/>
  <c r="AB52" i="14"/>
  <c r="V52" i="14"/>
  <c r="U52" i="14"/>
  <c r="Y52" i="14"/>
  <c r="V10" i="14"/>
  <c r="X10" i="14"/>
  <c r="Y10" i="14"/>
  <c r="AA10" i="14"/>
  <c r="AB47" i="14"/>
  <c r="W47" i="14"/>
  <c r="Y47" i="14"/>
  <c r="Z7" i="14"/>
  <c r="W7" i="14"/>
  <c r="AB7" i="14"/>
  <c r="X7" i="14"/>
  <c r="Z21" i="14"/>
  <c r="Y21" i="14"/>
  <c r="V21" i="14"/>
  <c r="AA21" i="14"/>
  <c r="W9" i="14"/>
  <c r="AB9" i="14"/>
  <c r="Z9" i="14"/>
  <c r="AA9" i="14"/>
  <c r="X9" i="14"/>
  <c r="AB8" i="14"/>
  <c r="X8" i="14"/>
  <c r="W8" i="14"/>
  <c r="Y8" i="14"/>
  <c r="U8" i="14"/>
  <c r="AA8" i="14"/>
  <c r="W25" i="14"/>
  <c r="X25" i="14"/>
  <c r="Y25" i="14"/>
  <c r="U25" i="14"/>
  <c r="V25" i="14"/>
  <c r="AA25" i="14"/>
  <c r="V41" i="14"/>
  <c r="Y41" i="14"/>
  <c r="AB41" i="14"/>
  <c r="W41" i="14"/>
  <c r="U41" i="14"/>
  <c r="Z41" i="14"/>
  <c r="Z50" i="14"/>
  <c r="X50" i="14"/>
  <c r="U50" i="14"/>
  <c r="V50" i="14"/>
  <c r="Y50" i="14"/>
  <c r="X36" i="14"/>
  <c r="AA36" i="14"/>
  <c r="Y36" i="14"/>
  <c r="U36" i="14"/>
  <c r="W36" i="14"/>
  <c r="Z36" i="14"/>
  <c r="X38" i="14"/>
  <c r="V38" i="14"/>
  <c r="Z38" i="14"/>
  <c r="Y38" i="14"/>
  <c r="AA38" i="14"/>
  <c r="AB38" i="14"/>
  <c r="W38" i="14"/>
  <c r="U38" i="14"/>
  <c r="W14" i="14"/>
  <c r="AB14" i="14"/>
  <c r="X14" i="14"/>
  <c r="Y14" i="14"/>
  <c r="V14" i="14"/>
  <c r="H1" i="19" a="1"/>
  <c r="B1" i="19" a="1"/>
  <c r="G1" i="19" a="1"/>
  <c r="D1" i="19" a="1"/>
  <c r="A1" i="19" a="1"/>
  <c r="W5" i="14"/>
  <c r="V5" i="14"/>
  <c r="Y5" i="14"/>
  <c r="AA5" i="14"/>
  <c r="U5" i="14"/>
  <c r="V13" i="14"/>
  <c r="U13" i="14"/>
  <c r="Y13" i="14"/>
  <c r="Z13" i="14"/>
  <c r="W13" i="14"/>
  <c r="AA13" i="14"/>
  <c r="AB13" i="14"/>
  <c r="U27" i="14"/>
  <c r="X27" i="14"/>
  <c r="AA27" i="14"/>
  <c r="AB27" i="14"/>
  <c r="Y27" i="14"/>
  <c r="W27" i="14"/>
  <c r="Z27" i="14"/>
  <c r="V27" i="14"/>
  <c r="A1" i="19" l="1"/>
  <c r="A5" i="19"/>
  <c r="A9" i="19"/>
  <c r="A13" i="19"/>
  <c r="A17" i="19"/>
  <c r="A21" i="19"/>
  <c r="A25" i="19"/>
  <c r="A29" i="19"/>
  <c r="A33" i="19"/>
  <c r="A26" i="19"/>
  <c r="A34" i="19"/>
  <c r="A20" i="19"/>
  <c r="A28" i="19"/>
  <c r="A2" i="19"/>
  <c r="A6" i="19"/>
  <c r="A10" i="19"/>
  <c r="A14" i="19"/>
  <c r="A18" i="19"/>
  <c r="A22" i="19"/>
  <c r="A30" i="19"/>
  <c r="A3" i="19"/>
  <c r="A7" i="19"/>
  <c r="A11" i="19"/>
  <c r="A15" i="19"/>
  <c r="A19" i="19"/>
  <c r="A23" i="19"/>
  <c r="A27" i="19"/>
  <c r="A31" i="19"/>
  <c r="A35" i="19"/>
  <c r="A4" i="19"/>
  <c r="A8" i="19"/>
  <c r="A12" i="19"/>
  <c r="A16" i="19"/>
  <c r="A24" i="19"/>
  <c r="A32" i="19"/>
  <c r="D14" i="19"/>
  <c r="D22" i="19"/>
  <c r="D2" i="19"/>
  <c r="D12" i="19"/>
  <c r="D25" i="19"/>
  <c r="D23" i="19"/>
  <c r="D13" i="19"/>
  <c r="D11" i="19"/>
  <c r="D1" i="19"/>
  <c r="D34" i="19"/>
  <c r="D16" i="19"/>
  <c r="D18" i="19"/>
  <c r="D31" i="19"/>
  <c r="D6" i="19"/>
  <c r="D20" i="19"/>
  <c r="D29" i="19"/>
  <c r="D27" i="19"/>
  <c r="D15" i="19"/>
  <c r="D3" i="19"/>
  <c r="D26" i="19"/>
  <c r="D10" i="19"/>
  <c r="D33" i="19"/>
  <c r="D9" i="19"/>
  <c r="D8" i="19"/>
  <c r="D35" i="19"/>
  <c r="D19" i="19"/>
  <c r="D7" i="19"/>
  <c r="D30" i="19"/>
  <c r="D17" i="19"/>
  <c r="D5" i="19"/>
  <c r="D24" i="19"/>
  <c r="D4" i="19"/>
  <c r="D28" i="19"/>
  <c r="D21" i="19"/>
  <c r="D32" i="19"/>
  <c r="G4" i="19"/>
  <c r="G23" i="19"/>
  <c r="G19" i="19"/>
  <c r="G3" i="19"/>
  <c r="G29" i="19"/>
  <c r="G26" i="19"/>
  <c r="G17" i="19"/>
  <c r="G14" i="19"/>
  <c r="G5" i="19"/>
  <c r="G18" i="19"/>
  <c r="G25" i="19"/>
  <c r="G31" i="19"/>
  <c r="G20" i="19"/>
  <c r="G1" i="19"/>
  <c r="G30" i="19"/>
  <c r="G9" i="19"/>
  <c r="G27" i="19"/>
  <c r="G21" i="19"/>
  <c r="G34" i="19"/>
  <c r="G12" i="19"/>
  <c r="G32" i="19"/>
  <c r="G10" i="19"/>
  <c r="G33" i="19"/>
  <c r="G15" i="19"/>
  <c r="G7" i="19"/>
  <c r="G24" i="19"/>
  <c r="G6" i="19"/>
  <c r="G13" i="19"/>
  <c r="G11" i="19"/>
  <c r="G35" i="19"/>
  <c r="G16" i="19"/>
  <c r="G2" i="19"/>
  <c r="G22" i="19"/>
  <c r="G8" i="19"/>
  <c r="G28" i="19"/>
  <c r="B9" i="19"/>
  <c r="B3" i="19"/>
  <c r="B32" i="19"/>
  <c r="B26" i="19"/>
  <c r="B20" i="19"/>
  <c r="B14" i="19"/>
  <c r="B8" i="19"/>
  <c r="B2" i="19"/>
  <c r="B31" i="19"/>
  <c r="B6" i="19"/>
  <c r="B16" i="19"/>
  <c r="B7" i="19"/>
  <c r="B17" i="19"/>
  <c r="B27" i="19"/>
  <c r="B18" i="19"/>
  <c r="B28" i="19"/>
  <c r="B25" i="19"/>
  <c r="B10" i="19"/>
  <c r="B11" i="19"/>
  <c r="B12" i="19"/>
  <c r="B22" i="19"/>
  <c r="B13" i="19"/>
  <c r="B23" i="19"/>
  <c r="B33" i="19"/>
  <c r="B24" i="19"/>
  <c r="B34" i="19"/>
  <c r="B19" i="19"/>
  <c r="B29" i="19"/>
  <c r="B4" i="19"/>
  <c r="B30" i="19"/>
  <c r="B5" i="19"/>
  <c r="B15" i="19"/>
  <c r="B35" i="19"/>
  <c r="B1" i="19"/>
  <c r="B21" i="19"/>
  <c r="H33" i="19"/>
  <c r="H34" i="19"/>
  <c r="H21" i="19"/>
  <c r="H22" i="19"/>
  <c r="H9" i="19"/>
  <c r="H10" i="19"/>
  <c r="H32" i="19"/>
  <c r="H28" i="19"/>
  <c r="H8" i="19"/>
  <c r="H4" i="19"/>
  <c r="H23" i="19"/>
  <c r="H7" i="19"/>
  <c r="H3" i="19"/>
  <c r="H25" i="19"/>
  <c r="H26" i="19"/>
  <c r="H13" i="19"/>
  <c r="H14" i="19"/>
  <c r="H1" i="19"/>
  <c r="H16" i="19"/>
  <c r="H31" i="19"/>
  <c r="H11" i="19"/>
  <c r="H30" i="19"/>
  <c r="H6" i="19"/>
  <c r="H17" i="19"/>
  <c r="H5" i="19"/>
  <c r="H24" i="19"/>
  <c r="H35" i="19"/>
  <c r="H15" i="19"/>
  <c r="H2" i="19"/>
  <c r="H12" i="19"/>
  <c r="H19" i="19"/>
  <c r="H29" i="19"/>
  <c r="H18" i="19"/>
  <c r="H20" i="19"/>
  <c r="H27" i="19"/>
  <c r="E29" i="19"/>
  <c r="E27" i="19"/>
  <c r="E17" i="19"/>
  <c r="E15" i="19"/>
  <c r="E5" i="19"/>
  <c r="E34" i="19"/>
  <c r="E24" i="19"/>
  <c r="E22" i="19"/>
  <c r="E28" i="19"/>
  <c r="E13" i="19"/>
  <c r="E8" i="19"/>
  <c r="E14" i="19"/>
  <c r="E16" i="19"/>
  <c r="E19" i="19"/>
  <c r="E25" i="19"/>
  <c r="E4" i="19"/>
  <c r="E11" i="19"/>
  <c r="E12" i="19"/>
  <c r="E9" i="19"/>
  <c r="E10" i="19"/>
  <c r="E7" i="19"/>
  <c r="E30" i="19"/>
  <c r="E21" i="19"/>
  <c r="E35" i="19"/>
  <c r="E6" i="19"/>
  <c r="E32" i="19"/>
  <c r="E26" i="19"/>
  <c r="E1" i="19"/>
  <c r="E31" i="19"/>
  <c r="E2" i="19"/>
  <c r="E20" i="19"/>
  <c r="E3" i="19"/>
  <c r="E33" i="19"/>
  <c r="E18" i="19"/>
  <c r="E23" i="19"/>
  <c r="C5" i="19"/>
  <c r="C34" i="19"/>
  <c r="C28" i="19"/>
  <c r="C22" i="19"/>
  <c r="C16" i="19"/>
  <c r="C10" i="19"/>
  <c r="C4" i="19"/>
  <c r="C33" i="19"/>
  <c r="C27" i="19"/>
  <c r="C21" i="19"/>
  <c r="C31" i="19"/>
  <c r="C6" i="19"/>
  <c r="C32" i="19"/>
  <c r="C7" i="19"/>
  <c r="C17" i="19"/>
  <c r="C24" i="19"/>
  <c r="C25" i="19"/>
  <c r="C1" i="19"/>
  <c r="C2" i="19"/>
  <c r="C12" i="19"/>
  <c r="C3" i="19"/>
  <c r="C13" i="19"/>
  <c r="C23" i="19"/>
  <c r="C14" i="19"/>
  <c r="C8" i="19"/>
  <c r="C18" i="19"/>
  <c r="C9" i="19"/>
  <c r="C19" i="19"/>
  <c r="C29" i="19"/>
  <c r="C20" i="19"/>
  <c r="C30" i="19"/>
  <c r="C15" i="19"/>
  <c r="C35" i="19"/>
  <c r="C26" i="19"/>
  <c r="C11" i="19"/>
  <c r="F9" i="19"/>
  <c r="F3" i="19"/>
  <c r="F32" i="19"/>
  <c r="F26" i="19"/>
  <c r="F8" i="19"/>
  <c r="F14" i="19"/>
  <c r="F20" i="19"/>
  <c r="F2" i="19"/>
  <c r="F35" i="19"/>
  <c r="F25" i="19"/>
  <c r="F23" i="19"/>
  <c r="F13" i="19"/>
  <c r="F7" i="19"/>
  <c r="F1" i="19"/>
  <c r="F30" i="19"/>
  <c r="F6" i="19"/>
  <c r="F29" i="19"/>
  <c r="F17" i="19"/>
  <c r="F16" i="19"/>
  <c r="F34" i="19"/>
  <c r="F12" i="19"/>
  <c r="F18" i="19"/>
  <c r="F22" i="19"/>
  <c r="F10" i="19"/>
  <c r="F33" i="19"/>
  <c r="F5" i="19"/>
  <c r="F19" i="19"/>
  <c r="F4" i="19"/>
  <c r="F27" i="19"/>
  <c r="F15" i="19"/>
  <c r="F21" i="19"/>
  <c r="F28" i="19"/>
  <c r="F11" i="19"/>
  <c r="F31" i="19"/>
  <c r="F24" i="19"/>
  <c r="B5" i="11"/>
  <c r="X26" i="14"/>
  <c r="AB30" i="14"/>
  <c r="U35" i="14"/>
  <c r="AA40" i="14"/>
  <c r="AA41" i="14"/>
  <c r="H2" i="11"/>
  <c r="F5" i="11"/>
</calcChain>
</file>

<file path=xl/sharedStrings.xml><?xml version="1.0" encoding="utf-8"?>
<sst xmlns="http://schemas.openxmlformats.org/spreadsheetml/2006/main" count="491" uniqueCount="235">
  <si>
    <t>LEI</t>
  </si>
  <si>
    <t>CLASS</t>
  </si>
  <si>
    <t>GIIN</t>
  </si>
  <si>
    <t>Connection State</t>
  </si>
  <si>
    <t>INFO1</t>
  </si>
  <si>
    <t>AAA</t>
  </si>
  <si>
    <t>INFO2</t>
  </si>
  <si>
    <t>BBB</t>
  </si>
  <si>
    <t>C:\Dev\Secretarium\Client\Secretarium.Client\Secretarium.Client.Test\Config\SecretariumTestClient256.pfx</t>
  </si>
  <si>
    <t>SecretariumTestClient256</t>
  </si>
  <si>
    <t>X509 Path</t>
  </si>
  <si>
    <t>X509 Password</t>
  </si>
  <si>
    <t>Public Key</t>
  </si>
  <si>
    <t>wss://192.168.5.27:5424/</t>
  </si>
  <si>
    <t>BCBS239</t>
  </si>
  <si>
    <t>Endpoint</t>
  </si>
  <si>
    <t>Endpoint State</t>
  </si>
  <si>
    <t>LEI-1</t>
  </si>
  <si>
    <t>wss://swss.secretarium.org:5424/</t>
  </si>
  <si>
    <t>wss://secretarium.dev:5428/</t>
  </si>
  <si>
    <t>wss://192.168.5.23:4567/</t>
  </si>
  <si>
    <t>BIC</t>
  </si>
  <si>
    <t>COUNTRY</t>
  </si>
  <si>
    <t>ULTIMATE PARENT</t>
  </si>
  <si>
    <t>ABCDEFGH123</t>
  </si>
  <si>
    <t>ABC123</t>
  </si>
  <si>
    <t>UK</t>
  </si>
  <si>
    <t>LEI-123</t>
  </si>
  <si>
    <t>CCC</t>
  </si>
  <si>
    <t>ABCDEFGH124</t>
  </si>
  <si>
    <t>ABCDEFGH125</t>
  </si>
  <si>
    <t>ABCDEFGH126</t>
  </si>
  <si>
    <t>ABCDEFGH128</t>
  </si>
  <si>
    <t>ABCDEFGH129</t>
  </si>
  <si>
    <t>ABCDEFGH130</t>
  </si>
  <si>
    <t>ABCDEFGH131</t>
  </si>
  <si>
    <t>ABCDEFGH132</t>
  </si>
  <si>
    <t>ABCDEFGH133</t>
  </si>
  <si>
    <t>ABCDEFGH134</t>
  </si>
  <si>
    <t>ABCDEFGH135</t>
  </si>
  <si>
    <t>ABCDEFGH136</t>
  </si>
  <si>
    <t>ABCDEFGH137</t>
  </si>
  <si>
    <t>ABCDEFGH138</t>
  </si>
  <si>
    <t>ABCDEFGH139</t>
  </si>
  <si>
    <t>ABCDEFGH140</t>
  </si>
  <si>
    <t>ABCDEFGH141</t>
  </si>
  <si>
    <t>LEI-2</t>
  </si>
  <si>
    <t>LEI-3</t>
  </si>
  <si>
    <t>LEI-4</t>
  </si>
  <si>
    <t>LEI-5</t>
  </si>
  <si>
    <t>LEI-6</t>
  </si>
  <si>
    <t>LEI-7</t>
  </si>
  <si>
    <t>LEI-8</t>
  </si>
  <si>
    <t>LEI-9</t>
  </si>
  <si>
    <t>LEI-10</t>
  </si>
  <si>
    <t>LEI-11</t>
  </si>
  <si>
    <t>LEI-12</t>
  </si>
  <si>
    <t>LEI-13</t>
  </si>
  <si>
    <t>LEI-14</t>
  </si>
  <si>
    <t>LEI-15</t>
  </si>
  <si>
    <t>LEI-16</t>
  </si>
  <si>
    <t>LEI-17</t>
  </si>
  <si>
    <t>LEI-18</t>
  </si>
  <si>
    <t>LEI-19</t>
  </si>
  <si>
    <t>LEI-20</t>
  </si>
  <si>
    <t>ABCDEFGH142</t>
  </si>
  <si>
    <t>ABC124</t>
  </si>
  <si>
    <t>LEI-124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</si>
  <si>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</si>
  <si>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</si>
  <si>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</si>
  <si>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</si>
  <si>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</si>
  <si>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</si>
  <si>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</si>
  <si>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</si>
  <si>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</si>
  <si>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</si>
  <si>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</si>
  <si>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</si>
  <si>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</si>
  <si>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</si>
  <si>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</si>
  <si>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</si>
  <si>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</si>
  <si>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</si>
  <si>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LEI-125</t>
  </si>
  <si>
    <t>LEI-126</t>
  </si>
  <si>
    <t>LEI-127</t>
  </si>
  <si>
    <t>LEI-128</t>
  </si>
  <si>
    <t>LEI-129</t>
  </si>
  <si>
    <t>LEI-130</t>
  </si>
  <si>
    <t>LEI-131</t>
  </si>
  <si>
    <t>LEI-132</t>
  </si>
  <si>
    <t>LEI-133</t>
  </si>
  <si>
    <t>LEI-134</t>
  </si>
  <si>
    <t>LEI-135</t>
  </si>
  <si>
    <t>LEI-136</t>
  </si>
  <si>
    <t>LEI-137</t>
  </si>
  <si>
    <t>LEI-138</t>
  </si>
  <si>
    <t>LEI-139</t>
  </si>
  <si>
    <t>LEI-140</t>
  </si>
  <si>
    <t>LEI-141</t>
  </si>
  <si>
    <t>LEI-142</t>
  </si>
  <si>
    <t>INFO3</t>
  </si>
  <si>
    <t>LEI-21</t>
  </si>
  <si>
    <t>ABCDEFGH143</t>
  </si>
  <si>
    <t>ABC143</t>
  </si>
  <si>
    <t>LEI-143</t>
  </si>
  <si>
    <t>LEI-22</t>
  </si>
  <si>
    <t>ABCDEFGH144</t>
  </si>
  <si>
    <t>ABC144</t>
  </si>
  <si>
    <t>LEI-144</t>
  </si>
  <si>
    <t>LEI-23</t>
  </si>
  <si>
    <t>ABCDEFGH145</t>
  </si>
  <si>
    <t>ABC145</t>
  </si>
  <si>
    <t>LEI-145</t>
  </si>
  <si>
    <t>LEI-24</t>
  </si>
  <si>
    <t>ABCDEFGH146</t>
  </si>
  <si>
    <t>ABC146</t>
  </si>
  <si>
    <t>LEI-146</t>
  </si>
  <si>
    <t>LEI-25</t>
  </si>
  <si>
    <t>ABCDEFGH147</t>
  </si>
  <si>
    <t>ABC147</t>
  </si>
  <si>
    <t>LEI-147</t>
  </si>
  <si>
    <t>LEI-26</t>
  </si>
  <si>
    <t>ABCDEFGH148</t>
  </si>
  <si>
    <t>ABC148</t>
  </si>
  <si>
    <t>LEI-148</t>
  </si>
  <si>
    <t>LEI-27</t>
  </si>
  <si>
    <t>ABCDEFGH149</t>
  </si>
  <si>
    <t>ABC149</t>
  </si>
  <si>
    <t>LEI-149</t>
  </si>
  <si>
    <t>LEI-28</t>
  </si>
  <si>
    <t>ABCDEFGH150</t>
  </si>
  <si>
    <t>ABC150</t>
  </si>
  <si>
    <t>LEI-150</t>
  </si>
  <si>
    <t>LEI-29</t>
  </si>
  <si>
    <t>ABCDEFGH151</t>
  </si>
  <si>
    <t>ABC151</t>
  </si>
  <si>
    <t>LEI-30</t>
  </si>
  <si>
    <t>ABCDEFGH152</t>
  </si>
  <si>
    <t>ABC152</t>
  </si>
  <si>
    <t>LEI-31</t>
  </si>
  <si>
    <t>ABCDEFGH153</t>
  </si>
  <si>
    <t>ABC153</t>
  </si>
  <si>
    <t>LEI-32</t>
  </si>
  <si>
    <t>ABCDEFGH154</t>
  </si>
  <si>
    <t>ABC154</t>
  </si>
  <si>
    <t>LEI-33</t>
  </si>
  <si>
    <t>ABCDEFGH155</t>
  </si>
  <si>
    <t>ABC155</t>
  </si>
  <si>
    <t>LEI-34</t>
  </si>
  <si>
    <t>ABCDEFGH156</t>
  </si>
  <si>
    <t>ABC156</t>
  </si>
  <si>
    <t>LEI-35</t>
  </si>
  <si>
    <t>ABCDEFGH157</t>
  </si>
  <si>
    <t>ABC157</t>
  </si>
  <si>
    <t>LEI-36</t>
  </si>
  <si>
    <t>ABCDEFGH158</t>
  </si>
  <si>
    <t>ABC158</t>
  </si>
  <si>
    <t>LEI-37</t>
  </si>
  <si>
    <t>ABCDEFGH159</t>
  </si>
  <si>
    <t>ABC159</t>
  </si>
  <si>
    <t>LEI-38</t>
  </si>
  <si>
    <t>ABCDEFGH160</t>
  </si>
  <si>
    <t>ABC160</t>
  </si>
  <si>
    <t>LEI-39</t>
  </si>
  <si>
    <t>ABCDEFGH161</t>
  </si>
  <si>
    <t>ABC161</t>
  </si>
  <si>
    <t>LEI-40</t>
  </si>
  <si>
    <t>ABCDEFGH162</t>
  </si>
  <si>
    <t>ABC162</t>
  </si>
  <si>
    <t>LEI-41</t>
  </si>
  <si>
    <t>ABCDEFGH163</t>
  </si>
  <si>
    <t>ABC163</t>
  </si>
  <si>
    <t>LEI-42</t>
  </si>
  <si>
    <t>ABCDEFGH164</t>
  </si>
  <si>
    <t>ABC164</t>
  </si>
  <si>
    <t>LEI-43</t>
  </si>
  <si>
    <t>ABCDEFGH165</t>
  </si>
  <si>
    <t>ABC165</t>
  </si>
  <si>
    <t>LEI-44</t>
  </si>
  <si>
    <t>ABCDEFGH166</t>
  </si>
  <si>
    <t>ABC166</t>
  </si>
  <si>
    <t>LEI-45</t>
  </si>
  <si>
    <t>ABCDEFGH167</t>
  </si>
  <si>
    <t>ABC167</t>
  </si>
  <si>
    <t>LEI-46</t>
  </si>
  <si>
    <t>ABCDEFGH168</t>
  </si>
  <si>
    <t>ABC168</t>
  </si>
  <si>
    <t>LEI-47</t>
  </si>
  <si>
    <t>ABCDEFGH169</t>
  </si>
  <si>
    <t>ABC169</t>
  </si>
  <si>
    <t>LEI-48</t>
  </si>
  <si>
    <t>ABCDEFGH170</t>
  </si>
  <si>
    <t>ABC170</t>
  </si>
  <si>
    <t>LEI-49</t>
  </si>
  <si>
    <t>ABCDEFGH171</t>
  </si>
  <si>
    <t>ABC171</t>
  </si>
  <si>
    <t>LEI-50</t>
  </si>
  <si>
    <t>ABCDEFGH172</t>
  </si>
  <si>
    <t>ABC172</t>
  </si>
  <si>
    <t>LEI-101</t>
  </si>
  <si>
    <t>LEI-102</t>
  </si>
  <si>
    <t>LEI-103</t>
  </si>
  <si>
    <t>LEI-104</t>
  </si>
  <si>
    <t>LEI-105</t>
  </si>
  <si>
    <t>LEI-106</t>
  </si>
  <si>
    <t>LEI-107</t>
  </si>
  <si>
    <t>LEI-108</t>
  </si>
  <si>
    <t>LEI-109</t>
  </si>
  <si>
    <t>LEI-110</t>
  </si>
  <si>
    <t>LEI-111</t>
  </si>
  <si>
    <t>LEI-112</t>
  </si>
  <si>
    <t>LEI-113</t>
  </si>
  <si>
    <t>LEI-114</t>
  </si>
  <si>
    <t>LEI-115</t>
  </si>
  <si>
    <t>LEI-116</t>
  </si>
  <si>
    <t>LEI-117</t>
  </si>
  <si>
    <t>LEI-118</t>
  </si>
  <si>
    <t>LEI-119</t>
  </si>
  <si>
    <t>LEI-120</t>
  </si>
  <si>
    <t>LEI-121</t>
  </si>
  <si>
    <t>LEI-122</t>
  </si>
  <si>
    <t>Formatted LEI contribution</t>
  </si>
  <si>
    <t>Msg encrypted</t>
  </si>
  <si>
    <t>MADRec Put Status</t>
  </si>
  <si>
    <t>MADRec report</t>
  </si>
  <si>
    <t xml:space="preserve"> </t>
  </si>
  <si>
    <t>Formatted for MADRec</t>
  </si>
  <si>
    <t>MADRec report on LEI-1</t>
  </si>
  <si>
    <t>Report</t>
  </si>
  <si>
    <t>MADRec consensus result</t>
  </si>
  <si>
    <t>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</si>
</sst>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1" xfId="0" applyBorder="1" applyAlignment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9" xfId="0" applyBorder="1"/>
    <xf numFmtId="0" fontId="1" fillId="0" borderId="4" xfId="0" quotePrefix="1" applyFont="1" applyBorder="1"/>
    <xf numFmtId="0" fontId="0" fillId="0" borderId="12" xfId="0" applyBorder="1"/>
    <xf numFmtId="0" fontId="0" fillId="0" borderId="5" xfId="0" applyBorder="1"/>
    <xf numFmtId="0" fontId="0" fillId="0" borderId="0" xfId="0" applyBorder="1"/>
    <xf numFmtId="0" fontId="3" fillId="0" borderId="0" xfId="0" applyFont="1" applyBorder="1" applyAlignment="1"/>
    <xf numFmtId="0" fontId="3" fillId="0" borderId="0" xfId="0" quotePrefix="1" applyFont="1" applyBorder="1" applyAlignment="1"/>
    <xf numFmtId="0" fontId="1" fillId="0" borderId="12" xfId="0" quotePrefix="1" applyFont="1" applyBorder="1"/>
    <xf numFmtId="0" fontId="1" fillId="0" borderId="11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0" fillId="0" borderId="0" xfId="0" applyFont="1"/>
    <xf numFmtId="164" fontId="0" fillId="0" borderId="0" xfId="1" applyNumberFormat="1" applyFont="1"/>
    <xf numFmtId="43" fontId="0" fillId="0" borderId="0" xfId="1" applyNumberFormat="1" applyFont="1"/>
    <xf numFmtId="0" fontId="1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7" fillId="2" borderId="13" xfId="0" quotePrefix="1" applyFont="1" applyFill="1" applyBorder="1" applyAlignment="1">
      <alignment horizontal="left" indent="1"/>
    </xf>
    <xf numFmtId="0" fontId="7" fillId="2" borderId="14" xfId="0" quotePrefix="1" applyFont="1" applyFill="1" applyBorder="1" applyAlignment="1">
      <alignment horizontal="left" indent="1"/>
    </xf>
    <xf numFmtId="0" fontId="7" fillId="2" borderId="15" xfId="0" quotePrefix="1" applyFont="1" applyFill="1" applyBorder="1" applyAlignment="1">
      <alignment horizontal="left" indent="1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2" fillId="0" borderId="6" xfId="0" quotePrefix="1" applyFont="1" applyBorder="1" applyAlignment="1">
      <alignment horizontal="left" vertical="top" wrapText="1"/>
    </xf>
    <xf numFmtId="0" fontId="2" fillId="0" borderId="7" xfId="0" quotePrefix="1" applyFont="1" applyBorder="1" applyAlignment="1">
      <alignment horizontal="left" vertical="top" wrapText="1"/>
    </xf>
    <xf numFmtId="0" fontId="2" fillId="0" borderId="2" xfId="0" quotePrefix="1" applyFont="1" applyBorder="1" applyAlignment="1">
      <alignment horizontal="left" vertical="top" wrapText="1"/>
    </xf>
    <xf numFmtId="0" fontId="2" fillId="0" borderId="8" xfId="0" quotePrefix="1" applyFont="1" applyBorder="1" applyAlignment="1">
      <alignment horizontal="left" vertical="top" wrapText="1"/>
    </xf>
    <xf numFmtId="0" fontId="2" fillId="0" borderId="0" xfId="0" quotePrefix="1" applyFont="1" applyBorder="1" applyAlignment="1">
      <alignment horizontal="left" vertical="top" wrapText="1"/>
    </xf>
    <xf numFmtId="0" fontId="2" fillId="0" borderId="9" xfId="0" quotePrefix="1" applyFont="1" applyBorder="1" applyAlignment="1">
      <alignment horizontal="left" vertical="top" wrapText="1"/>
    </xf>
    <xf numFmtId="0" fontId="2" fillId="0" borderId="10" xfId="0" quotePrefix="1" applyFont="1" applyBorder="1" applyAlignment="1">
      <alignment horizontal="left" vertical="top" wrapText="1"/>
    </xf>
    <xf numFmtId="0" fontId="2" fillId="0" borderId="11" xfId="0" quotePrefix="1" applyFont="1" applyBorder="1" applyAlignment="1">
      <alignment horizontal="left" vertical="top" wrapText="1"/>
    </xf>
    <xf numFmtId="0" fontId="2" fillId="0" borderId="3" xfId="0" quotePrefix="1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4">
    <dxf>
      <font>
        <color auto="1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94c8082eb2724720ba074cee6996e806">
      <tp t="s">
        <v>executed @02/07/2018 15:28:02</v>
        <stp/>
        <stp>Request</stp>
        <stp>AAAAAAAAAAI=</stp>
        <tr r="H2" s="11"/>
        <tr r="P4" s="14"/>
      </tp>
      <tp t="s">
        <v>{_x000D_
  "LEI": "LEI-1",_x000D_
  "values": [_x000D_
    {_x000D_
      "name": "BCBS239",_x000D_
      "values": [_x000D_
        {_x000D_
          "name": "INFO1",_x000D_
          "split": [_x000D_
            7,_x000D_
            1,_x000D_
            2_x000D_
          ],_x000D_
          "total": 10,_x000D_
          "group": 7,_x000D_
          "contribution": "AAA"_x000D_
        },_x000D_
        {_x000D_
          "name": "INFO2",_x000D_
          "split": [_x000D_
            6,_x000D_
            4_x000D_
          ],_x000D_
          "total": 10,_x000D_
          "group": 4,_x000D_
          "contribution": "ZZZZ"_x000D_
        },_x000D_
        {_x000D_
          "name": "INFO3",_x000D_
          "split": [_x000D_
            6,_x000D_
            4_x000D_
          ],_x000D_
          "total": 10,_x000D_
          "group": 4,_x000D_
          "contribution": "CCC"_x000D_
        }_x000D_
      ]_x000D_
    },_x000D_
    {_x000D_
      "name": "BIC",_x000D_
      "split": [_x000D_
        9,_x000D_
        1_x000D_
      ],_x000D_
      "total": 10,_x000D_
      "group": 9,_x000D_
      "contribution": "ABCDEFGH123"_x000D_
    },_x000D_
    {_x000D_
      "name": "CLASS",_x000D_
      "split": [_x000D_
        4,_x000D_
        6_x000D_
      ],_x000D_
      "total": 10,_x000D_
      "group": 4,_x000D_
      "contribution": 30.0_x000D_
    },_x000D_
    {_x000D_
      "name": "COUNTRY",_x000D_
      "split": [_x000D_
        10_x000D_
      ],_x000D_
      "total": 10,_x000D_
      "group": 10,_x000D_
      "contribution": "UK"_x000D_
    },_x000D_
    {_x000D_
      "name": "GIIN",_x000D_
      "split": [_x000D_
        10_x000D_
      ],_x000D_
      "total": 10,_x000D_
      "group": 10,_x000D_
      "contribution": "ABC123"_x000D_
    },_x000D_
    {_x000D_
      "name": "ULTIMATE PARENT",_x000D_
      "split": [_x000D_
        4,_x000D_
        6_x000D_
      ],_x000D_
      "total": 10,_x000D_
      "group": 4,_x000D_
      "contribution": "LEI-101"_x000D_
    }_x000D_
  ]_x000D_
}</v>
        <stp/>
        <stp>Request</stp>
        <stp>AAAAAAAAAAE=</stp>
        <tr r="J5" s="11"/>
        <tr r="T4" s="14"/>
      </tp>
      <tp t="s">
        <v>SecureConnectionEstablished</v>
        <stp/>
        <stp>ConnectionState</stp>
        <tr r="D32" s="7"/>
        <tr r="C14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xMode val="edge"/>
          <c:yMode val="edge"/>
          <c:x val="7.0432884947605148E-2"/>
          <c:y val="0.27070354876309904"/>
          <c:w val="0.38151146013286119"/>
          <c:h val="0.46304554393687997"/>
        </c:manualLayout>
      </c:layout>
      <c:doughnutChart>
        <c:varyColors val="1"/>
        <c:ser>
          <c:idx val="54"/>
          <c:order val="0"/>
          <c:tx>
            <c:strRef>
              <c:f>MADRecChartsArgs!$A$2</c:f>
              <c:strCache>
                <c:ptCount val="1"/>
                <c:pt idx="0">
                  <c:v>INFO1</c:v>
                </c:pt>
              </c:strCache>
            </c:strRef>
          </c:tx>
          <c:dPt>
            <c:idx val="0"/>
            <c:bubble3D val="0"/>
            <c:spPr>
              <a:solidFill>
                <a:srgbClr val="70AD47">
                  <a:lumMod val="10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6624-4DFB-963E-27DF43A91E7C}"/>
              </c:ext>
            </c:extLst>
          </c:dPt>
          <c:dPt>
            <c:idx val="1"/>
            <c:bubble3D val="0"/>
            <c:spPr>
              <a:solidFill>
                <a:srgbClr val="5B9BD5">
                  <a:lumMod val="10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8-6624-4DFB-963E-27DF43A91E7C}"/>
              </c:ext>
            </c:extLst>
          </c:dPt>
          <c:dPt>
            <c:idx val="2"/>
            <c:bubble3D val="0"/>
            <c:spPr>
              <a:solidFill>
                <a:srgbClr val="FFC000">
                  <a:lumMod val="10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6624-4DFB-963E-27DF43A91E7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Zoom!$N$6</c:f>
              <c:numCache>
                <c:formatCode>General</c:formatCode>
                <c:ptCount val="1"/>
              </c:numCache>
            </c:numRef>
          </c:cat>
          <c:val>
            <c:numRef>
              <c:f>[0]!MADREC_CHART_SERIE_0</c:f>
              <c:numCache>
                <c:formatCode>General</c:formatCode>
                <c:ptCount val="3"/>
                <c:pt idx="0">
                  <c:v>7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6624-4DFB-963E-27DF43A91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xMode val="edge"/>
          <c:yMode val="edge"/>
          <c:x val="7.0432884947605148E-2"/>
          <c:y val="0.27070354876309904"/>
          <c:w val="0.38151146013286119"/>
          <c:h val="0.46304554393687997"/>
        </c:manualLayout>
      </c:layout>
      <c:doughnutChart>
        <c:varyColors val="1"/>
        <c:ser>
          <c:idx val="0"/>
          <c:order val="0"/>
          <c:tx>
            <c:strRef>
              <c:f>MADRecChartsArgs!$B$2</c:f>
              <c:strCache>
                <c:ptCount val="1"/>
                <c:pt idx="0">
                  <c:v>INFO2</c:v>
                </c:pt>
              </c:strCache>
            </c:strRef>
          </c:tx>
          <c:dPt>
            <c:idx val="0"/>
            <c:bubble3D val="0"/>
            <c:spPr>
              <a:solidFill>
                <a:srgbClr val="70AD47">
                  <a:lumMod val="10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E4E-4F0C-BC3C-D0D3B0421CE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297-4203-BDD7-E2397CD5B1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[0]!MADREC_CHART_SERIE_1</c:f>
              <c:numCache>
                <c:formatCode>General</c:formatCode>
                <c:ptCount val="2"/>
                <c:pt idx="0">
                  <c:v>6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4E-4F0C-BC3C-D0D3B0421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xMode val="edge"/>
          <c:yMode val="edge"/>
          <c:x val="7.0432884947605148E-2"/>
          <c:y val="0.27070354876309904"/>
          <c:w val="0.38151146013286119"/>
          <c:h val="0.46304554393687997"/>
        </c:manualLayout>
      </c:layout>
      <c:doughnutChart>
        <c:varyColors val="1"/>
        <c:ser>
          <c:idx val="0"/>
          <c:order val="0"/>
          <c:tx>
            <c:strRef>
              <c:f>MADRecChartsArgs!$C$2</c:f>
              <c:strCache>
                <c:ptCount val="1"/>
                <c:pt idx="0">
                  <c:v>INFO3</c:v>
                </c:pt>
              </c:strCache>
            </c:strRef>
          </c:tx>
          <c:dPt>
            <c:idx val="0"/>
            <c:bubble3D val="0"/>
            <c:spPr>
              <a:solidFill>
                <a:srgbClr val="70AD47">
                  <a:lumMod val="10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41F-419A-A6BC-E9085D6D72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7BB-4576-BF21-2941E66E9D3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[0]!MADREC_CHART_SERIE_2</c:f>
              <c:numCache>
                <c:formatCode>General</c:formatCode>
                <c:ptCount val="2"/>
                <c:pt idx="0">
                  <c:v>6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1F-419A-A6BC-E9085D6D7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xMode val="edge"/>
          <c:yMode val="edge"/>
          <c:x val="7.0432884947605148E-2"/>
          <c:y val="0.27070354876309904"/>
          <c:w val="0.38151146013286119"/>
          <c:h val="0.46304554393687997"/>
        </c:manualLayout>
      </c:layout>
      <c:doughnutChart>
        <c:varyColors val="1"/>
        <c:ser>
          <c:idx val="0"/>
          <c:order val="0"/>
          <c:tx>
            <c:strRef>
              <c:f>MADRecChartsArgs!$D$2</c:f>
              <c:strCache>
                <c:ptCount val="1"/>
                <c:pt idx="0">
                  <c:v>BIC</c:v>
                </c:pt>
              </c:strCache>
            </c:strRef>
          </c:tx>
          <c:dPt>
            <c:idx val="0"/>
            <c:bubble3D val="0"/>
            <c:spPr>
              <a:solidFill>
                <a:srgbClr val="70AD47">
                  <a:lumMod val="10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515-49C4-9049-4A956A3219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AA3-4692-B732-74F971332E5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[0]!MADREC_CHART_SERIE_3</c:f>
              <c:numCache>
                <c:formatCode>General</c:formatCode>
                <c:ptCount val="2"/>
                <c:pt idx="0">
                  <c:v>9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15-49C4-9049-4A956A321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xMode val="edge"/>
          <c:yMode val="edge"/>
          <c:x val="7.0432884947605148E-2"/>
          <c:y val="0.27070354876309904"/>
          <c:w val="0.38151146013286119"/>
          <c:h val="0.46304554393687997"/>
        </c:manualLayout>
      </c:layout>
      <c:doughnutChart>
        <c:varyColors val="1"/>
        <c:ser>
          <c:idx val="0"/>
          <c:order val="0"/>
          <c:tx>
            <c:strRef>
              <c:f>MADRecChartsArgs!$E$2</c:f>
              <c:strCache>
                <c:ptCount val="1"/>
                <c:pt idx="0">
                  <c:v>CLASS</c:v>
                </c:pt>
              </c:strCache>
            </c:strRef>
          </c:tx>
          <c:dPt>
            <c:idx val="0"/>
            <c:bubble3D val="0"/>
            <c:spPr>
              <a:solidFill>
                <a:srgbClr val="70AD47">
                  <a:lumMod val="10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754-4D31-A5D7-369C6E9D586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E15-4398-A04E-9BE8A27937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[0]!MADREC_CHART_SERIE_4</c:f>
              <c:numCache>
                <c:formatCode>General</c:formatCode>
                <c:ptCount val="2"/>
                <c:pt idx="0">
                  <c:v>6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54-4D31-A5D7-369C6E9D5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xMode val="edge"/>
          <c:yMode val="edge"/>
          <c:x val="7.0432884947605148E-2"/>
          <c:y val="0.27070354876309904"/>
          <c:w val="0.38151146013286119"/>
          <c:h val="0.46304554393687997"/>
        </c:manualLayout>
      </c:layout>
      <c:doughnutChart>
        <c:varyColors val="1"/>
        <c:ser>
          <c:idx val="0"/>
          <c:order val="0"/>
          <c:tx>
            <c:strRef>
              <c:f>MADRecChartsArgs!$F$2</c:f>
              <c:strCache>
                <c:ptCount val="1"/>
                <c:pt idx="0">
                  <c:v>COUNTRY</c:v>
                </c:pt>
              </c:strCache>
            </c:strRef>
          </c:tx>
          <c:dPt>
            <c:idx val="0"/>
            <c:bubble3D val="0"/>
            <c:spPr>
              <a:solidFill>
                <a:srgbClr val="70AD47">
                  <a:lumMod val="10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7E-447B-81F3-09218ACC2BA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[0]!MADREC_CHART_SERIE_5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7E-447B-81F3-09218ACC2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xMode val="edge"/>
          <c:yMode val="edge"/>
          <c:x val="7.0432884947605148E-2"/>
          <c:y val="0.27070354876309904"/>
          <c:w val="0.38151146013286119"/>
          <c:h val="0.46304554393687997"/>
        </c:manualLayout>
      </c:layout>
      <c:doughnutChart>
        <c:varyColors val="1"/>
        <c:ser>
          <c:idx val="0"/>
          <c:order val="0"/>
          <c:tx>
            <c:strRef>
              <c:f>MADRecChartsArgs!$G$2</c:f>
              <c:strCache>
                <c:ptCount val="1"/>
                <c:pt idx="0">
                  <c:v>GIIN</c:v>
                </c:pt>
              </c:strCache>
            </c:strRef>
          </c:tx>
          <c:dPt>
            <c:idx val="0"/>
            <c:bubble3D val="0"/>
            <c:spPr>
              <a:solidFill>
                <a:srgbClr val="70AD47">
                  <a:lumMod val="10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CB-46F7-8625-267B0DFB03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[0]!MADREC_CHART_SERIE_6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B-46F7-8625-267B0DFB0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xMode val="edge"/>
          <c:yMode val="edge"/>
          <c:x val="7.0432884947605148E-2"/>
          <c:y val="0.27070354876309904"/>
          <c:w val="0.38151146013286119"/>
          <c:h val="0.46304554393687997"/>
        </c:manualLayout>
      </c:layout>
      <c:doughnutChart>
        <c:varyColors val="1"/>
        <c:ser>
          <c:idx val="0"/>
          <c:order val="0"/>
          <c:tx>
            <c:strRef>
              <c:f>MADRecChartsArgs!$H$2</c:f>
              <c:strCache>
                <c:ptCount val="1"/>
                <c:pt idx="0">
                  <c:v>ULTIMATE PARENT</c:v>
                </c:pt>
              </c:strCache>
            </c:strRef>
          </c:tx>
          <c:dPt>
            <c:idx val="0"/>
            <c:bubble3D val="0"/>
            <c:spPr>
              <a:solidFill>
                <a:srgbClr val="70AD47">
                  <a:lumMod val="10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78-464F-9D3D-C79511989DA2}"/>
              </c:ext>
            </c:extLst>
          </c:dPt>
          <c:dPt>
            <c:idx val="1"/>
            <c:bubble3D val="0"/>
            <c:spPr>
              <a:solidFill>
                <a:srgbClr val="5B9BD5">
                  <a:lumMod val="10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678-464F-9D3D-C79511989DA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[0]!MADREC_CHART_SERIE_7</c:f>
              <c:numCache>
                <c:formatCode>General</c:formatCode>
                <c:ptCount val="2"/>
                <c:pt idx="0">
                  <c:v>6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78-464F-9D3D-C79511989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8</xdr:row>
      <xdr:rowOff>9525</xdr:rowOff>
    </xdr:from>
    <xdr:to>
      <xdr:col>11</xdr:col>
      <xdr:colOff>494567</xdr:colOff>
      <xdr:row>20</xdr:row>
      <xdr:rowOff>18777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A38420-F94C-436E-B4F5-8EC66D6BE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1457325"/>
          <a:ext cx="5866667" cy="21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5</xdr:row>
      <xdr:rowOff>0</xdr:rowOff>
    </xdr:from>
    <xdr:to>
      <xdr:col>16</xdr:col>
      <xdr:colOff>168275</xdr:colOff>
      <xdr:row>14</xdr:row>
      <xdr:rowOff>153987</xdr:rowOff>
    </xdr:to>
    <xdr:graphicFrame macro="">
      <xdr:nvGraphicFramePr>
        <xdr:cNvPr id="2" name="MADRec_piechart_0" title="BCBS239/INFO1">
          <a:extLst>
            <a:ext uri="{FF2B5EF4-FFF2-40B4-BE49-F238E27FC236}">
              <a16:creationId xmlns:a16="http://schemas.microsoft.com/office/drawing/2014/main" id="{1D340424-811B-4883-A402-F4A5E57AD2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384175</xdr:colOff>
      <xdr:row>7</xdr:row>
      <xdr:rowOff>146050</xdr:rowOff>
    </xdr:from>
    <xdr:to>
      <xdr:col>16</xdr:col>
      <xdr:colOff>104775</xdr:colOff>
      <xdr:row>12</xdr:row>
      <xdr:rowOff>130175</xdr:rowOff>
    </xdr:to>
    <xdr:sp macro="" textlink="MADRecChartsArgs!A7">
      <xdr:nvSpPr>
        <xdr:cNvPr id="3" name="MADRec_text_contrib_0">
          <a:extLst>
            <a:ext uri="{FF2B5EF4-FFF2-40B4-BE49-F238E27FC236}">
              <a16:creationId xmlns:a16="http://schemas.microsoft.com/office/drawing/2014/main" id="{CC378661-C3D8-478C-BC91-70B950EDB836}"/>
            </a:ext>
          </a:extLst>
        </xdr:cNvPr>
        <xdr:cNvSpPr txBox="1"/>
      </xdr:nvSpPr>
      <xdr:spPr>
        <a:xfrm>
          <a:off x="7594600" y="1412875"/>
          <a:ext cx="1016000" cy="889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fld id="{56D47A8C-C67D-4060-90DD-8F216D945118}" type="TxLink">
            <a:rPr lang="en-US" sz="1000" b="0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Calibri"/>
              <a:cs typeface="Calibri"/>
            </a:rPr>
            <a:pPr/>
            <a:t>Contrib: AAA
Total: 10
Group: 7
Split: [7,2,1]</a:t>
          </a:fld>
          <a:endParaRPr lang="en-GB" sz="10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13</xdr:col>
      <xdr:colOff>15875</xdr:colOff>
      <xdr:row>12</xdr:row>
      <xdr:rowOff>130175</xdr:rowOff>
    </xdr:from>
    <xdr:to>
      <xdr:col>16</xdr:col>
      <xdr:colOff>104775</xdr:colOff>
      <xdr:row>14</xdr:row>
      <xdr:rowOff>85725</xdr:rowOff>
    </xdr:to>
    <xdr:sp macro="" textlink="MADRecChartsArgs!A8">
      <xdr:nvSpPr>
        <xdr:cNvPr id="4" name="MADRec_text_status_0">
          <a:extLst>
            <a:ext uri="{FF2B5EF4-FFF2-40B4-BE49-F238E27FC236}">
              <a16:creationId xmlns:a16="http://schemas.microsoft.com/office/drawing/2014/main" id="{40B91DDE-DC1E-4C0A-8198-CCF61981A1E3}"/>
            </a:ext>
          </a:extLst>
        </xdr:cNvPr>
        <xdr:cNvSpPr txBox="1"/>
      </xdr:nvSpPr>
      <xdr:spPr>
        <a:xfrm>
          <a:off x="6578600" y="2301875"/>
          <a:ext cx="20320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fld id="{4240C2E4-AA25-4F2E-95CD-BA43E67A0EBD}" type="TxLink">
            <a:rPr lang="en-US" sz="14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/>
              <a:cs typeface="Calibri"/>
            </a:rPr>
            <a:pPr algn="ctr"/>
            <a:t>partial consensus</a:t>
          </a:fld>
          <a:endParaRPr lang="en-GB" sz="14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16</xdr:col>
      <xdr:colOff>295275</xdr:colOff>
      <xdr:row>5</xdr:row>
      <xdr:rowOff>0</xdr:rowOff>
    </xdr:from>
    <xdr:to>
      <xdr:col>19</xdr:col>
      <xdr:colOff>330200</xdr:colOff>
      <xdr:row>14</xdr:row>
      <xdr:rowOff>153987</xdr:rowOff>
    </xdr:to>
    <xdr:graphicFrame macro="">
      <xdr:nvGraphicFramePr>
        <xdr:cNvPr id="5" name="MADRec_piechart_1" title="BCBS239/INFO2">
          <a:extLst>
            <a:ext uri="{FF2B5EF4-FFF2-40B4-BE49-F238E27FC236}">
              <a16:creationId xmlns:a16="http://schemas.microsoft.com/office/drawing/2014/main" id="{493E2DD6-0825-429B-A7C4-3C939928D3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727075</xdr:colOff>
      <xdr:row>7</xdr:row>
      <xdr:rowOff>146050</xdr:rowOff>
    </xdr:from>
    <xdr:to>
      <xdr:col>19</xdr:col>
      <xdr:colOff>266700</xdr:colOff>
      <xdr:row>12</xdr:row>
      <xdr:rowOff>130175</xdr:rowOff>
    </xdr:to>
    <xdr:sp macro="" textlink="MADRecChartsArgs!B7">
      <xdr:nvSpPr>
        <xdr:cNvPr id="6" name="MADRec_text_contrib_1">
          <a:extLst>
            <a:ext uri="{FF2B5EF4-FFF2-40B4-BE49-F238E27FC236}">
              <a16:creationId xmlns:a16="http://schemas.microsoft.com/office/drawing/2014/main" id="{771835C6-3D18-4134-A4A6-4DA28C7C66AE}"/>
            </a:ext>
          </a:extLst>
        </xdr:cNvPr>
        <xdr:cNvSpPr txBox="1"/>
      </xdr:nvSpPr>
      <xdr:spPr>
        <a:xfrm>
          <a:off x="9880600" y="1412875"/>
          <a:ext cx="1016000" cy="889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fld id="{0DEE7A85-63F5-40E9-8D60-F1C4177CAD83}" type="TxLink">
            <a:rPr lang="en-US" sz="1000" b="0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Calibri"/>
              <a:cs typeface="Calibri"/>
            </a:rPr>
            <a:pPr/>
            <a:t>Contrib: ZZZZ
Total: 10
Group: 4
Split: [6,4]</a:t>
          </a:fld>
          <a:endParaRPr lang="en-GB" sz="10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16</xdr:col>
      <xdr:colOff>358775</xdr:colOff>
      <xdr:row>12</xdr:row>
      <xdr:rowOff>130175</xdr:rowOff>
    </xdr:from>
    <xdr:to>
      <xdr:col>19</xdr:col>
      <xdr:colOff>266700</xdr:colOff>
      <xdr:row>14</xdr:row>
      <xdr:rowOff>85725</xdr:rowOff>
    </xdr:to>
    <xdr:sp macro="" textlink="MADRecChartsArgs!B8">
      <xdr:nvSpPr>
        <xdr:cNvPr id="7" name="MADRec_text_status_1">
          <a:extLst>
            <a:ext uri="{FF2B5EF4-FFF2-40B4-BE49-F238E27FC236}">
              <a16:creationId xmlns:a16="http://schemas.microsoft.com/office/drawing/2014/main" id="{1889AB83-DF7F-4472-8F0B-CD824D3BBEA2}"/>
            </a:ext>
          </a:extLst>
        </xdr:cNvPr>
        <xdr:cNvSpPr txBox="1"/>
      </xdr:nvSpPr>
      <xdr:spPr>
        <a:xfrm>
          <a:off x="8864600" y="2301875"/>
          <a:ext cx="20320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fld id="{436B9811-4C8E-49B3-A4D6-B83E328B5A21}" type="TxLink">
            <a:rPr lang="en-US" sz="14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/>
              <a:cs typeface="Calibri"/>
            </a:rPr>
            <a:pPr algn="ctr"/>
            <a:t>partial consensus (out)</a:t>
          </a:fld>
          <a:endParaRPr lang="en-GB" sz="14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12</xdr:col>
      <xdr:colOff>285750</xdr:colOff>
      <xdr:row>15</xdr:row>
      <xdr:rowOff>95250</xdr:rowOff>
    </xdr:from>
    <xdr:to>
      <xdr:col>16</xdr:col>
      <xdr:colOff>168275</xdr:colOff>
      <xdr:row>25</xdr:row>
      <xdr:rowOff>68262</xdr:rowOff>
    </xdr:to>
    <xdr:graphicFrame macro="">
      <xdr:nvGraphicFramePr>
        <xdr:cNvPr id="8" name="MADRec_piechart_2" title="BCBS239/INFO3">
          <a:extLst>
            <a:ext uri="{FF2B5EF4-FFF2-40B4-BE49-F238E27FC236}">
              <a16:creationId xmlns:a16="http://schemas.microsoft.com/office/drawing/2014/main" id="{76B7E3DB-0372-4D39-97E1-5D91E06E9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384175</xdr:colOff>
      <xdr:row>18</xdr:row>
      <xdr:rowOff>60325</xdr:rowOff>
    </xdr:from>
    <xdr:to>
      <xdr:col>16</xdr:col>
      <xdr:colOff>104775</xdr:colOff>
      <xdr:row>23</xdr:row>
      <xdr:rowOff>44450</xdr:rowOff>
    </xdr:to>
    <xdr:sp macro="" textlink="MADRecChartsArgs!C7">
      <xdr:nvSpPr>
        <xdr:cNvPr id="9" name="MADRec_text_contrib_2">
          <a:extLst>
            <a:ext uri="{FF2B5EF4-FFF2-40B4-BE49-F238E27FC236}">
              <a16:creationId xmlns:a16="http://schemas.microsoft.com/office/drawing/2014/main" id="{7086655F-50C6-4F49-BB22-69B43B084D60}"/>
            </a:ext>
          </a:extLst>
        </xdr:cNvPr>
        <xdr:cNvSpPr txBox="1"/>
      </xdr:nvSpPr>
      <xdr:spPr>
        <a:xfrm>
          <a:off x="7594600" y="3317875"/>
          <a:ext cx="1016000" cy="889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fld id="{FB2E6436-D232-4163-9BB2-63D09EEF253E}" type="TxLink">
            <a:rPr lang="en-US" sz="1000" b="0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Calibri"/>
              <a:cs typeface="Calibri"/>
            </a:rPr>
            <a:pPr/>
            <a:t>Contrib: CCC
Total: 10
Group: 4
Split: [6,4]</a:t>
          </a:fld>
          <a:endParaRPr lang="en-GB" sz="10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13</xdr:col>
      <xdr:colOff>15875</xdr:colOff>
      <xdr:row>23</xdr:row>
      <xdr:rowOff>44450</xdr:rowOff>
    </xdr:from>
    <xdr:to>
      <xdr:col>16</xdr:col>
      <xdr:colOff>104775</xdr:colOff>
      <xdr:row>25</xdr:row>
      <xdr:rowOff>0</xdr:rowOff>
    </xdr:to>
    <xdr:sp macro="" textlink="MADRecChartsArgs!C8">
      <xdr:nvSpPr>
        <xdr:cNvPr id="10" name="MADRec_text_status_2">
          <a:extLst>
            <a:ext uri="{FF2B5EF4-FFF2-40B4-BE49-F238E27FC236}">
              <a16:creationId xmlns:a16="http://schemas.microsoft.com/office/drawing/2014/main" id="{D892985F-B34C-42D7-A785-587585D2EF8F}"/>
            </a:ext>
          </a:extLst>
        </xdr:cNvPr>
        <xdr:cNvSpPr txBox="1"/>
      </xdr:nvSpPr>
      <xdr:spPr>
        <a:xfrm>
          <a:off x="6578600" y="4206875"/>
          <a:ext cx="20320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fld id="{A60BB12C-45B3-49C7-B46D-FC728E1E0CA0}" type="TxLink">
            <a:rPr lang="en-US" sz="14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/>
              <a:cs typeface="Calibri"/>
            </a:rPr>
            <a:pPr algn="ctr"/>
            <a:t>partial consensus (out)</a:t>
          </a:fld>
          <a:endParaRPr lang="en-GB" sz="14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16</xdr:col>
      <xdr:colOff>295275</xdr:colOff>
      <xdr:row>15</xdr:row>
      <xdr:rowOff>95250</xdr:rowOff>
    </xdr:from>
    <xdr:to>
      <xdr:col>19</xdr:col>
      <xdr:colOff>330200</xdr:colOff>
      <xdr:row>25</xdr:row>
      <xdr:rowOff>68262</xdr:rowOff>
    </xdr:to>
    <xdr:graphicFrame macro="">
      <xdr:nvGraphicFramePr>
        <xdr:cNvPr id="11" name="MADRec_piechart_3" title="BIC">
          <a:extLst>
            <a:ext uri="{FF2B5EF4-FFF2-40B4-BE49-F238E27FC236}">
              <a16:creationId xmlns:a16="http://schemas.microsoft.com/office/drawing/2014/main" id="{FBD360A8-36D6-49C1-BF6E-C1FEE74817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727075</xdr:colOff>
      <xdr:row>18</xdr:row>
      <xdr:rowOff>60325</xdr:rowOff>
    </xdr:from>
    <xdr:to>
      <xdr:col>19</xdr:col>
      <xdr:colOff>266700</xdr:colOff>
      <xdr:row>23</xdr:row>
      <xdr:rowOff>44450</xdr:rowOff>
    </xdr:to>
    <xdr:sp macro="" textlink="MADRecChartsArgs!D7">
      <xdr:nvSpPr>
        <xdr:cNvPr id="12" name="MADRec_text_contrib_3">
          <a:extLst>
            <a:ext uri="{FF2B5EF4-FFF2-40B4-BE49-F238E27FC236}">
              <a16:creationId xmlns:a16="http://schemas.microsoft.com/office/drawing/2014/main" id="{85313889-573C-424E-B371-D13A334EA805}"/>
            </a:ext>
          </a:extLst>
        </xdr:cNvPr>
        <xdr:cNvSpPr txBox="1"/>
      </xdr:nvSpPr>
      <xdr:spPr>
        <a:xfrm>
          <a:off x="9880600" y="3317875"/>
          <a:ext cx="1016000" cy="889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fld id="{4DC4B053-D8A7-42C6-B51A-06A98F12ED29}" type="TxLink">
            <a:rPr lang="en-US" sz="1000" b="0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Calibri"/>
              <a:cs typeface="Calibri"/>
            </a:rPr>
            <a:pPr/>
            <a:t>Contrib: ABCDEFGH123
Total: 10
Group: 9
Split: [9,1]</a:t>
          </a:fld>
          <a:endParaRPr lang="en-GB" sz="10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16</xdr:col>
      <xdr:colOff>358775</xdr:colOff>
      <xdr:row>23</xdr:row>
      <xdr:rowOff>44450</xdr:rowOff>
    </xdr:from>
    <xdr:to>
      <xdr:col>19</xdr:col>
      <xdr:colOff>266700</xdr:colOff>
      <xdr:row>25</xdr:row>
      <xdr:rowOff>0</xdr:rowOff>
    </xdr:to>
    <xdr:sp macro="" textlink="MADRecChartsArgs!D8">
      <xdr:nvSpPr>
        <xdr:cNvPr id="13" name="MADRec_text_status_3">
          <a:extLst>
            <a:ext uri="{FF2B5EF4-FFF2-40B4-BE49-F238E27FC236}">
              <a16:creationId xmlns:a16="http://schemas.microsoft.com/office/drawing/2014/main" id="{F2D83771-BB05-4FEF-B26E-F8823AAD5896}"/>
            </a:ext>
          </a:extLst>
        </xdr:cNvPr>
        <xdr:cNvSpPr txBox="1"/>
      </xdr:nvSpPr>
      <xdr:spPr>
        <a:xfrm>
          <a:off x="8864600" y="4206875"/>
          <a:ext cx="20320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fld id="{79839E50-0533-4D7B-8769-167695250620}" type="TxLink">
            <a:rPr lang="en-US" sz="14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/>
              <a:cs typeface="Calibri"/>
            </a:rPr>
            <a:pPr algn="ctr"/>
            <a:t>partial consensus</a:t>
          </a:fld>
          <a:endParaRPr lang="en-GB" sz="14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12</xdr:col>
      <xdr:colOff>285750</xdr:colOff>
      <xdr:row>26</xdr:row>
      <xdr:rowOff>9525</xdr:rowOff>
    </xdr:from>
    <xdr:to>
      <xdr:col>16</xdr:col>
      <xdr:colOff>168275</xdr:colOff>
      <xdr:row>35</xdr:row>
      <xdr:rowOff>163512</xdr:rowOff>
    </xdr:to>
    <xdr:graphicFrame macro="">
      <xdr:nvGraphicFramePr>
        <xdr:cNvPr id="14" name="MADRec_piechart_4" title="CLASS">
          <a:extLst>
            <a:ext uri="{FF2B5EF4-FFF2-40B4-BE49-F238E27FC236}">
              <a16:creationId xmlns:a16="http://schemas.microsoft.com/office/drawing/2014/main" id="{1C7E8F56-52BD-4571-845D-05A44B657B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384175</xdr:colOff>
      <xdr:row>28</xdr:row>
      <xdr:rowOff>155575</xdr:rowOff>
    </xdr:from>
    <xdr:to>
      <xdr:col>16</xdr:col>
      <xdr:colOff>104775</xdr:colOff>
      <xdr:row>33</xdr:row>
      <xdr:rowOff>139700</xdr:rowOff>
    </xdr:to>
    <xdr:sp macro="" textlink="MADRecChartsArgs!E7">
      <xdr:nvSpPr>
        <xdr:cNvPr id="15" name="MADRec_text_contrib_4">
          <a:extLst>
            <a:ext uri="{FF2B5EF4-FFF2-40B4-BE49-F238E27FC236}">
              <a16:creationId xmlns:a16="http://schemas.microsoft.com/office/drawing/2014/main" id="{08ACB081-8721-439A-B6CD-D08D79141BF6}"/>
            </a:ext>
          </a:extLst>
        </xdr:cNvPr>
        <xdr:cNvSpPr txBox="1"/>
      </xdr:nvSpPr>
      <xdr:spPr>
        <a:xfrm>
          <a:off x="7594600" y="5222875"/>
          <a:ext cx="1016000" cy="889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fld id="{59B5AFD6-4FCD-4840-B751-B9A21A339BB3}" type="TxLink">
            <a:rPr lang="en-US" sz="1000" b="0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Calibri"/>
              <a:cs typeface="Calibri"/>
            </a:rPr>
            <a:pPr/>
            <a:t>Contrib: 30
Total: 10
Group: 4
Split: [6,4]</a:t>
          </a:fld>
          <a:endParaRPr lang="en-GB" sz="10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13</xdr:col>
      <xdr:colOff>15875</xdr:colOff>
      <xdr:row>33</xdr:row>
      <xdr:rowOff>139700</xdr:rowOff>
    </xdr:from>
    <xdr:to>
      <xdr:col>16</xdr:col>
      <xdr:colOff>104775</xdr:colOff>
      <xdr:row>35</xdr:row>
      <xdr:rowOff>95250</xdr:rowOff>
    </xdr:to>
    <xdr:sp macro="" textlink="MADRecChartsArgs!E8">
      <xdr:nvSpPr>
        <xdr:cNvPr id="16" name="MADRec_text_status_4">
          <a:extLst>
            <a:ext uri="{FF2B5EF4-FFF2-40B4-BE49-F238E27FC236}">
              <a16:creationId xmlns:a16="http://schemas.microsoft.com/office/drawing/2014/main" id="{5A99E296-108C-4899-8444-09D228823583}"/>
            </a:ext>
          </a:extLst>
        </xdr:cNvPr>
        <xdr:cNvSpPr txBox="1"/>
      </xdr:nvSpPr>
      <xdr:spPr>
        <a:xfrm>
          <a:off x="6578600" y="6111875"/>
          <a:ext cx="20320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fld id="{564E96F2-A79C-481A-8758-F9C31F2DC288}" type="TxLink">
            <a:rPr lang="en-US" sz="14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/>
              <a:cs typeface="Calibri"/>
            </a:rPr>
            <a:pPr algn="ctr"/>
            <a:t>partial consensus (out)</a:t>
          </a:fld>
          <a:endParaRPr lang="en-GB" sz="14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16</xdr:col>
      <xdr:colOff>295275</xdr:colOff>
      <xdr:row>26</xdr:row>
      <xdr:rowOff>9525</xdr:rowOff>
    </xdr:from>
    <xdr:to>
      <xdr:col>19</xdr:col>
      <xdr:colOff>330200</xdr:colOff>
      <xdr:row>35</xdr:row>
      <xdr:rowOff>163512</xdr:rowOff>
    </xdr:to>
    <xdr:graphicFrame macro="">
      <xdr:nvGraphicFramePr>
        <xdr:cNvPr id="17" name="MADRec_piechart_5" title="COUNTRY">
          <a:extLst>
            <a:ext uri="{FF2B5EF4-FFF2-40B4-BE49-F238E27FC236}">
              <a16:creationId xmlns:a16="http://schemas.microsoft.com/office/drawing/2014/main" id="{DBA879F1-2D93-45A6-B156-B76019796A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727075</xdr:colOff>
      <xdr:row>28</xdr:row>
      <xdr:rowOff>155575</xdr:rowOff>
    </xdr:from>
    <xdr:to>
      <xdr:col>19</xdr:col>
      <xdr:colOff>266700</xdr:colOff>
      <xdr:row>33</xdr:row>
      <xdr:rowOff>139700</xdr:rowOff>
    </xdr:to>
    <xdr:sp macro="" textlink="MADRecChartsArgs!F7">
      <xdr:nvSpPr>
        <xdr:cNvPr id="18" name="MADRec_text_contrib_5">
          <a:extLst>
            <a:ext uri="{FF2B5EF4-FFF2-40B4-BE49-F238E27FC236}">
              <a16:creationId xmlns:a16="http://schemas.microsoft.com/office/drawing/2014/main" id="{0A08575F-F995-4BB7-84FC-60B4C8252C37}"/>
            </a:ext>
          </a:extLst>
        </xdr:cNvPr>
        <xdr:cNvSpPr txBox="1"/>
      </xdr:nvSpPr>
      <xdr:spPr>
        <a:xfrm>
          <a:off x="9880600" y="5222875"/>
          <a:ext cx="1016000" cy="889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fld id="{A12835B7-EB93-4889-B8FC-94A838E5AE4F}" type="TxLink">
            <a:rPr lang="en-US" sz="1000" b="0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Calibri"/>
              <a:cs typeface="Calibri"/>
            </a:rPr>
            <a:pPr/>
            <a:t>Contrib: UK
Total: 10
Group: 10
Split: [10]</a:t>
          </a:fld>
          <a:endParaRPr lang="en-GB" sz="10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16</xdr:col>
      <xdr:colOff>358775</xdr:colOff>
      <xdr:row>33</xdr:row>
      <xdr:rowOff>139700</xdr:rowOff>
    </xdr:from>
    <xdr:to>
      <xdr:col>19</xdr:col>
      <xdr:colOff>266700</xdr:colOff>
      <xdr:row>35</xdr:row>
      <xdr:rowOff>95250</xdr:rowOff>
    </xdr:to>
    <xdr:sp macro="" textlink="MADRecChartsArgs!F8">
      <xdr:nvSpPr>
        <xdr:cNvPr id="19" name="MADRec_text_status_5">
          <a:extLst>
            <a:ext uri="{FF2B5EF4-FFF2-40B4-BE49-F238E27FC236}">
              <a16:creationId xmlns:a16="http://schemas.microsoft.com/office/drawing/2014/main" id="{1C88D7F8-F19D-4289-8115-9295275E1426}"/>
            </a:ext>
          </a:extLst>
        </xdr:cNvPr>
        <xdr:cNvSpPr txBox="1"/>
      </xdr:nvSpPr>
      <xdr:spPr>
        <a:xfrm>
          <a:off x="8864600" y="6111875"/>
          <a:ext cx="20320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fld id="{0A981C9D-FB9D-4ECC-8F97-E6DF7D82C253}" type="TxLink">
            <a:rPr lang="en-US" sz="14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/>
              <a:cs typeface="Calibri"/>
            </a:rPr>
            <a:pPr algn="ctr"/>
            <a:t>full consensus</a:t>
          </a:fld>
          <a:endParaRPr lang="en-GB" sz="14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12</xdr:col>
      <xdr:colOff>285750</xdr:colOff>
      <xdr:row>36</xdr:row>
      <xdr:rowOff>104775</xdr:rowOff>
    </xdr:from>
    <xdr:to>
      <xdr:col>16</xdr:col>
      <xdr:colOff>168275</xdr:colOff>
      <xdr:row>46</xdr:row>
      <xdr:rowOff>77787</xdr:rowOff>
    </xdr:to>
    <xdr:graphicFrame macro="">
      <xdr:nvGraphicFramePr>
        <xdr:cNvPr id="20" name="MADRec_piechart_6" title="GIIN">
          <a:extLst>
            <a:ext uri="{FF2B5EF4-FFF2-40B4-BE49-F238E27FC236}">
              <a16:creationId xmlns:a16="http://schemas.microsoft.com/office/drawing/2014/main" id="{64EC673A-3B13-4EB5-B664-0E10845AF5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384175</xdr:colOff>
      <xdr:row>39</xdr:row>
      <xdr:rowOff>69850</xdr:rowOff>
    </xdr:from>
    <xdr:to>
      <xdr:col>16</xdr:col>
      <xdr:colOff>104775</xdr:colOff>
      <xdr:row>44</xdr:row>
      <xdr:rowOff>53975</xdr:rowOff>
    </xdr:to>
    <xdr:sp macro="" textlink="MADRecChartsArgs!G7">
      <xdr:nvSpPr>
        <xdr:cNvPr id="21" name="MADRec_text_contrib_6">
          <a:extLst>
            <a:ext uri="{FF2B5EF4-FFF2-40B4-BE49-F238E27FC236}">
              <a16:creationId xmlns:a16="http://schemas.microsoft.com/office/drawing/2014/main" id="{8C67AAD1-B49E-4287-BABA-314C7FC36E0F}"/>
            </a:ext>
          </a:extLst>
        </xdr:cNvPr>
        <xdr:cNvSpPr txBox="1"/>
      </xdr:nvSpPr>
      <xdr:spPr>
        <a:xfrm>
          <a:off x="7594600" y="7127875"/>
          <a:ext cx="1016000" cy="889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fld id="{B067AB44-8194-4902-9288-A4465B2528A4}" type="TxLink">
            <a:rPr lang="en-US" sz="1000" b="0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Calibri"/>
              <a:cs typeface="Calibri"/>
            </a:rPr>
            <a:pPr/>
            <a:t>Contrib: ABC123
Total: 10
Group: 10
Split: [10]</a:t>
          </a:fld>
          <a:endParaRPr lang="en-GB" sz="10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13</xdr:col>
      <xdr:colOff>15875</xdr:colOff>
      <xdr:row>44</xdr:row>
      <xdr:rowOff>53975</xdr:rowOff>
    </xdr:from>
    <xdr:to>
      <xdr:col>16</xdr:col>
      <xdr:colOff>104775</xdr:colOff>
      <xdr:row>46</xdr:row>
      <xdr:rowOff>9525</xdr:rowOff>
    </xdr:to>
    <xdr:sp macro="" textlink="MADRecChartsArgs!G8">
      <xdr:nvSpPr>
        <xdr:cNvPr id="22" name="MADRec_text_status_6">
          <a:extLst>
            <a:ext uri="{FF2B5EF4-FFF2-40B4-BE49-F238E27FC236}">
              <a16:creationId xmlns:a16="http://schemas.microsoft.com/office/drawing/2014/main" id="{76B0C691-804D-4A49-AE14-5E2B7C2261B8}"/>
            </a:ext>
          </a:extLst>
        </xdr:cNvPr>
        <xdr:cNvSpPr txBox="1"/>
      </xdr:nvSpPr>
      <xdr:spPr>
        <a:xfrm>
          <a:off x="6578600" y="8016875"/>
          <a:ext cx="20320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fld id="{5717818E-556F-4A67-B507-72C26F5D2362}" type="TxLink">
            <a:rPr lang="en-US" sz="14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/>
              <a:cs typeface="Calibri"/>
            </a:rPr>
            <a:pPr algn="ctr"/>
            <a:t>full consensus</a:t>
          </a:fld>
          <a:endParaRPr lang="en-GB" sz="14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16</xdr:col>
      <xdr:colOff>295275</xdr:colOff>
      <xdr:row>36</xdr:row>
      <xdr:rowOff>104775</xdr:rowOff>
    </xdr:from>
    <xdr:to>
      <xdr:col>19</xdr:col>
      <xdr:colOff>330200</xdr:colOff>
      <xdr:row>46</xdr:row>
      <xdr:rowOff>77787</xdr:rowOff>
    </xdr:to>
    <xdr:graphicFrame macro="">
      <xdr:nvGraphicFramePr>
        <xdr:cNvPr id="23" name="MADRec_piechart_7" title="ULTIMATE PARENT">
          <a:extLst>
            <a:ext uri="{FF2B5EF4-FFF2-40B4-BE49-F238E27FC236}">
              <a16:creationId xmlns:a16="http://schemas.microsoft.com/office/drawing/2014/main" id="{E787235C-07B5-4160-94B5-1DC25AD52D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727075</xdr:colOff>
      <xdr:row>39</xdr:row>
      <xdr:rowOff>69850</xdr:rowOff>
    </xdr:from>
    <xdr:to>
      <xdr:col>19</xdr:col>
      <xdr:colOff>266700</xdr:colOff>
      <xdr:row>44</xdr:row>
      <xdr:rowOff>53975</xdr:rowOff>
    </xdr:to>
    <xdr:sp macro="" textlink="MADRecChartsArgs!H7">
      <xdr:nvSpPr>
        <xdr:cNvPr id="24" name="MADRec_text_contrib_7">
          <a:extLst>
            <a:ext uri="{FF2B5EF4-FFF2-40B4-BE49-F238E27FC236}">
              <a16:creationId xmlns:a16="http://schemas.microsoft.com/office/drawing/2014/main" id="{934D7230-094D-4383-A72D-25C45AFF4C30}"/>
            </a:ext>
          </a:extLst>
        </xdr:cNvPr>
        <xdr:cNvSpPr txBox="1"/>
      </xdr:nvSpPr>
      <xdr:spPr>
        <a:xfrm>
          <a:off x="9880600" y="7127875"/>
          <a:ext cx="1016000" cy="889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fld id="{3717DAA6-1805-4224-B8E3-2A0A36C2ABC4}" type="TxLink">
            <a:rPr lang="en-US" sz="1000" b="0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Calibri"/>
              <a:cs typeface="Calibri"/>
            </a:rPr>
            <a:pPr/>
            <a:t>Contrib: LEI-101
Total: 10
Group: 4
Split: [6,4]</a:t>
          </a:fld>
          <a:endParaRPr lang="en-GB" sz="10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16</xdr:col>
      <xdr:colOff>358775</xdr:colOff>
      <xdr:row>44</xdr:row>
      <xdr:rowOff>53975</xdr:rowOff>
    </xdr:from>
    <xdr:to>
      <xdr:col>19</xdr:col>
      <xdr:colOff>266700</xdr:colOff>
      <xdr:row>46</xdr:row>
      <xdr:rowOff>9525</xdr:rowOff>
    </xdr:to>
    <xdr:sp macro="" textlink="MADRecChartsArgs!H8">
      <xdr:nvSpPr>
        <xdr:cNvPr id="25" name="MADRec_text_status_7">
          <a:extLst>
            <a:ext uri="{FF2B5EF4-FFF2-40B4-BE49-F238E27FC236}">
              <a16:creationId xmlns:a16="http://schemas.microsoft.com/office/drawing/2014/main" id="{A979AFDB-4BFA-4A3A-9064-CFB1055F11B6}"/>
            </a:ext>
          </a:extLst>
        </xdr:cNvPr>
        <xdr:cNvSpPr txBox="1"/>
      </xdr:nvSpPr>
      <xdr:spPr>
        <a:xfrm>
          <a:off x="8864600" y="8016875"/>
          <a:ext cx="20320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fld id="{957A3DA8-4EB1-4D94-81FB-5932EC8BAA26}" type="TxLink">
            <a:rPr lang="en-US" sz="14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/>
              <a:cs typeface="Calibri"/>
            </a:rPr>
            <a:pPr algn="ctr"/>
            <a:t>partial consensus (out)</a:t>
          </a:fld>
          <a:endParaRPr lang="en-GB" sz="14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E782-0041-48A2-952E-DDD7F5DF67DF}">
  <sheetPr codeName="Sheet4">
    <tabColor rgb="FF00B0F0"/>
  </sheetPr>
  <dimension ref="C25:G32"/>
  <sheetViews>
    <sheetView showGridLines="0" tabSelected="1" workbookViewId="0">
      <selection activeCell="J27" sqref="J27"/>
    </sheetView>
  </sheetViews>
  <sheetFormatPr defaultRowHeight="14.25" x14ac:dyDescent="0.45"/>
  <sheetData>
    <row r="25" spans="3:7" x14ac:dyDescent="0.45">
      <c r="C25" s="13"/>
      <c r="D25" s="13"/>
      <c r="E25" s="13"/>
      <c r="F25" s="13"/>
      <c r="G25" s="13"/>
    </row>
    <row r="26" spans="3:7" x14ac:dyDescent="0.45">
      <c r="C26" s="25"/>
      <c r="D26" s="25"/>
    </row>
    <row r="32" spans="3:7" x14ac:dyDescent="0.45">
      <c r="D32" s="15" t="str">
        <f>"Connection State "&amp;_xll.Secretarium.Rt.ConnectionState()</f>
        <v>Connection State SecureConnectionEstablished</v>
      </c>
      <c r="E32" s="14"/>
      <c r="F32" s="14"/>
    </row>
  </sheetData>
  <mergeCells count="1">
    <mergeCell ref="C26:D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94AD-B5A9-4C95-BC98-823332493EF4}">
  <sheetPr codeName="Sheet1">
    <tabColor theme="8"/>
  </sheetPr>
  <dimension ref="B2:C14"/>
  <sheetViews>
    <sheetView showGridLines="0" workbookViewId="0">
      <selection activeCell="C13" sqref="C13"/>
    </sheetView>
  </sheetViews>
  <sheetFormatPr defaultRowHeight="14.25" x14ac:dyDescent="0.45"/>
  <cols>
    <col min="2" max="2" width="26" bestFit="1" customWidth="1"/>
    <col min="3" max="3" width="100.59765625" bestFit="1" customWidth="1"/>
  </cols>
  <sheetData>
    <row r="2" spans="2:3" x14ac:dyDescent="0.45">
      <c r="B2" s="7" t="s">
        <v>10</v>
      </c>
      <c r="C2" s="5" t="s">
        <v>8</v>
      </c>
    </row>
    <row r="3" spans="2:3" x14ac:dyDescent="0.45">
      <c r="B3" s="8" t="s">
        <v>11</v>
      </c>
      <c r="C3" s="6" t="s">
        <v>9</v>
      </c>
    </row>
    <row r="5" spans="2:3" x14ac:dyDescent="0.45">
      <c r="B5" s="2" t="s">
        <v>12</v>
      </c>
      <c r="C5" s="1" t="str">
        <f>_xll.Secretarium.SetIdentityFromX509(C2,C3)</f>
        <v>_pOJ0JLs062fgTdtm8xusfcO5LlbmitIQbzZIxrTmwDRoDRFYuk36MDwIe345Afr5p2JY4_6vwAJiGer9c770w==</v>
      </c>
    </row>
    <row r="7" spans="2:3" x14ac:dyDescent="0.45">
      <c r="B7" s="10" t="s">
        <v>15</v>
      </c>
      <c r="C7" s="5" t="s">
        <v>20</v>
      </c>
    </row>
    <row r="8" spans="2:3" x14ac:dyDescent="0.45">
      <c r="B8" s="16"/>
      <c r="C8" s="9" t="s">
        <v>13</v>
      </c>
    </row>
    <row r="9" spans="2:3" x14ac:dyDescent="0.45">
      <c r="B9" s="11"/>
      <c r="C9" s="9" t="s">
        <v>19</v>
      </c>
    </row>
    <row r="10" spans="2:3" x14ac:dyDescent="0.45">
      <c r="B10" s="12"/>
      <c r="C10" s="6" t="s">
        <v>18</v>
      </c>
    </row>
    <row r="12" spans="2:3" x14ac:dyDescent="0.45">
      <c r="B12" s="2" t="s">
        <v>16</v>
      </c>
      <c r="C12" s="1" t="str">
        <f>_xll.Secretarium.Demo.SetEndpoint(C10)</f>
        <v>Endpoint overridden to wss://swss.secretarium.org:5424/</v>
      </c>
    </row>
    <row r="14" spans="2:3" x14ac:dyDescent="0.45">
      <c r="B14" s="2" t="s">
        <v>3</v>
      </c>
      <c r="C14" s="4" t="str">
        <f>_xll.Secretarium.Rt.ConnectionState()</f>
        <v>SecureConnectionEstablished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447A-1F43-4073-84F0-F1B0A59B56B4}">
  <sheetPr codeName="Sheet2">
    <tabColor theme="9"/>
  </sheetPr>
  <dimension ref="B2:AB53"/>
  <sheetViews>
    <sheetView showGridLines="0" workbookViewId="0">
      <selection activeCell="B5" sqref="B5"/>
    </sheetView>
  </sheetViews>
  <sheetFormatPr defaultRowHeight="14.25" x14ac:dyDescent="0.45"/>
  <cols>
    <col min="1" max="1" width="2.59765625" customWidth="1"/>
    <col min="2" max="2" width="7" customWidth="1"/>
    <col min="3" max="3" width="14.19921875" customWidth="1"/>
    <col min="4" max="4" width="9.265625" customWidth="1"/>
    <col min="5" max="5" width="7.3984375" customWidth="1"/>
    <col min="6" max="6" width="11" customWidth="1"/>
    <col min="7" max="7" width="18.46484375" customWidth="1"/>
    <col min="8" max="8" width="7.3984375" customWidth="1"/>
    <col min="9" max="10" width="7.53125" customWidth="1"/>
    <col min="11" max="11" width="2.59765625" customWidth="1"/>
    <col min="12" max="14" width="0" hidden="1" customWidth="1"/>
    <col min="15" max="15" width="2.59765625" hidden="1" customWidth="1"/>
    <col min="19" max="19" width="2.59765625" customWidth="1"/>
    <col min="20" max="20" width="9.06640625" hidden="1" customWidth="1"/>
    <col min="21" max="22" width="11.6640625" bestFit="1" customWidth="1"/>
    <col min="23" max="23" width="14.33203125" bestFit="1" customWidth="1"/>
    <col min="24" max="24" width="11.6640625" bestFit="1" customWidth="1"/>
    <col min="25" max="25" width="15.9296875" bestFit="1" customWidth="1"/>
    <col min="26" max="26" width="14.33203125" bestFit="1" customWidth="1"/>
    <col min="27" max="27" width="11.6640625" bestFit="1" customWidth="1"/>
    <col min="28" max="28" width="14.33203125" bestFit="1" customWidth="1"/>
  </cols>
  <sheetData>
    <row r="2" spans="2:28" x14ac:dyDescent="0.45">
      <c r="H2" s="26" t="s">
        <v>14</v>
      </c>
      <c r="I2" s="26"/>
      <c r="J2" s="26"/>
      <c r="U2" s="26" t="s">
        <v>233</v>
      </c>
      <c r="V2" s="26"/>
      <c r="W2" s="26"/>
      <c r="X2" s="26"/>
      <c r="Y2" s="26"/>
      <c r="Z2" s="26"/>
      <c r="AA2" s="26"/>
      <c r="AB2" s="26"/>
    </row>
    <row r="3" spans="2:28" x14ac:dyDescent="0.45">
      <c r="B3" s="17" t="s">
        <v>0</v>
      </c>
      <c r="C3" s="17" t="s">
        <v>21</v>
      </c>
      <c r="D3" s="17" t="s">
        <v>2</v>
      </c>
      <c r="E3" s="17" t="s">
        <v>1</v>
      </c>
      <c r="F3" s="17" t="s">
        <v>22</v>
      </c>
      <c r="G3" s="17" t="s">
        <v>23</v>
      </c>
      <c r="H3" s="17" t="s">
        <v>4</v>
      </c>
      <c r="I3" s="17" t="s">
        <v>6</v>
      </c>
      <c r="J3" s="17" t="s">
        <v>104</v>
      </c>
      <c r="L3" s="27" t="s">
        <v>230</v>
      </c>
      <c r="M3" s="27"/>
      <c r="N3" s="27"/>
      <c r="P3" s="27" t="s">
        <v>227</v>
      </c>
      <c r="Q3" s="27"/>
      <c r="R3" s="27"/>
      <c r="T3" t="s">
        <v>232</v>
      </c>
      <c r="U3" s="24" t="s">
        <v>21</v>
      </c>
      <c r="V3" s="24" t="s">
        <v>2</v>
      </c>
      <c r="W3" s="24" t="s">
        <v>1</v>
      </c>
      <c r="X3" s="24" t="s">
        <v>22</v>
      </c>
      <c r="Y3" s="24" t="s">
        <v>23</v>
      </c>
      <c r="Z3" s="24" t="s">
        <v>4</v>
      </c>
      <c r="AA3" s="24" t="s">
        <v>6</v>
      </c>
      <c r="AB3" s="24" t="s">
        <v>104</v>
      </c>
    </row>
    <row r="4" spans="2:28" x14ac:dyDescent="0.45">
      <c r="B4" t="s">
        <v>17</v>
      </c>
      <c r="C4" t="s">
        <v>24</v>
      </c>
      <c r="D4" t="s">
        <v>25</v>
      </c>
      <c r="E4">
        <v>30</v>
      </c>
      <c r="F4" t="s">
        <v>26</v>
      </c>
      <c r="G4" t="s">
        <v>203</v>
      </c>
      <c r="H4" t="s">
        <v>5</v>
      </c>
      <c r="I4" t="s">
        <v>234</v>
      </c>
      <c r="J4" t="s">
        <v>28</v>
      </c>
      <c r="L4" s="21" t="str">
        <f>_xll.MADRec.Format.Combine(_xll.MADRec.Format.Pairs(C$3,C4,D$3,D4,E$3,E4,F$3,F4,G$3,G4),_xll.MADRec.Format.SubContrib(H$2,_xll.MADRec.Format.Pairs(H$3,H4,I$3,I4,J$3,J4)))</f>
        <v>[_x000D_
  {_x000D_
    "name": "BIC",_x000D_
    "value": "ABCDEFGH123"_x000D_
  },_x000D_
  {_x000D_
    "name": "GIIN",_x000D_
    "value": "ABC123"_x000D_
  },_x000D_
  {_x000D_
    "name": "CLASS",_x000D_
    "value": 30.0_x000D_
  },_x000D_
  {_x000D_
    "name": "COUNTRY",_x000D_
    "value": "UK"_x000D_
  },_x000D_
  {_x000D_
    "name": "ULTIMATE PARENT",_x000D_
    "value": "LEI-101"_x000D_
  },_x000D_
  {_x000D_
    "values": [_x000D_
      {_x000D_
        "name": "INFO1",_x000D_
        "value": "AAA"_x000D_
      },_x000D_
      {_x000D_
        "name": "INFO2",_x000D_
        "value": "ZZZZ"_x000D_
      },_x000D_
      {_x000D_
        "name": "INFO3",_x000D_
        "value": "CCC"_x000D_
      }_x000D_
    ],_x000D_
    "name": "BCBS239"_x000D_
  }_x000D_
]</v>
      </c>
      <c r="O4" t="s">
        <v>229</v>
      </c>
      <c r="P4" t="str">
        <f>_xll.MADRec.RtPut(B4,L4)</f>
        <v>executed @02/07/2018 15:28:02</v>
      </c>
      <c r="T4" t="str">
        <f>_xll.MADRec.RtGet(B4)</f>
        <v>{_x000D_
  "LEI": "LEI-1",_x000D_
  "values": [_x000D_
    {_x000D_
      "name": "BCBS239",_x000D_
      "values": [_x000D_
        {_x000D_
          "name": "INFO1",_x000D_
          "split": [_x000D_
            7,_x000D_
            1,_x000D_
            2_x000D_
          ],_x000D_
          "total": 10,_x000D_
          "group": 7,_x000D_
          "contribution": "AAA"_x000D_
        },_x000D_
        {_x000D_
          "name": "INFO2",_x000D_
          "split": [_x000D_
            6,_x000D_
            4_x000D_
          ],_x000D_
          "total": 10,_x000D_
          "group": 4,_x000D_
          "contribution": "ZZZZ"_x000D_
        },_x000D_
        {_x000D_
          "name": "INFO3",_x000D_
          "split": [_x000D_
            6,_x000D_
            4_x000D_
          ],_x000D_
          "total": 10,_x000D_
          "group": 4,_x000D_
          "contribution": "CCC"_x000D_
        }_x000D_
      ]_x000D_
    },_x000D_
    {_x000D_
      "name": "BIC",_x000D_
      "split": [_x000D_
        9,_x000D_
        1_x000D_
      ],_x000D_
      "total": 10,_x000D_
      "group": 9,_x000D_
      "contribution": "ABCDEFGH123"_x000D_
    },_x000D_
    {_x000D_
      "name": "CLASS",_x000D_
      "split": [_x000D_
        4,_x000D_
        6_x000D_
      ],_x000D_
      "total": 10,_x000D_
      "group": 4,_x000D_
      "contribution": 30.0_x000D_
    },_x000D_
    {_x000D_
      "name": "COUNTRY",_x000D_
      "split": [_x000D_
        10_x000D_
      ],_x000D_
      "total": 10,_x000D_
      "group": 10,_x000D_
      "contribution": "UK"_x000D_
    },_x000D_
    {_x000D_
      "name": "GIIN",_x000D_
      "split": [_x000D_
        10_x000D_
      ],_x000D_
      "total": 10,_x000D_
      "group": 10,_x000D_
      "contribution": "ABC123"_x000D_
    },_x000D_
    {_x000D_
      "name": "ULTIMATE PARENT",_x000D_
      "split": [_x000D_
        4,_x000D_
        6_x000D_
      ],_x000D_
      "total": 10,_x000D_
      "group": 4,_x000D_
      "contribution": "LEI-101"_x000D_
    }_x000D_
  ]_x000D_
}</v>
      </c>
      <c r="U4" t="str">
        <f>INDEX(_xll.MADRec.Extract.ToPieChartData($T4,C$3),8,0)</f>
        <v>partial consensus</v>
      </c>
      <c r="V4" t="str">
        <f>INDEX(_xll.MADRec.Extract.ToPieChartData($T4,D$3),8,0)</f>
        <v>full consensus</v>
      </c>
      <c r="W4" t="str">
        <f>INDEX(_xll.MADRec.Extract.ToPieChartData($T4,E$3),8,0)</f>
        <v>partial consensus (out)</v>
      </c>
      <c r="X4" t="str">
        <f>INDEX(_xll.MADRec.Extract.ToPieChartData($T4,F$3),8,0)</f>
        <v>full consensus</v>
      </c>
      <c r="Y4" t="str">
        <f>INDEX(_xll.MADRec.Extract.ToPieChartData($T4,G$3),8,0)</f>
        <v>partial consensus (out)</v>
      </c>
      <c r="Z4" t="str">
        <f>INDEX(_xll.MADRec.Extract.ToPieChartData($T4,$H$2&amp;"/"&amp;H$3),8,0)</f>
        <v>partial consensus</v>
      </c>
      <c r="AA4" t="str">
        <f>INDEX(_xll.MADRec.Extract.ToPieChartData($T4,$H$2&amp;"/"&amp;I$3),8,0)</f>
        <v>partial consensus (out)</v>
      </c>
      <c r="AB4" t="str">
        <f>INDEX(_xll.MADRec.Extract.ToPieChartData($T4,$H$2&amp;"/"&amp;J$3),8,0)</f>
        <v>partial consensus (out)</v>
      </c>
    </row>
    <row r="5" spans="2:28" x14ac:dyDescent="0.45">
      <c r="B5" t="s">
        <v>46</v>
      </c>
      <c r="C5" t="s">
        <v>29</v>
      </c>
      <c r="D5" t="s">
        <v>66</v>
      </c>
      <c r="E5">
        <v>32</v>
      </c>
      <c r="F5" t="s">
        <v>26</v>
      </c>
      <c r="G5" t="s">
        <v>204</v>
      </c>
      <c r="H5" t="s">
        <v>5</v>
      </c>
      <c r="I5" t="s">
        <v>7</v>
      </c>
      <c r="J5" t="s">
        <v>28</v>
      </c>
      <c r="L5" s="21" t="str">
        <f>_xll.MADRec.Format.Combine(_xll.MADRec.Format.Pairs(C$3,C5,D$3,D5,E$3,E5,F$3,F5,G$3,G5),_xll.MADRec.Format.SubContrib(H$2,_xll.MADRec.Format.Pairs(H$3,H5,I$3,I5,J$3,J5)))</f>
        <v>[_x000D_
  {_x000D_
    "name": "BIC",_x000D_
    "value": "ABCDEFGH124"_x000D_
  },_x000D_
  {_x000D_
    "name": "GIIN",_x000D_
    "value": "ABC124"_x000D_
  },_x000D_
  {_x000D_
    "name": "CLASS",_x000D_
    "value": 32.0_x000D_
  },_x000D_
  {_x000D_
    "name": "COUNTRY",_x000D_
    "value": "UK"_x000D_
  },_x000D_
  {_x000D_
    "name": "ULTIMATE PARENT",_x000D_
    "value": "LEI-102"_x000D_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5" t="s">
        <v>229</v>
      </c>
      <c r="P5" t="str">
        <f>_xll.MADRec.RtPut(B5,L5)</f>
        <v>Please connect first</v>
      </c>
      <c r="T5" t="str">
        <f>_xll.MADRec.RtGet(B5)</f>
        <v>Please connect first</v>
      </c>
      <c r="U5" t="str">
        <f>INDEX(_xll.MADRec.Extract.ToPieChartData($T5,C$3),8,0)</f>
        <v/>
      </c>
      <c r="V5" t="str">
        <f>INDEX(_xll.MADRec.Extract.ToPieChartData($T5,D$3),8,0)</f>
        <v/>
      </c>
      <c r="W5" t="str">
        <f>INDEX(_xll.MADRec.Extract.ToPieChartData($T5,E$3),8,0)</f>
        <v/>
      </c>
      <c r="X5" t="str">
        <f>INDEX(_xll.MADRec.Extract.ToPieChartData($T5,F$3),8,0)</f>
        <v/>
      </c>
      <c r="Y5" t="str">
        <f>INDEX(_xll.MADRec.Extract.ToPieChartData($T5,G$3),8,0)</f>
        <v/>
      </c>
      <c r="Z5" t="str">
        <f>INDEX(_xll.MADRec.Extract.ToPieChartData($T5,$H$2&amp;"/"&amp;H$3),8,0)</f>
        <v/>
      </c>
      <c r="AA5" t="str">
        <f>INDEX(_xll.MADRec.Extract.ToPieChartData($T5,$H$2&amp;"/"&amp;I$3),8,0)</f>
        <v/>
      </c>
      <c r="AB5" t="str">
        <f>INDEX(_xll.MADRec.Extract.ToPieChartData($T5,$H$2&amp;"/"&amp;J$3),8,0)</f>
        <v/>
      </c>
    </row>
    <row r="6" spans="2:28" x14ac:dyDescent="0.45">
      <c r="B6" t="s">
        <v>47</v>
      </c>
      <c r="C6" t="s">
        <v>30</v>
      </c>
      <c r="D6" t="s">
        <v>68</v>
      </c>
      <c r="E6">
        <v>33</v>
      </c>
      <c r="F6" t="s">
        <v>26</v>
      </c>
      <c r="G6" t="s">
        <v>205</v>
      </c>
      <c r="H6" t="s">
        <v>5</v>
      </c>
      <c r="I6" t="s">
        <v>7</v>
      </c>
      <c r="J6" t="s">
        <v>28</v>
      </c>
      <c r="L6" s="21" t="str">
        <f>_xll.MADRec.Format.Combine(_xll.MADRec.Format.Pairs(C$3,C6,D$3,D6,E$3,E6,F$3,F6,G$3,G6),_xll.MADRec.Format.SubContrib(H$2,_xll.MADRec.Format.Pairs(H$3,H6,I$3,I6,J$3,J6)))</f>
        <v>[_x000D_
  {_x000D_
    "name": "BIC",_x000D_
    "value": "ABCDEFGH125"_x000D_
  },_x000D_
  {_x000D_
    "name": "GIIN",_x000D_
    "value": "ABC125"_x000D_
  },_x000D_
  {_x000D_
    "name": "CLASS",_x000D_
    "value": 33.0_x000D_
  },_x000D_
  {_x000D_
    "name": "COUNTRY",_x000D_
    "value": "UK"_x000D_
  },_x000D_
  {_x000D_
    "name": "ULTIMATE PARENT",_x000D_
    "value": "LEI-103"_x000D_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6" t="s">
        <v>229</v>
      </c>
      <c r="P6" t="str">
        <f>_xll.MADRec.RtPut(B6,L6)</f>
        <v>Please connect first</v>
      </c>
      <c r="T6" t="str">
        <f>_xll.MADRec.RtGet(B6)</f>
        <v>Please connect first</v>
      </c>
      <c r="U6" t="str">
        <f>INDEX(_xll.MADRec.Extract.ToPieChartData($T6,C$3),8,0)</f>
        <v/>
      </c>
      <c r="V6" t="str">
        <f>INDEX(_xll.MADRec.Extract.ToPieChartData($T6,D$3),8,0)</f>
        <v/>
      </c>
      <c r="W6" t="str">
        <f>INDEX(_xll.MADRec.Extract.ToPieChartData($T6,E$3),8,0)</f>
        <v/>
      </c>
      <c r="X6" t="str">
        <f>INDEX(_xll.MADRec.Extract.ToPieChartData($T6,F$3),8,0)</f>
        <v/>
      </c>
      <c r="Y6" t="str">
        <f>INDEX(_xll.MADRec.Extract.ToPieChartData($T6,G$3),8,0)</f>
        <v/>
      </c>
      <c r="Z6" t="str">
        <f>INDEX(_xll.MADRec.Extract.ToPieChartData($T6,$H$2&amp;"/"&amp;H$3),8,0)</f>
        <v/>
      </c>
      <c r="AA6" t="str">
        <f>INDEX(_xll.MADRec.Extract.ToPieChartData($T6,$H$2&amp;"/"&amp;I$3),8,0)</f>
        <v/>
      </c>
      <c r="AB6" t="str">
        <f>INDEX(_xll.MADRec.Extract.ToPieChartData($T6,$H$2&amp;"/"&amp;J$3),8,0)</f>
        <v/>
      </c>
    </row>
    <row r="7" spans="2:28" x14ac:dyDescent="0.45">
      <c r="B7" t="s">
        <v>48</v>
      </c>
      <c r="C7" t="s">
        <v>31</v>
      </c>
      <c r="D7" t="s">
        <v>69</v>
      </c>
      <c r="E7">
        <v>34</v>
      </c>
      <c r="F7" t="s">
        <v>26</v>
      </c>
      <c r="G7" t="s">
        <v>206</v>
      </c>
      <c r="H7" t="s">
        <v>5</v>
      </c>
      <c r="I7" t="s">
        <v>7</v>
      </c>
      <c r="J7" t="s">
        <v>28</v>
      </c>
      <c r="L7" s="21" t="str">
        <f>_xll.MADRec.Format.Combine(_xll.MADRec.Format.Pairs(C$3,C7,D$3,D7,E$3,E7,F$3,F7,G$3,G7),_xll.MADRec.Format.SubContrib(H$2,_xll.MADRec.Format.Pairs(H$3,H7,I$3,I7,J$3,J7)))</f>
        <v>[_x000D_
  {_x000D_
    "name": "BIC",_x000D_
    "value": "ABCDEFGH126"_x000D_
  },_x000D_
  {_x000D_
    "name": "GIIN",_x000D_
    "value": "ABC126"_x000D_
  },_x000D_
  {_x000D_
    "name": "CLASS",_x000D_
    "value": 34.0_x000D_
  },_x000D_
  {_x000D_
    "name": "COUNTRY",_x000D_
    "value": "UK"_x000D_
  },_x000D_
  {_x000D_
    "name": "ULTIMATE PARENT",_x000D_
    "value": "LEI-104"_x000D_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7" t="s">
        <v>229</v>
      </c>
      <c r="P7" t="str">
        <f>_xll.MADRec.RtPut(B7,L7)</f>
        <v>Please connect first</v>
      </c>
      <c r="T7" t="str">
        <f>_xll.MADRec.RtGet(B7)</f>
        <v>Please connect first</v>
      </c>
      <c r="U7" t="str">
        <f>INDEX(_xll.MADRec.Extract.ToPieChartData($T7,C$3),8,0)</f>
        <v/>
      </c>
      <c r="V7" t="str">
        <f>INDEX(_xll.MADRec.Extract.ToPieChartData($T7,D$3),8,0)</f>
        <v/>
      </c>
      <c r="W7" t="str">
        <f>INDEX(_xll.MADRec.Extract.ToPieChartData($T7,E$3),8,0)</f>
        <v/>
      </c>
      <c r="X7" t="str">
        <f>INDEX(_xll.MADRec.Extract.ToPieChartData($T7,F$3),8,0)</f>
        <v/>
      </c>
      <c r="Y7" t="str">
        <f>INDEX(_xll.MADRec.Extract.ToPieChartData($T7,G$3),8,0)</f>
        <v/>
      </c>
      <c r="Z7" t="str">
        <f>INDEX(_xll.MADRec.Extract.ToPieChartData($T7,$H$2&amp;"/"&amp;H$3),8,0)</f>
        <v/>
      </c>
      <c r="AA7" t="str">
        <f>INDEX(_xll.MADRec.Extract.ToPieChartData($T7,$H$2&amp;"/"&amp;I$3),8,0)</f>
        <v/>
      </c>
      <c r="AB7" t="str">
        <f>INDEX(_xll.MADRec.Extract.ToPieChartData($T7,$H$2&amp;"/"&amp;J$3),8,0)</f>
        <v/>
      </c>
    </row>
    <row r="8" spans="2:28" x14ac:dyDescent="0.45">
      <c r="B8" t="s">
        <v>49</v>
      </c>
      <c r="C8" t="s">
        <v>31</v>
      </c>
      <c r="D8" t="s">
        <v>70</v>
      </c>
      <c r="E8">
        <v>35</v>
      </c>
      <c r="F8" t="s">
        <v>26</v>
      </c>
      <c r="G8" t="s">
        <v>207</v>
      </c>
      <c r="H8" t="s">
        <v>5</v>
      </c>
      <c r="I8" t="s">
        <v>7</v>
      </c>
      <c r="J8" t="s">
        <v>28</v>
      </c>
      <c r="L8" s="21" t="str">
        <f>_xll.MADRec.Format.Combine(_xll.MADRec.Format.Pairs(C$3,C8,D$3,D8,E$3,E8,F$3,F8,G$3,G8),_xll.MADRec.Format.SubContrib(H$2,_xll.MADRec.Format.Pairs(H$3,H8,I$3,I8,J$3,J8)))</f>
        <v>[_x000D_
  {_x000D_
    "name": "BIC",_x000D_
    "value": "ABCDEFGH126"_x000D_
  },_x000D_
  {_x000D_
    "name": "GIIN",_x000D_
    "value": "ABC127"_x000D_
  },_x000D_
  {_x000D_
    "name": "CLASS",_x000D_
    "value": 35.0_x000D_
  },_x000D_
  {_x000D_
    "name": "COUNTRY",_x000D_
    "value": "UK"_x000D_
  },_x000D_
  {_x000D_
    "name": "ULTIMATE PARENT",_x000D_
    "value": "LEI-105"_x000D_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8" t="s">
        <v>229</v>
      </c>
      <c r="P8" t="str">
        <f>_xll.MADRec.RtPut(B8,L8)</f>
        <v>Please connect first</v>
      </c>
      <c r="T8" t="str">
        <f>_xll.MADRec.RtGet(B8)</f>
        <v>Please connect first</v>
      </c>
      <c r="U8" t="str">
        <f>INDEX(_xll.MADRec.Extract.ToPieChartData($T8,C$3),8,0)</f>
        <v/>
      </c>
      <c r="V8" t="str">
        <f>INDEX(_xll.MADRec.Extract.ToPieChartData($T8,D$3),8,0)</f>
        <v/>
      </c>
      <c r="W8" t="str">
        <f>INDEX(_xll.MADRec.Extract.ToPieChartData($T8,E$3),8,0)</f>
        <v/>
      </c>
      <c r="X8" t="str">
        <f>INDEX(_xll.MADRec.Extract.ToPieChartData($T8,F$3),8,0)</f>
        <v/>
      </c>
      <c r="Y8" t="str">
        <f>INDEX(_xll.MADRec.Extract.ToPieChartData($T8,G$3),8,0)</f>
        <v/>
      </c>
      <c r="Z8" t="str">
        <f>INDEX(_xll.MADRec.Extract.ToPieChartData($T8,$H$2&amp;"/"&amp;H$3),8,0)</f>
        <v/>
      </c>
      <c r="AA8" t="str">
        <f>INDEX(_xll.MADRec.Extract.ToPieChartData($T8,$H$2&amp;"/"&amp;I$3),8,0)</f>
        <v/>
      </c>
      <c r="AB8" t="str">
        <f>INDEX(_xll.MADRec.Extract.ToPieChartData($T8,$H$2&amp;"/"&amp;J$3),8,0)</f>
        <v/>
      </c>
    </row>
    <row r="9" spans="2:28" x14ac:dyDescent="0.45">
      <c r="B9" t="s">
        <v>50</v>
      </c>
      <c r="C9" t="s">
        <v>32</v>
      </c>
      <c r="D9" t="s">
        <v>71</v>
      </c>
      <c r="E9">
        <v>36</v>
      </c>
      <c r="F9" t="s">
        <v>26</v>
      </c>
      <c r="G9" t="s">
        <v>208</v>
      </c>
      <c r="H9" t="s">
        <v>5</v>
      </c>
      <c r="I9" t="s">
        <v>7</v>
      </c>
      <c r="J9" t="s">
        <v>28</v>
      </c>
      <c r="L9" s="21" t="str">
        <f>_xll.MADRec.Format.Combine(_xll.MADRec.Format.Pairs(C$3,C9,D$3,D9,E$3,E9,F$3,F9,G$3,G9),_xll.MADRec.Format.SubContrib(H$2,_xll.MADRec.Format.Pairs(H$3,H9,I$3,I9,J$3,J9)))</f>
        <v>[_x000D_
  {_x000D_
    "name": "BIC",_x000D_
    "value": "ABCDEFGH128"_x000D_
  },_x000D_
  {_x000D_
    "name": "GIIN",_x000D_
    "value": "ABC128"_x000D_
  },_x000D_
  {_x000D_
    "name": "CLASS",_x000D_
    "value": 36.0_x000D_
  },_x000D_
  {_x000D_
    "name": "COUNTRY",_x000D_
    "value": "UK"_x000D_
  },_x000D_
  {_x000D_
    "name": "ULTIMATE PARENT",_x000D_
    "value": "LEI-106"_x000D_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9" t="s">
        <v>229</v>
      </c>
      <c r="P9" t="str">
        <f>_xll.MADRec.RtPut(B9,L9)</f>
        <v>Please connect first</v>
      </c>
      <c r="T9" t="str">
        <f>_xll.MADRec.RtGet(B9)</f>
        <v>Please connect first</v>
      </c>
      <c r="U9" t="str">
        <f>INDEX(_xll.MADRec.Extract.ToPieChartData($T9,C$3),8,0)</f>
        <v/>
      </c>
      <c r="V9" t="str">
        <f>INDEX(_xll.MADRec.Extract.ToPieChartData($T9,D$3),8,0)</f>
        <v/>
      </c>
      <c r="W9" t="str">
        <f>INDEX(_xll.MADRec.Extract.ToPieChartData($T9,E$3),8,0)</f>
        <v/>
      </c>
      <c r="X9" t="str">
        <f>INDEX(_xll.MADRec.Extract.ToPieChartData($T9,F$3),8,0)</f>
        <v/>
      </c>
      <c r="Y9" t="str">
        <f>INDEX(_xll.MADRec.Extract.ToPieChartData($T9,G$3),8,0)</f>
        <v/>
      </c>
      <c r="Z9" t="str">
        <f>INDEX(_xll.MADRec.Extract.ToPieChartData($T9,$H$2&amp;"/"&amp;H$3),8,0)</f>
        <v/>
      </c>
      <c r="AA9" t="str">
        <f>INDEX(_xll.MADRec.Extract.ToPieChartData($T9,$H$2&amp;"/"&amp;I$3),8,0)</f>
        <v/>
      </c>
      <c r="AB9" t="str">
        <f>INDEX(_xll.MADRec.Extract.ToPieChartData($T9,$H$2&amp;"/"&amp;J$3),8,0)</f>
        <v/>
      </c>
    </row>
    <row r="10" spans="2:28" x14ac:dyDescent="0.45">
      <c r="B10" t="s">
        <v>51</v>
      </c>
      <c r="C10" t="s">
        <v>33</v>
      </c>
      <c r="D10" t="s">
        <v>72</v>
      </c>
      <c r="E10">
        <v>37</v>
      </c>
      <c r="F10" t="s">
        <v>26</v>
      </c>
      <c r="G10" t="s">
        <v>209</v>
      </c>
      <c r="H10" t="s">
        <v>5</v>
      </c>
      <c r="I10" t="s">
        <v>7</v>
      </c>
      <c r="J10" t="s">
        <v>28</v>
      </c>
      <c r="L10" s="21" t="str">
        <f>_xll.MADRec.Format.Combine(_xll.MADRec.Format.Pairs(C$3,C10,D$3,D10,E$3,E10,F$3,F10,G$3,G10),_xll.MADRec.Format.SubContrib(H$2,_xll.MADRec.Format.Pairs(H$3,H10,I$3,I10,J$3,J10)))</f>
        <v>[_x000D_
  {_x000D_
    "name": "BIC",_x000D_
    "value": "ABCDEFGH129"_x000D_
  },_x000D_
  {_x000D_
    "name": "GIIN",_x000D_
    "value": "ABC129"_x000D_
  },_x000D_
  {_x000D_
    "name": "CLASS",_x000D_
    "value": 37.0_x000D_
  },_x000D_
  {_x000D_
    "name": "COUNTRY",_x000D_
    "value": "UK"_x000D_
  },_x000D_
  {_x000D_
    "name": "ULTIMATE PARENT",_x000D_
    "value": "LEI-107"_x000D_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10" t="s">
        <v>229</v>
      </c>
      <c r="P10" t="str">
        <f>_xll.MADRec.RtPut(B10,L10)</f>
        <v>Please connect first</v>
      </c>
      <c r="T10" t="str">
        <f>_xll.MADRec.RtGet(B10)</f>
        <v>Please connect first</v>
      </c>
      <c r="U10" t="str">
        <f>INDEX(_xll.MADRec.Extract.ToPieChartData($T10,C$3),8,0)</f>
        <v/>
      </c>
      <c r="V10" t="str">
        <f>INDEX(_xll.MADRec.Extract.ToPieChartData($T10,D$3),8,0)</f>
        <v/>
      </c>
      <c r="W10" t="str">
        <f>INDEX(_xll.MADRec.Extract.ToPieChartData($T10,E$3),8,0)</f>
        <v/>
      </c>
      <c r="X10" t="str">
        <f>INDEX(_xll.MADRec.Extract.ToPieChartData($T10,F$3),8,0)</f>
        <v/>
      </c>
      <c r="Y10" t="str">
        <f>INDEX(_xll.MADRec.Extract.ToPieChartData($T10,G$3),8,0)</f>
        <v/>
      </c>
      <c r="Z10" t="str">
        <f>INDEX(_xll.MADRec.Extract.ToPieChartData($T10,$H$2&amp;"/"&amp;H$3),8,0)</f>
        <v/>
      </c>
      <c r="AA10" t="str">
        <f>INDEX(_xll.MADRec.Extract.ToPieChartData($T10,$H$2&amp;"/"&amp;I$3),8,0)</f>
        <v/>
      </c>
      <c r="AB10" t="str">
        <f>INDEX(_xll.MADRec.Extract.ToPieChartData($T10,$H$2&amp;"/"&amp;J$3),8,0)</f>
        <v/>
      </c>
    </row>
    <row r="11" spans="2:28" x14ac:dyDescent="0.45">
      <c r="B11" t="s">
        <v>52</v>
      </c>
      <c r="C11" t="s">
        <v>34</v>
      </c>
      <c r="D11" t="s">
        <v>73</v>
      </c>
      <c r="E11">
        <v>38</v>
      </c>
      <c r="F11" t="s">
        <v>26</v>
      </c>
      <c r="G11" t="s">
        <v>210</v>
      </c>
      <c r="H11" t="s">
        <v>5</v>
      </c>
      <c r="I11" t="s">
        <v>7</v>
      </c>
      <c r="J11" t="s">
        <v>28</v>
      </c>
      <c r="L11" s="21" t="str">
        <f>_xll.MADRec.Format.Combine(_xll.MADRec.Format.Pairs(C$3,C11,D$3,D11,E$3,E11,F$3,F11,G$3,G11),_xll.MADRec.Format.SubContrib(H$2,_xll.MADRec.Format.Pairs(H$3,H11,I$3,I11,J$3,J11)))</f>
        <v>[_x000D_
  {_x000D_
    "name": "BIC",_x000D_
    "value": "ABCDEFGH130"_x000D_
  },_x000D_
  {_x000D_
    "name": "GIIN",_x000D_
    "value": "ABC130"_x000D_
  },_x000D_
  {_x000D_
    "name": "CLASS",_x000D_
    "value": 38.0_x000D_
  },_x000D_
  {_x000D_
    "name": "COUNTRY",_x000D_
    "value": "UK"_x000D_
  },_x000D_
  {_x000D_
    "name": "ULTIMATE PARENT",_x000D_
    "value": "LEI-108"_x000D_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11" t="s">
        <v>229</v>
      </c>
      <c r="P11" t="str">
        <f>_xll.MADRec.RtPut(B11,L11)</f>
        <v>Please connect first</v>
      </c>
      <c r="T11" t="str">
        <f>_xll.MADRec.RtGet(B11)</f>
        <v>Please connect first</v>
      </c>
      <c r="U11" t="str">
        <f>INDEX(_xll.MADRec.Extract.ToPieChartData($T11,C$3),8,0)</f>
        <v/>
      </c>
      <c r="V11" t="str">
        <f>INDEX(_xll.MADRec.Extract.ToPieChartData($T11,D$3),8,0)</f>
        <v/>
      </c>
      <c r="W11" t="str">
        <f>INDEX(_xll.MADRec.Extract.ToPieChartData($T11,E$3),8,0)</f>
        <v/>
      </c>
      <c r="X11" t="str">
        <f>INDEX(_xll.MADRec.Extract.ToPieChartData($T11,F$3),8,0)</f>
        <v/>
      </c>
      <c r="Y11" t="str">
        <f>INDEX(_xll.MADRec.Extract.ToPieChartData($T11,G$3),8,0)</f>
        <v/>
      </c>
      <c r="Z11" t="str">
        <f>INDEX(_xll.MADRec.Extract.ToPieChartData($T11,$H$2&amp;"/"&amp;H$3),8,0)</f>
        <v/>
      </c>
      <c r="AA11" t="str">
        <f>INDEX(_xll.MADRec.Extract.ToPieChartData($T11,$H$2&amp;"/"&amp;I$3),8,0)</f>
        <v/>
      </c>
      <c r="AB11" t="str">
        <f>INDEX(_xll.MADRec.Extract.ToPieChartData($T11,$H$2&amp;"/"&amp;J$3),8,0)</f>
        <v/>
      </c>
    </row>
    <row r="12" spans="2:28" x14ac:dyDescent="0.45">
      <c r="B12" t="s">
        <v>53</v>
      </c>
      <c r="C12" t="s">
        <v>35</v>
      </c>
      <c r="D12" t="s">
        <v>74</v>
      </c>
      <c r="E12">
        <v>39</v>
      </c>
      <c r="F12" t="s">
        <v>26</v>
      </c>
      <c r="G12" t="s">
        <v>211</v>
      </c>
      <c r="H12" t="s">
        <v>5</v>
      </c>
      <c r="I12" t="s">
        <v>7</v>
      </c>
      <c r="J12" t="s">
        <v>28</v>
      </c>
      <c r="L12" s="21" t="str">
        <f>_xll.MADRec.Format.Combine(_xll.MADRec.Format.Pairs(C$3,C12,D$3,D12,E$3,E12,F$3,F12,G$3,G12),_xll.MADRec.Format.SubContrib(H$2,_xll.MADRec.Format.Pairs(H$3,H12,I$3,I12,J$3,J12)))</f>
        <v>[_x000D_
  {_x000D_
    "name": "BIC",_x000D_
    "value": "ABCDEFGH131"_x000D_
  },_x000D_
  {_x000D_
    "name": "GIIN",_x000D_
    "value": "ABC131"_x000D_
  },_x000D_
  {_x000D_
    "name": "CLASS",_x000D_
    "value": 39.0_x000D_
  },_x000D_
  {_x000D_
    "name": "COUNTRY",_x000D_
    "value": "UK"_x000D_
  },_x000D_
  {_x000D_
    "name": "ULTIMATE PARENT",_x000D_
    "value": "LEI-109"_x000D_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12" t="s">
        <v>229</v>
      </c>
      <c r="P12" t="str">
        <f>_xll.MADRec.RtPut(B12,L12)</f>
        <v>Please connect first</v>
      </c>
      <c r="T12" t="str">
        <f>_xll.MADRec.RtGet(B12)</f>
        <v>Please connect first</v>
      </c>
      <c r="U12" t="str">
        <f>INDEX(_xll.MADRec.Extract.ToPieChartData($T12,C$3),8,0)</f>
        <v/>
      </c>
      <c r="V12" t="str">
        <f>INDEX(_xll.MADRec.Extract.ToPieChartData($T12,D$3),8,0)</f>
        <v/>
      </c>
      <c r="W12" t="str">
        <f>INDEX(_xll.MADRec.Extract.ToPieChartData($T12,E$3),8,0)</f>
        <v/>
      </c>
      <c r="X12" t="str">
        <f>INDEX(_xll.MADRec.Extract.ToPieChartData($T12,F$3),8,0)</f>
        <v/>
      </c>
      <c r="Y12" t="str">
        <f>INDEX(_xll.MADRec.Extract.ToPieChartData($T12,G$3),8,0)</f>
        <v/>
      </c>
      <c r="Z12" t="str">
        <f>INDEX(_xll.MADRec.Extract.ToPieChartData($T12,$H$2&amp;"/"&amp;H$3),8,0)</f>
        <v/>
      </c>
      <c r="AA12" t="str">
        <f>INDEX(_xll.MADRec.Extract.ToPieChartData($T12,$H$2&amp;"/"&amp;I$3),8,0)</f>
        <v/>
      </c>
      <c r="AB12" t="str">
        <f>INDEX(_xll.MADRec.Extract.ToPieChartData($T12,$H$2&amp;"/"&amp;J$3),8,0)</f>
        <v/>
      </c>
    </row>
    <row r="13" spans="2:28" x14ac:dyDescent="0.45">
      <c r="B13" t="s">
        <v>54</v>
      </c>
      <c r="C13" t="s">
        <v>36</v>
      </c>
      <c r="D13" t="s">
        <v>75</v>
      </c>
      <c r="E13">
        <v>40</v>
      </c>
      <c r="F13" t="s">
        <v>26</v>
      </c>
      <c r="G13" t="s">
        <v>212</v>
      </c>
      <c r="H13" t="s">
        <v>5</v>
      </c>
      <c r="I13" t="s">
        <v>7</v>
      </c>
      <c r="J13" t="s">
        <v>28</v>
      </c>
      <c r="L13" s="21" t="str">
        <f>_xll.MADRec.Format.Combine(_xll.MADRec.Format.Pairs(C$3,C13,D$3,D13,E$3,E13,F$3,F13,G$3,G13),_xll.MADRec.Format.SubContrib(H$2,_xll.MADRec.Format.Pairs(H$3,H13,I$3,I13,J$3,J13)))</f>
        <v>[_x000D_
  {_x000D_
    "name": "BIC",_x000D_
    "value": "ABCDEFGH132"_x000D_
  },_x000D_
  {_x000D_
    "name": "GIIN",_x000D_
    "value": "ABC132"_x000D_
  },_x000D_
  {_x000D_
    "name": "CLASS",_x000D_
    "value": 40.0_x000D_
  },_x000D_
  {_x000D_
    "name": "COUNTRY",_x000D_
    "value": "UK"_x000D_
  },_x000D_
  {_x000D_
    "name": "ULTIMATE PARENT",_x000D_
    "value": "LEI-110"_x000D_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13" t="s">
        <v>229</v>
      </c>
      <c r="P13" t="str">
        <f>_xll.MADRec.RtPut(B13,L13)</f>
        <v>Please connect first</v>
      </c>
      <c r="T13" t="str">
        <f>_xll.MADRec.RtGet(B13)</f>
        <v>Please connect first</v>
      </c>
      <c r="U13" t="str">
        <f>INDEX(_xll.MADRec.Extract.ToPieChartData($T13,C$3),8,0)</f>
        <v/>
      </c>
      <c r="V13" t="str">
        <f>INDEX(_xll.MADRec.Extract.ToPieChartData($T13,D$3),8,0)</f>
        <v/>
      </c>
      <c r="W13" t="str">
        <f>INDEX(_xll.MADRec.Extract.ToPieChartData($T13,E$3),8,0)</f>
        <v/>
      </c>
      <c r="X13" t="str">
        <f>INDEX(_xll.MADRec.Extract.ToPieChartData($T13,F$3),8,0)</f>
        <v/>
      </c>
      <c r="Y13" t="str">
        <f>INDEX(_xll.MADRec.Extract.ToPieChartData($T13,G$3),8,0)</f>
        <v/>
      </c>
      <c r="Z13" t="str">
        <f>INDEX(_xll.MADRec.Extract.ToPieChartData($T13,$H$2&amp;"/"&amp;H$3),8,0)</f>
        <v/>
      </c>
      <c r="AA13" t="str">
        <f>INDEX(_xll.MADRec.Extract.ToPieChartData($T13,$H$2&amp;"/"&amp;I$3),8,0)</f>
        <v/>
      </c>
      <c r="AB13" t="str">
        <f>INDEX(_xll.MADRec.Extract.ToPieChartData($T13,$H$2&amp;"/"&amp;J$3),8,0)</f>
        <v/>
      </c>
    </row>
    <row r="14" spans="2:28" x14ac:dyDescent="0.45">
      <c r="B14" t="s">
        <v>55</v>
      </c>
      <c r="C14" t="s">
        <v>37</v>
      </c>
      <c r="D14" t="s">
        <v>76</v>
      </c>
      <c r="E14">
        <v>41</v>
      </c>
      <c r="F14" t="s">
        <v>26</v>
      </c>
      <c r="G14" t="s">
        <v>213</v>
      </c>
      <c r="H14" t="s">
        <v>5</v>
      </c>
      <c r="I14" t="s">
        <v>7</v>
      </c>
      <c r="J14" t="s">
        <v>28</v>
      </c>
      <c r="L14" s="21" t="str">
        <f>_xll.MADRec.Format.Combine(_xll.MADRec.Format.Pairs(C$3,C14,D$3,D14,E$3,E14,F$3,F14,G$3,G14),_xll.MADRec.Format.SubContrib(H$2,_xll.MADRec.Format.Pairs(H$3,H14,I$3,I14,J$3,J14)))</f>
        <v>[_x000D_
  {_x000D_
    "name": "BIC",_x000D_
    "value": "ABCDEFGH133"_x000D_
  },_x000D_
  {_x000D_
    "name": "GIIN",_x000D_
    "value": "ABC133"_x000D_
  },_x000D_
  {_x000D_
    "name": "CLASS",_x000D_
    "value": 41.0_x000D_
  },_x000D_
  {_x000D_
    "name": "COUNTRY",_x000D_
    "value": "UK"_x000D_
  },_x000D_
  {_x000D_
    "name": "ULTIMATE PARENT",_x000D_
    "value": "LEI-111"_x000D_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14" t="s">
        <v>229</v>
      </c>
      <c r="P14" t="str">
        <f>_xll.MADRec.RtPut(B14,L14)</f>
        <v>Please connect first</v>
      </c>
      <c r="T14" t="str">
        <f>_xll.MADRec.RtGet(B14)</f>
        <v>Please connect first</v>
      </c>
      <c r="U14" t="str">
        <f>INDEX(_xll.MADRec.Extract.ToPieChartData($T14,C$3),8,0)</f>
        <v/>
      </c>
      <c r="V14" t="str">
        <f>INDEX(_xll.MADRec.Extract.ToPieChartData($T14,D$3),8,0)</f>
        <v/>
      </c>
      <c r="W14" t="str">
        <f>INDEX(_xll.MADRec.Extract.ToPieChartData($T14,E$3),8,0)</f>
        <v/>
      </c>
      <c r="X14" t="str">
        <f>INDEX(_xll.MADRec.Extract.ToPieChartData($T14,F$3),8,0)</f>
        <v/>
      </c>
      <c r="Y14" t="str">
        <f>INDEX(_xll.MADRec.Extract.ToPieChartData($T14,G$3),8,0)</f>
        <v/>
      </c>
      <c r="Z14" t="str">
        <f>INDEX(_xll.MADRec.Extract.ToPieChartData($T14,$H$2&amp;"/"&amp;H$3),8,0)</f>
        <v/>
      </c>
      <c r="AA14" t="str">
        <f>INDEX(_xll.MADRec.Extract.ToPieChartData($T14,$H$2&amp;"/"&amp;I$3),8,0)</f>
        <v/>
      </c>
      <c r="AB14" t="str">
        <f>INDEX(_xll.MADRec.Extract.ToPieChartData($T14,$H$2&amp;"/"&amp;J$3),8,0)</f>
        <v/>
      </c>
    </row>
    <row r="15" spans="2:28" x14ac:dyDescent="0.45">
      <c r="B15" t="s">
        <v>56</v>
      </c>
      <c r="C15" t="s">
        <v>38</v>
      </c>
      <c r="D15" t="s">
        <v>77</v>
      </c>
      <c r="E15">
        <v>42</v>
      </c>
      <c r="F15" t="s">
        <v>26</v>
      </c>
      <c r="G15" t="s">
        <v>214</v>
      </c>
      <c r="H15" t="s">
        <v>5</v>
      </c>
      <c r="I15" t="s">
        <v>7</v>
      </c>
      <c r="J15" t="s">
        <v>28</v>
      </c>
      <c r="L15" s="21" t="str">
        <f>_xll.MADRec.Format.Combine(_xll.MADRec.Format.Pairs(C$3,C15,D$3,D15,E$3,E15,F$3,F15,G$3,G15),_xll.MADRec.Format.SubContrib(H$2,_xll.MADRec.Format.Pairs(H$3,H15,I$3,I15,J$3,J15)))</f>
        <v>[_x000D_
  {_x000D_
    "name": "BIC",_x000D_
    "value": "ABCDEFGH134"_x000D_
  },_x000D_
  {_x000D_
    "name": "GIIN",_x000D_
    "value": "ABC134"_x000D_
  },_x000D_
  {_x000D_
    "name": "CLASS",_x000D_
    "value": 42.0_x000D_
  },_x000D_
  {_x000D_
    "name": "COUNTRY",_x000D_
    "value": "UK"_x000D_
  },_x000D_
  {_x000D_
    "name": "ULTIMATE PARENT",_x000D_
    "value": "LEI-112"_x000D_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15" t="s">
        <v>229</v>
      </c>
      <c r="P15" t="str">
        <f>_xll.MADRec.RtPut(B15,L15)</f>
        <v>Please connect first</v>
      </c>
      <c r="T15" t="str">
        <f>_xll.MADRec.RtGet(B15)</f>
        <v>Please connect first</v>
      </c>
      <c r="U15" t="str">
        <f>INDEX(_xll.MADRec.Extract.ToPieChartData($T15,C$3),8,0)</f>
        <v/>
      </c>
      <c r="V15" t="str">
        <f>INDEX(_xll.MADRec.Extract.ToPieChartData($T15,D$3),8,0)</f>
        <v/>
      </c>
      <c r="W15" t="str">
        <f>INDEX(_xll.MADRec.Extract.ToPieChartData($T15,E$3),8,0)</f>
        <v/>
      </c>
      <c r="X15" t="str">
        <f>INDEX(_xll.MADRec.Extract.ToPieChartData($T15,F$3),8,0)</f>
        <v/>
      </c>
      <c r="Y15" t="str">
        <f>INDEX(_xll.MADRec.Extract.ToPieChartData($T15,G$3),8,0)</f>
        <v/>
      </c>
      <c r="Z15" t="str">
        <f>INDEX(_xll.MADRec.Extract.ToPieChartData($T15,$H$2&amp;"/"&amp;H$3),8,0)</f>
        <v/>
      </c>
      <c r="AA15" t="str">
        <f>INDEX(_xll.MADRec.Extract.ToPieChartData($T15,$H$2&amp;"/"&amp;I$3),8,0)</f>
        <v/>
      </c>
      <c r="AB15" t="str">
        <f>INDEX(_xll.MADRec.Extract.ToPieChartData($T15,$H$2&amp;"/"&amp;J$3),8,0)</f>
        <v/>
      </c>
    </row>
    <row r="16" spans="2:28" x14ac:dyDescent="0.45">
      <c r="B16" t="s">
        <v>57</v>
      </c>
      <c r="C16" t="s">
        <v>39</v>
      </c>
      <c r="D16" t="s">
        <v>78</v>
      </c>
      <c r="E16">
        <v>43</v>
      </c>
      <c r="F16" t="s">
        <v>26</v>
      </c>
      <c r="G16" t="s">
        <v>215</v>
      </c>
      <c r="H16" t="s">
        <v>5</v>
      </c>
      <c r="I16" t="s">
        <v>7</v>
      </c>
      <c r="J16" t="s">
        <v>28</v>
      </c>
      <c r="L16" s="21" t="str">
        <f>_xll.MADRec.Format.Combine(_xll.MADRec.Format.Pairs(C$3,C16,D$3,D16,E$3,E16,F$3,F16,G$3,G16),_xll.MADRec.Format.SubContrib(H$2,_xll.MADRec.Format.Pairs(H$3,H16,I$3,I16,J$3,J16)))</f>
        <v>[_x000D_
  {_x000D_
    "name": "BIC",_x000D_
    "value": "ABCDEFGH135"_x000D_
  },_x000D_
  {_x000D_
    "name": "GIIN",_x000D_
    "value": "ABC135"_x000D_
  },_x000D_
  {_x000D_
    "name": "CLASS",_x000D_
    "value": 43.0_x000D_
  },_x000D_
  {_x000D_
    "name": "COUNTRY",_x000D_
    "value": "UK"_x000D_
  },_x000D_
  {_x000D_
    "name": "ULTIMATE PARENT",_x000D_
    "value": "LEI-113"_x000D_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16" t="s">
        <v>229</v>
      </c>
      <c r="P16" t="str">
        <f>_xll.MADRec.RtPut(B16,L16)</f>
        <v>Please connect first</v>
      </c>
      <c r="T16" t="str">
        <f>_xll.MADRec.RtGet(B16)</f>
        <v>Please connect first</v>
      </c>
      <c r="U16" t="str">
        <f>INDEX(_xll.MADRec.Extract.ToPieChartData($T16,C$3),8,0)</f>
        <v/>
      </c>
      <c r="V16" t="str">
        <f>INDEX(_xll.MADRec.Extract.ToPieChartData($T16,D$3),8,0)</f>
        <v/>
      </c>
      <c r="W16" t="str">
        <f>INDEX(_xll.MADRec.Extract.ToPieChartData($T16,E$3),8,0)</f>
        <v/>
      </c>
      <c r="X16" t="str">
        <f>INDEX(_xll.MADRec.Extract.ToPieChartData($T16,F$3),8,0)</f>
        <v/>
      </c>
      <c r="Y16" t="str">
        <f>INDEX(_xll.MADRec.Extract.ToPieChartData($T16,G$3),8,0)</f>
        <v/>
      </c>
      <c r="Z16" t="str">
        <f>INDEX(_xll.MADRec.Extract.ToPieChartData($T16,$H$2&amp;"/"&amp;H$3),8,0)</f>
        <v/>
      </c>
      <c r="AA16" t="str">
        <f>INDEX(_xll.MADRec.Extract.ToPieChartData($T16,$H$2&amp;"/"&amp;I$3),8,0)</f>
        <v/>
      </c>
      <c r="AB16" t="str">
        <f>INDEX(_xll.MADRec.Extract.ToPieChartData($T16,$H$2&amp;"/"&amp;J$3),8,0)</f>
        <v/>
      </c>
    </row>
    <row r="17" spans="2:28" x14ac:dyDescent="0.45">
      <c r="B17" t="s">
        <v>58</v>
      </c>
      <c r="C17" t="s">
        <v>40</v>
      </c>
      <c r="D17" t="s">
        <v>79</v>
      </c>
      <c r="E17">
        <v>44</v>
      </c>
      <c r="F17" t="s">
        <v>26</v>
      </c>
      <c r="G17" t="s">
        <v>216</v>
      </c>
      <c r="H17" t="s">
        <v>5</v>
      </c>
      <c r="I17" t="s">
        <v>7</v>
      </c>
      <c r="J17" t="s">
        <v>28</v>
      </c>
      <c r="L17" s="21" t="str">
        <f>_xll.MADRec.Format.Combine(_xll.MADRec.Format.Pairs(C$3,C17,D$3,D17,E$3,E17,F$3,F17,G$3,G17),_xll.MADRec.Format.SubContrib(H$2,_xll.MADRec.Format.Pairs(H$3,H17,I$3,I17,J$3,J17)))</f>
        <v>[_x000D_
  {_x000D_
    "name": "BIC",_x000D_
    "value": "ABCDEFGH136"_x000D_
  },_x000D_
  {_x000D_
    "name": "GIIN",_x000D_
    "value": "ABC136"_x000D_
  },_x000D_
  {_x000D_
    "name": "CLASS",_x000D_
    "value": 44.0_x000D_
  },_x000D_
  {_x000D_
    "name": "COUNTRY",_x000D_
    "value": "UK"_x000D_
  },_x000D_
  {_x000D_
    "name": "ULTIMATE PARENT",_x000D_
    "value": "LEI-114"_x000D_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17" t="s">
        <v>229</v>
      </c>
      <c r="P17" t="str">
        <f>_xll.MADRec.RtPut(B17,L17)</f>
        <v>Please connect first</v>
      </c>
      <c r="T17" t="str">
        <f>_xll.MADRec.RtGet(B17)</f>
        <v>Please connect first</v>
      </c>
      <c r="U17" t="str">
        <f>INDEX(_xll.MADRec.Extract.ToPieChartData($T17,C$3),8,0)</f>
        <v/>
      </c>
      <c r="V17" t="str">
        <f>INDEX(_xll.MADRec.Extract.ToPieChartData($T17,D$3),8,0)</f>
        <v/>
      </c>
      <c r="W17" t="str">
        <f>INDEX(_xll.MADRec.Extract.ToPieChartData($T17,E$3),8,0)</f>
        <v/>
      </c>
      <c r="X17" t="str">
        <f>INDEX(_xll.MADRec.Extract.ToPieChartData($T17,F$3),8,0)</f>
        <v/>
      </c>
      <c r="Y17" t="str">
        <f>INDEX(_xll.MADRec.Extract.ToPieChartData($T17,G$3),8,0)</f>
        <v/>
      </c>
      <c r="Z17" t="str">
        <f>INDEX(_xll.MADRec.Extract.ToPieChartData($T17,$H$2&amp;"/"&amp;H$3),8,0)</f>
        <v/>
      </c>
      <c r="AA17" t="str">
        <f>INDEX(_xll.MADRec.Extract.ToPieChartData($T17,$H$2&amp;"/"&amp;I$3),8,0)</f>
        <v/>
      </c>
      <c r="AB17" t="str">
        <f>INDEX(_xll.MADRec.Extract.ToPieChartData($T17,$H$2&amp;"/"&amp;J$3),8,0)</f>
        <v/>
      </c>
    </row>
    <row r="18" spans="2:28" x14ac:dyDescent="0.45">
      <c r="B18" t="s">
        <v>59</v>
      </c>
      <c r="C18" t="s">
        <v>41</v>
      </c>
      <c r="D18" t="s">
        <v>80</v>
      </c>
      <c r="E18">
        <v>45</v>
      </c>
      <c r="F18" t="s">
        <v>26</v>
      </c>
      <c r="G18" t="s">
        <v>217</v>
      </c>
      <c r="H18" t="s">
        <v>5</v>
      </c>
      <c r="I18" t="s">
        <v>7</v>
      </c>
      <c r="J18" t="s">
        <v>28</v>
      </c>
      <c r="L18" s="21" t="str">
        <f>_xll.MADRec.Format.Combine(_xll.MADRec.Format.Pairs(C$3,C18,D$3,D18,E$3,E18,F$3,F18,G$3,G18),_xll.MADRec.Format.SubContrib(H$2,_xll.MADRec.Format.Pairs(H$3,H18,I$3,I18,J$3,J18)))</f>
        <v>[_x000D_
  {_x000D_
    "name": "BIC",_x000D_
    "value": "ABCDEFGH137"_x000D_
  },_x000D_
  {_x000D_
    "name": "GIIN",_x000D_
    "value": "ABC137"_x000D_
  },_x000D_
  {_x000D_
    "name": "CLASS",_x000D_
    "value": 45.0_x000D_
  },_x000D_
  {_x000D_
    "name": "COUNTRY",_x000D_
    "value": "UK"_x000D_
  },_x000D_
  {_x000D_
    "name": "ULTIMATE PARENT",_x000D_
    "value": "LEI-115"_x000D_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18" t="s">
        <v>229</v>
      </c>
      <c r="P18" t="str">
        <f>_xll.MADRec.RtPut(B18,L18)</f>
        <v>Please connect first</v>
      </c>
      <c r="T18" t="str">
        <f>_xll.MADRec.RtGet(B18)</f>
        <v>Please connect first</v>
      </c>
      <c r="U18" t="str">
        <f>INDEX(_xll.MADRec.Extract.ToPieChartData($T18,C$3),8,0)</f>
        <v/>
      </c>
      <c r="V18" t="str">
        <f>INDEX(_xll.MADRec.Extract.ToPieChartData($T18,D$3),8,0)</f>
        <v/>
      </c>
      <c r="W18" t="str">
        <f>INDEX(_xll.MADRec.Extract.ToPieChartData($T18,E$3),8,0)</f>
        <v/>
      </c>
      <c r="X18" t="str">
        <f>INDEX(_xll.MADRec.Extract.ToPieChartData($T18,F$3),8,0)</f>
        <v/>
      </c>
      <c r="Y18" t="str">
        <f>INDEX(_xll.MADRec.Extract.ToPieChartData($T18,G$3),8,0)</f>
        <v/>
      </c>
      <c r="Z18" t="str">
        <f>INDEX(_xll.MADRec.Extract.ToPieChartData($T18,$H$2&amp;"/"&amp;H$3),8,0)</f>
        <v/>
      </c>
      <c r="AA18" t="str">
        <f>INDEX(_xll.MADRec.Extract.ToPieChartData($T18,$H$2&amp;"/"&amp;I$3),8,0)</f>
        <v/>
      </c>
      <c r="AB18" t="str">
        <f>INDEX(_xll.MADRec.Extract.ToPieChartData($T18,$H$2&amp;"/"&amp;J$3),8,0)</f>
        <v/>
      </c>
    </row>
    <row r="19" spans="2:28" x14ac:dyDescent="0.45">
      <c r="B19" t="s">
        <v>60</v>
      </c>
      <c r="C19" t="s">
        <v>42</v>
      </c>
      <c r="D19" t="s">
        <v>81</v>
      </c>
      <c r="E19">
        <v>46</v>
      </c>
      <c r="F19" t="s">
        <v>26</v>
      </c>
      <c r="G19" t="s">
        <v>218</v>
      </c>
      <c r="H19" t="s">
        <v>5</v>
      </c>
      <c r="I19" t="s">
        <v>7</v>
      </c>
      <c r="J19" t="s">
        <v>28</v>
      </c>
      <c r="L19" s="21" t="str">
        <f>_xll.MADRec.Format.Combine(_xll.MADRec.Format.Pairs(C$3,C19,D$3,D19,E$3,E19,F$3,F19,G$3,G19),_xll.MADRec.Format.SubContrib(H$2,_xll.MADRec.Format.Pairs(H$3,H19,I$3,I19,J$3,J19)))</f>
        <v>[_x000D_
  {_x000D_
    "name": "BIC",_x000D_
    "value": "ABCDEFGH138"_x000D_
  },_x000D_
  {_x000D_
    "name": "GIIN",_x000D_
    "value": "ABC138"_x000D_
  },_x000D_
  {_x000D_
    "name": "CLASS",_x000D_
    "value": 46.0_x000D_
  },_x000D_
  {_x000D_
    "name": "COUNTRY",_x000D_
    "value": "UK"_x000D_
  },_x000D_
  {_x000D_
    "name": "ULTIMATE PARENT",_x000D_
    "value": "LEI-116"_x000D_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19" t="s">
        <v>229</v>
      </c>
      <c r="P19" t="str">
        <f>_xll.MADRec.RtPut(B19,L19)</f>
        <v>Please connect first</v>
      </c>
      <c r="T19" t="str">
        <f>_xll.MADRec.RtGet(B19)</f>
        <v>Please connect first</v>
      </c>
      <c r="U19" t="str">
        <f>INDEX(_xll.MADRec.Extract.ToPieChartData($T19,C$3),8,0)</f>
        <v/>
      </c>
      <c r="V19" t="str">
        <f>INDEX(_xll.MADRec.Extract.ToPieChartData($T19,D$3),8,0)</f>
        <v/>
      </c>
      <c r="W19" t="str">
        <f>INDEX(_xll.MADRec.Extract.ToPieChartData($T19,E$3),8,0)</f>
        <v/>
      </c>
      <c r="X19" t="str">
        <f>INDEX(_xll.MADRec.Extract.ToPieChartData($T19,F$3),8,0)</f>
        <v/>
      </c>
      <c r="Y19" t="str">
        <f>INDEX(_xll.MADRec.Extract.ToPieChartData($T19,G$3),8,0)</f>
        <v/>
      </c>
      <c r="Z19" t="str">
        <f>INDEX(_xll.MADRec.Extract.ToPieChartData($T19,$H$2&amp;"/"&amp;H$3),8,0)</f>
        <v/>
      </c>
      <c r="AA19" t="str">
        <f>INDEX(_xll.MADRec.Extract.ToPieChartData($T19,$H$2&amp;"/"&amp;I$3),8,0)</f>
        <v/>
      </c>
      <c r="AB19" t="str">
        <f>INDEX(_xll.MADRec.Extract.ToPieChartData($T19,$H$2&amp;"/"&amp;J$3),8,0)</f>
        <v/>
      </c>
    </row>
    <row r="20" spans="2:28" x14ac:dyDescent="0.45">
      <c r="B20" t="s">
        <v>61</v>
      </c>
      <c r="C20" t="s">
        <v>43</v>
      </c>
      <c r="D20" t="s">
        <v>82</v>
      </c>
      <c r="E20">
        <v>47</v>
      </c>
      <c r="F20" t="s">
        <v>26</v>
      </c>
      <c r="G20" t="s">
        <v>219</v>
      </c>
      <c r="H20" t="s">
        <v>5</v>
      </c>
      <c r="I20" t="s">
        <v>7</v>
      </c>
      <c r="J20" t="s">
        <v>28</v>
      </c>
      <c r="L20" s="21" t="str">
        <f>_xll.MADRec.Format.Combine(_xll.MADRec.Format.Pairs(C$3,C20,D$3,D20,E$3,E20,F$3,F20,G$3,G20),_xll.MADRec.Format.SubContrib(H$2,_xll.MADRec.Format.Pairs(H$3,H20,I$3,I20,J$3,J20)))</f>
        <v>[_x000D_
  {_x000D_
    "name": "BIC",_x000D_
    "value": "ABCDEFGH139"_x000D_
  },_x000D_
  {_x000D_
    "name": "GIIN",_x000D_
    "value": "ABC139"_x000D_
  },_x000D_
  {_x000D_
    "name": "CLASS",_x000D_
    "value": 47.0_x000D_
  },_x000D_
  {_x000D_
    "name": "COUNTRY",_x000D_
    "value": "UK"_x000D_
  },_x000D_
  {_x000D_
    "name": "ULTIMATE PARENT",_x000D_
    "value": "LEI-117"_x000D_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20" t="s">
        <v>229</v>
      </c>
      <c r="P20" t="str">
        <f>_xll.MADRec.RtPut(B20,L20)</f>
        <v>Please connect first</v>
      </c>
      <c r="T20" t="str">
        <f>_xll.MADRec.RtGet(B20)</f>
        <v>Please connect first</v>
      </c>
      <c r="U20" t="str">
        <f>INDEX(_xll.MADRec.Extract.ToPieChartData($T20,C$3),8,0)</f>
        <v/>
      </c>
      <c r="V20" t="str">
        <f>INDEX(_xll.MADRec.Extract.ToPieChartData($T20,D$3),8,0)</f>
        <v/>
      </c>
      <c r="W20" t="str">
        <f>INDEX(_xll.MADRec.Extract.ToPieChartData($T20,E$3),8,0)</f>
        <v/>
      </c>
      <c r="X20" t="str">
        <f>INDEX(_xll.MADRec.Extract.ToPieChartData($T20,F$3),8,0)</f>
        <v/>
      </c>
      <c r="Y20" t="str">
        <f>INDEX(_xll.MADRec.Extract.ToPieChartData($T20,G$3),8,0)</f>
        <v/>
      </c>
      <c r="Z20" t="str">
        <f>INDEX(_xll.MADRec.Extract.ToPieChartData($T20,$H$2&amp;"/"&amp;H$3),8,0)</f>
        <v/>
      </c>
      <c r="AA20" t="str">
        <f>INDEX(_xll.MADRec.Extract.ToPieChartData($T20,$H$2&amp;"/"&amp;I$3),8,0)</f>
        <v/>
      </c>
      <c r="AB20" t="str">
        <f>INDEX(_xll.MADRec.Extract.ToPieChartData($T20,$H$2&amp;"/"&amp;J$3),8,0)</f>
        <v/>
      </c>
    </row>
    <row r="21" spans="2:28" x14ac:dyDescent="0.45">
      <c r="B21" t="s">
        <v>62</v>
      </c>
      <c r="C21" t="s">
        <v>44</v>
      </c>
      <c r="D21" t="s">
        <v>83</v>
      </c>
      <c r="E21">
        <v>48</v>
      </c>
      <c r="F21" t="s">
        <v>26</v>
      </c>
      <c r="G21" t="s">
        <v>220</v>
      </c>
      <c r="H21" t="s">
        <v>5</v>
      </c>
      <c r="I21" t="s">
        <v>7</v>
      </c>
      <c r="J21" t="s">
        <v>28</v>
      </c>
      <c r="L21" s="21" t="str">
        <f>_xll.MADRec.Format.Combine(_xll.MADRec.Format.Pairs(C$3,C21,D$3,D21,E$3,E21,F$3,F21,G$3,G21),_xll.MADRec.Format.SubContrib(H$2,_xll.MADRec.Format.Pairs(H$3,H21,I$3,I21,J$3,J21)))</f>
        <v>[_x000D_
  {_x000D_
    "name": "BIC",_x000D_
    "value": "ABCDEFGH140"_x000D_
  },_x000D_
  {_x000D_
    "name": "GIIN",_x000D_
    "value": "ABC140"_x000D_
  },_x000D_
  {_x000D_
    "name": "CLASS",_x000D_
    "value": 48.0_x000D_
  },_x000D_
  {_x000D_
    "name": "COUNTRY",_x000D_
    "value": "UK"_x000D_
  },_x000D_
  {_x000D_
    "name": "ULTIMATE PARENT",_x000D_
    "value": "LEI-118"_x000D_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21" t="s">
        <v>229</v>
      </c>
      <c r="P21" t="str">
        <f>_xll.MADRec.RtPut(B21,L21)</f>
        <v>Please connect first</v>
      </c>
      <c r="T21" t="str">
        <f>_xll.MADRec.RtGet(B21)</f>
        <v>Please connect first</v>
      </c>
      <c r="U21" t="str">
        <f>INDEX(_xll.MADRec.Extract.ToPieChartData($T21,C$3),8,0)</f>
        <v/>
      </c>
      <c r="V21" t="str">
        <f>INDEX(_xll.MADRec.Extract.ToPieChartData($T21,D$3),8,0)</f>
        <v/>
      </c>
      <c r="W21" t="str">
        <f>INDEX(_xll.MADRec.Extract.ToPieChartData($T21,E$3),8,0)</f>
        <v/>
      </c>
      <c r="X21" t="str">
        <f>INDEX(_xll.MADRec.Extract.ToPieChartData($T21,F$3),8,0)</f>
        <v/>
      </c>
      <c r="Y21" t="str">
        <f>INDEX(_xll.MADRec.Extract.ToPieChartData($T21,G$3),8,0)</f>
        <v/>
      </c>
      <c r="Z21" t="str">
        <f>INDEX(_xll.MADRec.Extract.ToPieChartData($T21,$H$2&amp;"/"&amp;H$3),8,0)</f>
        <v/>
      </c>
      <c r="AA21" t="str">
        <f>INDEX(_xll.MADRec.Extract.ToPieChartData($T21,$H$2&amp;"/"&amp;I$3),8,0)</f>
        <v/>
      </c>
      <c r="AB21" t="str">
        <f>INDEX(_xll.MADRec.Extract.ToPieChartData($T21,$H$2&amp;"/"&amp;J$3),8,0)</f>
        <v/>
      </c>
    </row>
    <row r="22" spans="2:28" x14ac:dyDescent="0.45">
      <c r="B22" t="s">
        <v>63</v>
      </c>
      <c r="C22" t="s">
        <v>45</v>
      </c>
      <c r="D22" t="s">
        <v>84</v>
      </c>
      <c r="E22">
        <v>49</v>
      </c>
      <c r="F22" t="s">
        <v>26</v>
      </c>
      <c r="G22" t="s">
        <v>221</v>
      </c>
      <c r="H22" t="s">
        <v>5</v>
      </c>
      <c r="I22" t="s">
        <v>7</v>
      </c>
      <c r="J22" t="s">
        <v>28</v>
      </c>
      <c r="L22" s="21" t="str">
        <f>_xll.MADRec.Format.Combine(_xll.MADRec.Format.Pairs(C$3,C22,D$3,D22,E$3,E22,F$3,F22,G$3,G22),_xll.MADRec.Format.SubContrib(H$2,_xll.MADRec.Format.Pairs(H$3,H22,I$3,I22,J$3,J22)))</f>
        <v>[_x000D_
  {_x000D_
    "name": "BIC",_x000D_
    "value": "ABCDEFGH141"_x000D_
  },_x000D_
  {_x000D_
    "name": "GIIN",_x000D_
    "value": "ABC141"_x000D_
  },_x000D_
  {_x000D_
    "name": "CLASS",_x000D_
    "value": 49.0_x000D_
  },_x000D_
  {_x000D_
    "name": "COUNTRY",_x000D_
    "value": "UK"_x000D_
  },_x000D_
  {_x000D_
    "name": "ULTIMATE PARENT",_x000D_
    "value": "LEI-119"_x000D_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22" t="s">
        <v>229</v>
      </c>
      <c r="P22" t="str">
        <f>_xll.MADRec.RtPut(B22,L22)</f>
        <v>Please connect first</v>
      </c>
      <c r="T22" t="str">
        <f>_xll.MADRec.RtGet(B22)</f>
        <v>Please connect first</v>
      </c>
      <c r="U22" t="str">
        <f>INDEX(_xll.MADRec.Extract.ToPieChartData($T22,C$3),8,0)</f>
        <v/>
      </c>
      <c r="V22" t="str">
        <f>INDEX(_xll.MADRec.Extract.ToPieChartData($T22,D$3),8,0)</f>
        <v/>
      </c>
      <c r="W22" t="str">
        <f>INDEX(_xll.MADRec.Extract.ToPieChartData($T22,E$3),8,0)</f>
        <v/>
      </c>
      <c r="X22" t="str">
        <f>INDEX(_xll.MADRec.Extract.ToPieChartData($T22,F$3),8,0)</f>
        <v/>
      </c>
      <c r="Y22" t="str">
        <f>INDEX(_xll.MADRec.Extract.ToPieChartData($T22,G$3),8,0)</f>
        <v/>
      </c>
      <c r="Z22" t="str">
        <f>INDEX(_xll.MADRec.Extract.ToPieChartData($T22,$H$2&amp;"/"&amp;H$3),8,0)</f>
        <v/>
      </c>
      <c r="AA22" t="str">
        <f>INDEX(_xll.MADRec.Extract.ToPieChartData($T22,$H$2&amp;"/"&amp;I$3),8,0)</f>
        <v/>
      </c>
      <c r="AB22" t="str">
        <f>INDEX(_xll.MADRec.Extract.ToPieChartData($T22,$H$2&amp;"/"&amp;J$3),8,0)</f>
        <v/>
      </c>
    </row>
    <row r="23" spans="2:28" x14ac:dyDescent="0.45">
      <c r="B23" t="s">
        <v>64</v>
      </c>
      <c r="C23" t="s">
        <v>65</v>
      </c>
      <c r="D23" t="s">
        <v>85</v>
      </c>
      <c r="E23">
        <v>50</v>
      </c>
      <c r="F23" t="s">
        <v>26</v>
      </c>
      <c r="G23" t="s">
        <v>222</v>
      </c>
      <c r="H23" t="s">
        <v>5</v>
      </c>
      <c r="I23" t="s">
        <v>7</v>
      </c>
      <c r="J23" t="s">
        <v>28</v>
      </c>
      <c r="L23" s="21" t="str">
        <f>_xll.MADRec.Format.Combine(_xll.MADRec.Format.Pairs(C$3,C23,D$3,D23,E$3,E23,F$3,F23,G$3,G23),_xll.MADRec.Format.SubContrib(H$2,_xll.MADRec.Format.Pairs(H$3,H23,I$3,I23,J$3,J23)))</f>
        <v>[_x000D_
  {_x000D_
    "name": "BIC",_x000D_
    "value": "ABCDEFGH142"_x000D_
  },_x000D_
  {_x000D_
    "name": "GIIN",_x000D_
    "value": "ABC142"_x000D_
  },_x000D_
  {_x000D_
    "name": "CLASS",_x000D_
    "value": 50.0_x000D_
  },_x000D_
  {_x000D_
    "name": "COUNTRY",_x000D_
    "value": "UK"_x000D_
  },_x000D_
  {_x000D_
    "name": "ULTIMATE PARENT",_x000D_
    "value": "LEI-120"_x000D_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23" t="s">
        <v>229</v>
      </c>
      <c r="P23" t="str">
        <f>_xll.MADRec.RtPut(B23,L23)</f>
        <v>Please connect first</v>
      </c>
      <c r="T23" t="str">
        <f>_xll.MADRec.RtGet(B23)</f>
        <v>Please connect first</v>
      </c>
      <c r="U23" t="str">
        <f>INDEX(_xll.MADRec.Extract.ToPieChartData($T23,C$3),8,0)</f>
        <v/>
      </c>
      <c r="V23" t="str">
        <f>INDEX(_xll.MADRec.Extract.ToPieChartData($T23,D$3),8,0)</f>
        <v/>
      </c>
      <c r="W23" t="str">
        <f>INDEX(_xll.MADRec.Extract.ToPieChartData($T23,E$3),8,0)</f>
        <v/>
      </c>
      <c r="X23" t="str">
        <f>INDEX(_xll.MADRec.Extract.ToPieChartData($T23,F$3),8,0)</f>
        <v/>
      </c>
      <c r="Y23" t="str">
        <f>INDEX(_xll.MADRec.Extract.ToPieChartData($T23,G$3),8,0)</f>
        <v/>
      </c>
      <c r="Z23" t="str">
        <f>INDEX(_xll.MADRec.Extract.ToPieChartData($T23,$H$2&amp;"/"&amp;H$3),8,0)</f>
        <v/>
      </c>
      <c r="AA23" t="str">
        <f>INDEX(_xll.MADRec.Extract.ToPieChartData($T23,$H$2&amp;"/"&amp;I$3),8,0)</f>
        <v/>
      </c>
      <c r="AB23" t="str">
        <f>INDEX(_xll.MADRec.Extract.ToPieChartData($T23,$H$2&amp;"/"&amp;J$3),8,0)</f>
        <v/>
      </c>
    </row>
    <row r="24" spans="2:28" x14ac:dyDescent="0.45">
      <c r="B24" t="s">
        <v>105</v>
      </c>
      <c r="C24" t="s">
        <v>106</v>
      </c>
      <c r="D24" t="s">
        <v>107</v>
      </c>
      <c r="E24">
        <v>51</v>
      </c>
      <c r="F24" t="s">
        <v>26</v>
      </c>
      <c r="G24" t="s">
        <v>223</v>
      </c>
      <c r="H24" t="s">
        <v>5</v>
      </c>
      <c r="I24" t="s">
        <v>7</v>
      </c>
      <c r="J24" t="s">
        <v>28</v>
      </c>
      <c r="L24" s="21" t="str">
        <f>_xll.MADRec.Format.Combine(_xll.MADRec.Format.Pairs(C$3,C24,D$3,D24,E$3,E24,F$3,F24,G$3,G24),_xll.MADRec.Format.SubContrib(H$2,_xll.MADRec.Format.Pairs(H$3,H24,I$3,I24,J$3,J24)))</f>
        <v>[_x000D_
  {_x000D_
    "name": "BIC",_x000D_
    "value": "ABCDEFGH143"_x000D_
  },_x000D_
  {_x000D_
    "name": "GIIN",_x000D_
    "value": "ABC143"_x000D_
  },_x000D_
  {_x000D_
    "name": "CLASS",_x000D_
    "value": 51.0_x000D_
  },_x000D_
  {_x000D_
    "name": "COUNTRY",_x000D_
    "value": "UK"_x000D_
  },_x000D_
  {_x000D_
    "name": "ULTIMATE PARENT",_x000D_
    "value": "LEI-121"_x000D_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24" t="s">
        <v>229</v>
      </c>
      <c r="P24" t="str">
        <f>_xll.MADRec.RtPut(B24,L24)</f>
        <v>Please connect first</v>
      </c>
      <c r="T24" t="str">
        <f>_xll.MADRec.RtGet(B24)</f>
        <v>Please connect first</v>
      </c>
      <c r="U24" t="str">
        <f>INDEX(_xll.MADRec.Extract.ToPieChartData($T24,C$3),8,0)</f>
        <v/>
      </c>
      <c r="V24" t="str">
        <f>INDEX(_xll.MADRec.Extract.ToPieChartData($T24,D$3),8,0)</f>
        <v/>
      </c>
      <c r="W24" t="str">
        <f>INDEX(_xll.MADRec.Extract.ToPieChartData($T24,E$3),8,0)</f>
        <v/>
      </c>
      <c r="X24" t="str">
        <f>INDEX(_xll.MADRec.Extract.ToPieChartData($T24,F$3),8,0)</f>
        <v/>
      </c>
      <c r="Y24" t="str">
        <f>INDEX(_xll.MADRec.Extract.ToPieChartData($T24,G$3),8,0)</f>
        <v/>
      </c>
      <c r="Z24" t="str">
        <f>INDEX(_xll.MADRec.Extract.ToPieChartData($T24,$H$2&amp;"/"&amp;H$3),8,0)</f>
        <v/>
      </c>
      <c r="AA24" t="str">
        <f>INDEX(_xll.MADRec.Extract.ToPieChartData($T24,$H$2&amp;"/"&amp;I$3),8,0)</f>
        <v/>
      </c>
      <c r="AB24" t="str">
        <f>INDEX(_xll.MADRec.Extract.ToPieChartData($T24,$H$2&amp;"/"&amp;J$3),8,0)</f>
        <v/>
      </c>
    </row>
    <row r="25" spans="2:28" x14ac:dyDescent="0.45">
      <c r="B25" t="s">
        <v>109</v>
      </c>
      <c r="C25" t="s">
        <v>110</v>
      </c>
      <c r="D25" t="s">
        <v>111</v>
      </c>
      <c r="E25">
        <v>52</v>
      </c>
      <c r="F25" t="s">
        <v>26</v>
      </c>
      <c r="G25" t="s">
        <v>224</v>
      </c>
      <c r="H25" t="s">
        <v>5</v>
      </c>
      <c r="I25" t="s">
        <v>7</v>
      </c>
      <c r="J25" t="s">
        <v>28</v>
      </c>
      <c r="L25" s="21" t="str">
        <f>_xll.MADRec.Format.Combine(_xll.MADRec.Format.Pairs(C$3,C25,D$3,D25,E$3,E25,F$3,F25,G$3,G25),_xll.MADRec.Format.SubContrib(H$2,_xll.MADRec.Format.Pairs(H$3,H25,I$3,I25,J$3,J25)))</f>
        <v>[_x000D_
  {_x000D_
    "name": "BIC",_x000D_
    "value": "ABCDEFGH144"_x000D_
  },_x000D_
  {_x000D_
    "name": "GIIN",_x000D_
    "value": "ABC144"_x000D_
  },_x000D_
  {_x000D_
    "name": "CLASS",_x000D_
    "value": 52.0_x000D_
  },_x000D_
  {_x000D_
    "name": "COUNTRY",_x000D_
    "value": "UK"_x000D_
  },_x000D_
  {_x000D_
    "name": "ULTIMATE PARENT",_x000D_
    "value": "LEI-122"_x000D_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25" t="s">
        <v>229</v>
      </c>
      <c r="P25" t="str">
        <f>_xll.MADRec.RtPut(B25,L25)</f>
        <v>Please connect first</v>
      </c>
      <c r="T25" t="str">
        <f>_xll.MADRec.RtGet(B25)</f>
        <v>Please connect first</v>
      </c>
      <c r="U25" t="str">
        <f>INDEX(_xll.MADRec.Extract.ToPieChartData($T25,C$3),8,0)</f>
        <v/>
      </c>
      <c r="V25" t="str">
        <f>INDEX(_xll.MADRec.Extract.ToPieChartData($T25,D$3),8,0)</f>
        <v/>
      </c>
      <c r="W25" t="str">
        <f>INDEX(_xll.MADRec.Extract.ToPieChartData($T25,E$3),8,0)</f>
        <v/>
      </c>
      <c r="X25" t="str">
        <f>INDEX(_xll.MADRec.Extract.ToPieChartData($T25,F$3),8,0)</f>
        <v/>
      </c>
      <c r="Y25" t="str">
        <f>INDEX(_xll.MADRec.Extract.ToPieChartData($T25,G$3),8,0)</f>
        <v/>
      </c>
      <c r="Z25" t="str">
        <f>INDEX(_xll.MADRec.Extract.ToPieChartData($T25,$H$2&amp;"/"&amp;H$3),8,0)</f>
        <v/>
      </c>
      <c r="AA25" t="str">
        <f>INDEX(_xll.MADRec.Extract.ToPieChartData($T25,$H$2&amp;"/"&amp;I$3),8,0)</f>
        <v/>
      </c>
      <c r="AB25" t="str">
        <f>INDEX(_xll.MADRec.Extract.ToPieChartData($T25,$H$2&amp;"/"&amp;J$3),8,0)</f>
        <v/>
      </c>
    </row>
    <row r="26" spans="2:28" x14ac:dyDescent="0.45">
      <c r="B26" t="s">
        <v>113</v>
      </c>
      <c r="C26" t="s">
        <v>114</v>
      </c>
      <c r="D26" t="s">
        <v>115</v>
      </c>
      <c r="E26">
        <v>53</v>
      </c>
      <c r="F26" t="s">
        <v>26</v>
      </c>
      <c r="G26" t="s">
        <v>27</v>
      </c>
      <c r="H26" t="s">
        <v>5</v>
      </c>
      <c r="I26" t="s">
        <v>7</v>
      </c>
      <c r="J26" t="s">
        <v>28</v>
      </c>
      <c r="L26" s="21" t="str">
        <f>_xll.MADRec.Format.Combine(_xll.MADRec.Format.Pairs(C$3,C26,D$3,D26,E$3,E26,F$3,F26,G$3,G26),_xll.MADRec.Format.SubContrib(H$2,_xll.MADRec.Format.Pairs(H$3,H26,I$3,I26,J$3,J26)))</f>
        <v>[_x000D_
  {_x000D_
    "name": "BIC",_x000D_
    "value": "ABCDEFGH145"_x000D_
  },_x000D_
  {_x000D_
    "name": "GIIN",_x000D_
    "value": "ABC145"_x000D_
  },_x000D_
  {_x000D_
    "name": "CLASS",_x000D_
    "value": 53.0_x000D_
  },_x000D_
  {_x000D_
    "name": "COUNTRY",_x000D_
    "value": "UK"_x000D_
  },_x000D_
  {_x000D_
    "name": "ULTIMATE PARENT",_x000D_
    "value": "LEI-123"_x000D_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26" t="s">
        <v>229</v>
      </c>
      <c r="P26" t="str">
        <f>_xll.MADRec.RtPut(B26,L26)</f>
        <v>Please connect first</v>
      </c>
      <c r="T26" t="str">
        <f>_xll.MADRec.RtGet(B26)</f>
        <v>Please connect first</v>
      </c>
      <c r="U26" t="str">
        <f>INDEX(_xll.MADRec.Extract.ToPieChartData($T26,C$3),8,0)</f>
        <v/>
      </c>
      <c r="V26" t="str">
        <f>INDEX(_xll.MADRec.Extract.ToPieChartData($T26,D$3),8,0)</f>
        <v/>
      </c>
      <c r="W26" t="str">
        <f>INDEX(_xll.MADRec.Extract.ToPieChartData($T26,E$3),8,0)</f>
        <v/>
      </c>
      <c r="X26" t="str">
        <f>INDEX(_xll.MADRec.Extract.ToPieChartData($T26,F$3),8,0)</f>
        <v/>
      </c>
      <c r="Y26" t="str">
        <f>INDEX(_xll.MADRec.Extract.ToPieChartData($T26,G$3),8,0)</f>
        <v/>
      </c>
      <c r="Z26" t="str">
        <f>INDEX(_xll.MADRec.Extract.ToPieChartData($T26,$H$2&amp;"/"&amp;H$3),8,0)</f>
        <v/>
      </c>
      <c r="AA26" t="str">
        <f>INDEX(_xll.MADRec.Extract.ToPieChartData($T26,$H$2&amp;"/"&amp;I$3),8,0)</f>
        <v/>
      </c>
      <c r="AB26" t="str">
        <f>INDEX(_xll.MADRec.Extract.ToPieChartData($T26,$H$2&amp;"/"&amp;J$3),8,0)</f>
        <v/>
      </c>
    </row>
    <row r="27" spans="2:28" x14ac:dyDescent="0.45">
      <c r="B27" t="s">
        <v>117</v>
      </c>
      <c r="C27" t="s">
        <v>118</v>
      </c>
      <c r="D27" t="s">
        <v>119</v>
      </c>
      <c r="E27">
        <v>54</v>
      </c>
      <c r="F27" t="s">
        <v>26</v>
      </c>
      <c r="G27" t="s">
        <v>67</v>
      </c>
      <c r="H27" t="s">
        <v>5</v>
      </c>
      <c r="I27" t="s">
        <v>7</v>
      </c>
      <c r="J27" t="s">
        <v>28</v>
      </c>
      <c r="L27" s="21" t="str">
        <f>_xll.MADRec.Format.Combine(_xll.MADRec.Format.Pairs(C$3,C27,D$3,D27,E$3,E27,F$3,F27,G$3,G27),_xll.MADRec.Format.SubContrib(H$2,_xll.MADRec.Format.Pairs(H$3,H27,I$3,I27,J$3,J27)))</f>
        <v>[_x000D_
  {_x000D_
    "name": "BIC",_x000D_
    "value": "ABCDEFGH146"_x000D_
  },_x000D_
  {_x000D_
    "name": "GIIN",_x000D_
    "value": "ABC146"_x000D_
  },_x000D_
  {_x000D_
    "name": "CLASS",_x000D_
    "value": 54.0_x000D_
  },_x000D_
  {_x000D_
    "name": "COUNTRY",_x000D_
    "value": "UK"_x000D_
  },_x000D_
  {_x000D_
    "name": "ULTIMATE PARENT",_x000D_
    "value": "LEI-124"_x000D_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27" t="s">
        <v>229</v>
      </c>
      <c r="P27" t="str">
        <f>_xll.MADRec.RtPut(B27,L27)</f>
        <v>Please connect first</v>
      </c>
      <c r="T27" t="str">
        <f>_xll.MADRec.RtGet(B27)</f>
        <v>Please connect first</v>
      </c>
      <c r="U27" t="str">
        <f>INDEX(_xll.MADRec.Extract.ToPieChartData($T27,C$3),8,0)</f>
        <v/>
      </c>
      <c r="V27" t="str">
        <f>INDEX(_xll.MADRec.Extract.ToPieChartData($T27,D$3),8,0)</f>
        <v/>
      </c>
      <c r="W27" t="str">
        <f>INDEX(_xll.MADRec.Extract.ToPieChartData($T27,E$3),8,0)</f>
        <v/>
      </c>
      <c r="X27" t="str">
        <f>INDEX(_xll.MADRec.Extract.ToPieChartData($T27,F$3),8,0)</f>
        <v/>
      </c>
      <c r="Y27" t="str">
        <f>INDEX(_xll.MADRec.Extract.ToPieChartData($T27,G$3),8,0)</f>
        <v/>
      </c>
      <c r="Z27" t="str">
        <f>INDEX(_xll.MADRec.Extract.ToPieChartData($T27,$H$2&amp;"/"&amp;H$3),8,0)</f>
        <v/>
      </c>
      <c r="AA27" t="str">
        <f>INDEX(_xll.MADRec.Extract.ToPieChartData($T27,$H$2&amp;"/"&amp;I$3),8,0)</f>
        <v/>
      </c>
      <c r="AB27" t="str">
        <f>INDEX(_xll.MADRec.Extract.ToPieChartData($T27,$H$2&amp;"/"&amp;J$3),8,0)</f>
        <v/>
      </c>
    </row>
    <row r="28" spans="2:28" x14ac:dyDescent="0.45">
      <c r="B28" t="s">
        <v>121</v>
      </c>
      <c r="C28" t="s">
        <v>122</v>
      </c>
      <c r="D28" t="s">
        <v>123</v>
      </c>
      <c r="E28">
        <v>55</v>
      </c>
      <c r="F28" t="s">
        <v>26</v>
      </c>
      <c r="G28" t="s">
        <v>86</v>
      </c>
      <c r="H28" t="s">
        <v>5</v>
      </c>
      <c r="I28" t="s">
        <v>7</v>
      </c>
      <c r="J28" t="s">
        <v>28</v>
      </c>
      <c r="L28" s="21" t="str">
        <f>_xll.MADRec.Format.Combine(_xll.MADRec.Format.Pairs(C$3,C28,D$3,D28,E$3,E28,F$3,F28,G$3,G28),_xll.MADRec.Format.SubContrib(H$2,_xll.MADRec.Format.Pairs(H$3,H28,I$3,I28,J$3,J28)))</f>
        <v>[_x000D_
  {_x000D_
    "name": "BIC",_x000D_
    "value": "ABCDEFGH147"_x000D_
  },_x000D_
  {_x000D_
    "name": "GIIN",_x000D_
    "value": "ABC147"_x000D_
  },_x000D_
  {_x000D_
    "name": "CLASS",_x000D_
    "value": 55.0_x000D_
  },_x000D_
  {_x000D_
    "name": "COUNTRY",_x000D_
    "value": "UK"_x000D_
  },_x000D_
  {_x000D_
    "name": "ULTIMATE PARENT",_x000D_
    "value": "LEI-125"_x000D_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28" t="s">
        <v>229</v>
      </c>
      <c r="P28" t="str">
        <f>_xll.MADRec.RtPut(B28,L28)</f>
        <v>Please connect first</v>
      </c>
      <c r="T28" t="str">
        <f>_xll.MADRec.RtGet(B28)</f>
        <v>Please connect first</v>
      </c>
      <c r="U28" t="str">
        <f>INDEX(_xll.MADRec.Extract.ToPieChartData($T28,C$3),8,0)</f>
        <v/>
      </c>
      <c r="V28" t="str">
        <f>INDEX(_xll.MADRec.Extract.ToPieChartData($T28,D$3),8,0)</f>
        <v/>
      </c>
      <c r="W28" t="str">
        <f>INDEX(_xll.MADRec.Extract.ToPieChartData($T28,E$3),8,0)</f>
        <v/>
      </c>
      <c r="X28" t="str">
        <f>INDEX(_xll.MADRec.Extract.ToPieChartData($T28,F$3),8,0)</f>
        <v/>
      </c>
      <c r="Y28" t="str">
        <f>INDEX(_xll.MADRec.Extract.ToPieChartData($T28,G$3),8,0)</f>
        <v/>
      </c>
      <c r="Z28" t="str">
        <f>INDEX(_xll.MADRec.Extract.ToPieChartData($T28,$H$2&amp;"/"&amp;H$3),8,0)</f>
        <v/>
      </c>
      <c r="AA28" t="str">
        <f>INDEX(_xll.MADRec.Extract.ToPieChartData($T28,$H$2&amp;"/"&amp;I$3),8,0)</f>
        <v/>
      </c>
      <c r="AB28" t="str">
        <f>INDEX(_xll.MADRec.Extract.ToPieChartData($T28,$H$2&amp;"/"&amp;J$3),8,0)</f>
        <v/>
      </c>
    </row>
    <row r="29" spans="2:28" x14ac:dyDescent="0.45">
      <c r="B29" t="s">
        <v>125</v>
      </c>
      <c r="C29" t="s">
        <v>126</v>
      </c>
      <c r="D29" t="s">
        <v>127</v>
      </c>
      <c r="E29">
        <v>56</v>
      </c>
      <c r="F29" t="s">
        <v>26</v>
      </c>
      <c r="G29" t="s">
        <v>87</v>
      </c>
      <c r="H29" t="s">
        <v>5</v>
      </c>
      <c r="I29" t="s">
        <v>7</v>
      </c>
      <c r="J29" t="s">
        <v>28</v>
      </c>
      <c r="L29" s="21" t="str">
        <f>_xll.MADRec.Format.Combine(_xll.MADRec.Format.Pairs(C$3,C29,D$3,D29,E$3,E29,F$3,F29,G$3,G29),_xll.MADRec.Format.SubContrib(H$2,_xll.MADRec.Format.Pairs(H$3,H29,I$3,I29,J$3,J29)))</f>
        <v>[_x000D_
  {_x000D_
    "name": "BIC",_x000D_
    "value": "ABCDEFGH148"_x000D_
  },_x000D_
  {_x000D_
    "name": "GIIN",_x000D_
    "value": "ABC148"_x000D_
  },_x000D_
  {_x000D_
    "name": "CLASS",_x000D_
    "value": 56.0_x000D_
  },_x000D_
  {_x000D_
    "name": "COUNTRY",_x000D_
    "value": "UK"_x000D_
  },_x000D_
  {_x000D_
    "name": "ULTIMATE PARENT",_x000D_
    "value": "LEI-126"_x000D_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29" t="s">
        <v>229</v>
      </c>
      <c r="P29" t="str">
        <f>_xll.MADRec.RtPut(B29,L29)</f>
        <v>Please connect first</v>
      </c>
      <c r="T29" t="str">
        <f>_xll.MADRec.RtGet(B29)</f>
        <v>Please connect first</v>
      </c>
      <c r="U29" t="str">
        <f>INDEX(_xll.MADRec.Extract.ToPieChartData($T29,C$3),8,0)</f>
        <v/>
      </c>
      <c r="V29" t="str">
        <f>INDEX(_xll.MADRec.Extract.ToPieChartData($T29,D$3),8,0)</f>
        <v/>
      </c>
      <c r="W29" t="str">
        <f>INDEX(_xll.MADRec.Extract.ToPieChartData($T29,E$3),8,0)</f>
        <v/>
      </c>
      <c r="X29" t="str">
        <f>INDEX(_xll.MADRec.Extract.ToPieChartData($T29,F$3),8,0)</f>
        <v/>
      </c>
      <c r="Y29" t="str">
        <f>INDEX(_xll.MADRec.Extract.ToPieChartData($T29,G$3),8,0)</f>
        <v/>
      </c>
      <c r="Z29" t="str">
        <f>INDEX(_xll.MADRec.Extract.ToPieChartData($T29,$H$2&amp;"/"&amp;H$3),8,0)</f>
        <v/>
      </c>
      <c r="AA29" t="str">
        <f>INDEX(_xll.MADRec.Extract.ToPieChartData($T29,$H$2&amp;"/"&amp;I$3),8,0)</f>
        <v/>
      </c>
      <c r="AB29" t="str">
        <f>INDEX(_xll.MADRec.Extract.ToPieChartData($T29,$H$2&amp;"/"&amp;J$3),8,0)</f>
        <v/>
      </c>
    </row>
    <row r="30" spans="2:28" x14ac:dyDescent="0.45">
      <c r="B30" t="s">
        <v>129</v>
      </c>
      <c r="C30" t="s">
        <v>130</v>
      </c>
      <c r="D30" t="s">
        <v>131</v>
      </c>
      <c r="E30">
        <v>57</v>
      </c>
      <c r="F30" t="s">
        <v>26</v>
      </c>
      <c r="G30" t="s">
        <v>88</v>
      </c>
      <c r="H30" t="s">
        <v>5</v>
      </c>
      <c r="I30" t="s">
        <v>7</v>
      </c>
      <c r="J30" t="s">
        <v>28</v>
      </c>
      <c r="L30" s="21" t="str">
        <f>_xll.MADRec.Format.Combine(_xll.MADRec.Format.Pairs(C$3,C30,D$3,D30,E$3,E30,F$3,F30,G$3,G30),_xll.MADRec.Format.SubContrib(H$2,_xll.MADRec.Format.Pairs(H$3,H30,I$3,I30,J$3,J30)))</f>
        <v>[_x000D_
  {_x000D_
    "name": "BIC",_x000D_
    "value": "ABCDEFGH149"_x000D_
  },_x000D_
  {_x000D_
    "name": "GIIN",_x000D_
    "value": "ABC149"_x000D_
  },_x000D_
  {_x000D_
    "name": "CLASS",_x000D_
    "value": 57.0_x000D_
  },_x000D_
  {_x000D_
    "name": "COUNTRY",_x000D_
    "value": "UK"_x000D_
  },_x000D_
  {_x000D_
    "name": "ULTIMATE PARENT",_x000D_
    "value": "LEI-127"_x000D_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30" t="s">
        <v>229</v>
      </c>
      <c r="P30" t="str">
        <f>_xll.MADRec.RtPut(B30,L30)</f>
        <v>Please connect first</v>
      </c>
      <c r="T30" t="str">
        <f>_xll.MADRec.RtGet(B30)</f>
        <v>Please connect first</v>
      </c>
      <c r="U30" t="str">
        <f>INDEX(_xll.MADRec.Extract.ToPieChartData($T30,C$3),8,0)</f>
        <v/>
      </c>
      <c r="V30" t="str">
        <f>INDEX(_xll.MADRec.Extract.ToPieChartData($T30,D$3),8,0)</f>
        <v/>
      </c>
      <c r="W30" t="str">
        <f>INDEX(_xll.MADRec.Extract.ToPieChartData($T30,E$3),8,0)</f>
        <v/>
      </c>
      <c r="X30" t="str">
        <f>INDEX(_xll.MADRec.Extract.ToPieChartData($T30,F$3),8,0)</f>
        <v/>
      </c>
      <c r="Y30" t="str">
        <f>INDEX(_xll.MADRec.Extract.ToPieChartData($T30,G$3),8,0)</f>
        <v/>
      </c>
      <c r="Z30" t="str">
        <f>INDEX(_xll.MADRec.Extract.ToPieChartData($T30,$H$2&amp;"/"&amp;H$3),8,0)</f>
        <v/>
      </c>
      <c r="AA30" t="str">
        <f>INDEX(_xll.MADRec.Extract.ToPieChartData($T30,$H$2&amp;"/"&amp;I$3),8,0)</f>
        <v/>
      </c>
      <c r="AB30" t="str">
        <f>INDEX(_xll.MADRec.Extract.ToPieChartData($T30,$H$2&amp;"/"&amp;J$3),8,0)</f>
        <v/>
      </c>
    </row>
    <row r="31" spans="2:28" x14ac:dyDescent="0.45">
      <c r="B31" t="s">
        <v>133</v>
      </c>
      <c r="C31" t="s">
        <v>134</v>
      </c>
      <c r="D31" t="s">
        <v>135</v>
      </c>
      <c r="E31">
        <v>58</v>
      </c>
      <c r="F31" t="s">
        <v>26</v>
      </c>
      <c r="G31" t="s">
        <v>89</v>
      </c>
      <c r="H31" t="s">
        <v>5</v>
      </c>
      <c r="I31" t="s">
        <v>7</v>
      </c>
      <c r="J31" t="s">
        <v>28</v>
      </c>
      <c r="L31" s="21" t="str">
        <f>_xll.MADRec.Format.Combine(_xll.MADRec.Format.Pairs(C$3,C31,D$3,D31,E$3,E31,F$3,F31,G$3,G31),_xll.MADRec.Format.SubContrib(H$2,_xll.MADRec.Format.Pairs(H$3,H31,I$3,I31,J$3,J31)))</f>
        <v>[_x000D_
  {_x000D_
    "name": "BIC",_x000D_
    "value": "ABCDEFGH150"_x000D_
  },_x000D_
  {_x000D_
    "name": "GIIN",_x000D_
    "value": "ABC150"_x000D_
  },_x000D_
  {_x000D_
    "name": "CLASS",_x000D_
    "value": 58.0_x000D_
  },_x000D_
  {_x000D_
    "name": "COUNTRY",_x000D_
    "value": "UK"_x000D_
  },_x000D_
  {_x000D_
    "name": "ULTIMATE PARENT",_x000D_
    "value": "LEI-128"_x000D_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31" t="s">
        <v>229</v>
      </c>
      <c r="P31" t="str">
        <f>_xll.MADRec.RtPut(B31,L31)</f>
        <v>Please connect first</v>
      </c>
      <c r="T31" t="str">
        <f>_xll.MADRec.RtGet(B31)</f>
        <v>Please connect first</v>
      </c>
      <c r="U31" t="str">
        <f>INDEX(_xll.MADRec.Extract.ToPieChartData($T31,C$3),8,0)</f>
        <v/>
      </c>
      <c r="V31" t="str">
        <f>INDEX(_xll.MADRec.Extract.ToPieChartData($T31,D$3),8,0)</f>
        <v/>
      </c>
      <c r="W31" t="str">
        <f>INDEX(_xll.MADRec.Extract.ToPieChartData($T31,E$3),8,0)</f>
        <v/>
      </c>
      <c r="X31" t="str">
        <f>INDEX(_xll.MADRec.Extract.ToPieChartData($T31,F$3),8,0)</f>
        <v/>
      </c>
      <c r="Y31" t="str">
        <f>INDEX(_xll.MADRec.Extract.ToPieChartData($T31,G$3),8,0)</f>
        <v/>
      </c>
      <c r="Z31" t="str">
        <f>INDEX(_xll.MADRec.Extract.ToPieChartData($T31,$H$2&amp;"/"&amp;H$3),8,0)</f>
        <v/>
      </c>
      <c r="AA31" t="str">
        <f>INDEX(_xll.MADRec.Extract.ToPieChartData($T31,$H$2&amp;"/"&amp;I$3),8,0)</f>
        <v/>
      </c>
      <c r="AB31" t="str">
        <f>INDEX(_xll.MADRec.Extract.ToPieChartData($T31,$H$2&amp;"/"&amp;J$3),8,0)</f>
        <v/>
      </c>
    </row>
    <row r="32" spans="2:28" x14ac:dyDescent="0.45">
      <c r="B32" t="s">
        <v>137</v>
      </c>
      <c r="C32" t="s">
        <v>138</v>
      </c>
      <c r="D32" t="s">
        <v>139</v>
      </c>
      <c r="E32">
        <v>59</v>
      </c>
      <c r="F32" t="s">
        <v>26</v>
      </c>
      <c r="G32" t="s">
        <v>90</v>
      </c>
      <c r="H32" t="s">
        <v>5</v>
      </c>
      <c r="I32" t="s">
        <v>7</v>
      </c>
      <c r="J32" t="s">
        <v>28</v>
      </c>
      <c r="L32" s="21" t="str">
        <f>_xll.MADRec.Format.Combine(_xll.MADRec.Format.Pairs(C$3,C32,D$3,D32,E$3,E32,F$3,F32,G$3,G32),_xll.MADRec.Format.SubContrib(H$2,_xll.MADRec.Format.Pairs(H$3,H32,I$3,I32,J$3,J32)))</f>
        <v>[_x000D_
  {_x000D_
    "name": "BIC",_x000D_
    "value": "ABCDEFGH151"_x000D_
  },_x000D_
  {_x000D_
    "name": "GIIN",_x000D_
    "value": "ABC151"_x000D_
  },_x000D_
  {_x000D_
    "name": "CLASS",_x000D_
    "value": 59.0_x000D_
  },_x000D_
  {_x000D_
    "name": "COUNTRY",_x000D_
    "value": "UK"_x000D_
  },_x000D_
  {_x000D_
    "name": "ULTIMATE PARENT",_x000D_
    "value": "LEI-129"_x000D_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32" t="s">
        <v>229</v>
      </c>
      <c r="P32" t="str">
        <f>_xll.MADRec.RtPut(B32,L32)</f>
        <v>Please connect first</v>
      </c>
      <c r="T32" t="str">
        <f>_xll.MADRec.RtGet(B32)</f>
        <v>Please connect first</v>
      </c>
      <c r="U32" t="str">
        <f>INDEX(_xll.MADRec.Extract.ToPieChartData($T32,C$3),8,0)</f>
        <v/>
      </c>
      <c r="V32" t="str">
        <f>INDEX(_xll.MADRec.Extract.ToPieChartData($T32,D$3),8,0)</f>
        <v/>
      </c>
      <c r="W32" t="str">
        <f>INDEX(_xll.MADRec.Extract.ToPieChartData($T32,E$3),8,0)</f>
        <v/>
      </c>
      <c r="X32" t="str">
        <f>INDEX(_xll.MADRec.Extract.ToPieChartData($T32,F$3),8,0)</f>
        <v/>
      </c>
      <c r="Y32" t="str">
        <f>INDEX(_xll.MADRec.Extract.ToPieChartData($T32,G$3),8,0)</f>
        <v/>
      </c>
      <c r="Z32" t="str">
        <f>INDEX(_xll.MADRec.Extract.ToPieChartData($T32,$H$2&amp;"/"&amp;H$3),8,0)</f>
        <v/>
      </c>
      <c r="AA32" t="str">
        <f>INDEX(_xll.MADRec.Extract.ToPieChartData($T32,$H$2&amp;"/"&amp;I$3),8,0)</f>
        <v/>
      </c>
      <c r="AB32" t="str">
        <f>INDEX(_xll.MADRec.Extract.ToPieChartData($T32,$H$2&amp;"/"&amp;J$3),8,0)</f>
        <v/>
      </c>
    </row>
    <row r="33" spans="2:28" x14ac:dyDescent="0.45">
      <c r="B33" t="s">
        <v>140</v>
      </c>
      <c r="C33" t="s">
        <v>141</v>
      </c>
      <c r="D33" t="s">
        <v>142</v>
      </c>
      <c r="E33">
        <v>60</v>
      </c>
      <c r="F33" t="s">
        <v>26</v>
      </c>
      <c r="G33" t="s">
        <v>91</v>
      </c>
      <c r="H33" t="s">
        <v>5</v>
      </c>
      <c r="I33" t="s">
        <v>7</v>
      </c>
      <c r="J33" t="s">
        <v>28</v>
      </c>
      <c r="L33" s="21" t="str">
        <f>_xll.MADRec.Format.Combine(_xll.MADRec.Format.Pairs(C$3,C33,D$3,D33,E$3,E33,F$3,F33,G$3,G33),_xll.MADRec.Format.SubContrib(H$2,_xll.MADRec.Format.Pairs(H$3,H33,I$3,I33,J$3,J33)))</f>
        <v>[_x000D_
  {_x000D_
    "name": "BIC",_x000D_
    "value": "ABCDEFGH152"_x000D_
  },_x000D_
  {_x000D_
    "name": "GIIN",_x000D_
    "value": "ABC152"_x000D_
  },_x000D_
  {_x000D_
    "name": "CLASS",_x000D_
    "value": 60.0_x000D_
  },_x000D_
  {_x000D_
    "name": "COUNTRY",_x000D_
    "value": "UK"_x000D_
  },_x000D_
  {_x000D_
    "name": "ULTIMATE PARENT",_x000D_
    "value": "LEI-130"_x000D_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33" t="s">
        <v>229</v>
      </c>
      <c r="P33" t="str">
        <f>_xll.MADRec.RtPut(B33,L33)</f>
        <v>Please connect first</v>
      </c>
      <c r="T33" t="str">
        <f>_xll.MADRec.RtGet(B33)</f>
        <v>Please connect first</v>
      </c>
      <c r="U33" t="str">
        <f>INDEX(_xll.MADRec.Extract.ToPieChartData($T33,C$3),8,0)</f>
        <v/>
      </c>
      <c r="V33" t="str">
        <f>INDEX(_xll.MADRec.Extract.ToPieChartData($T33,D$3),8,0)</f>
        <v/>
      </c>
      <c r="W33" t="str">
        <f>INDEX(_xll.MADRec.Extract.ToPieChartData($T33,E$3),8,0)</f>
        <v/>
      </c>
      <c r="X33" t="str">
        <f>INDEX(_xll.MADRec.Extract.ToPieChartData($T33,F$3),8,0)</f>
        <v/>
      </c>
      <c r="Y33" t="str">
        <f>INDEX(_xll.MADRec.Extract.ToPieChartData($T33,G$3),8,0)</f>
        <v/>
      </c>
      <c r="Z33" t="str">
        <f>INDEX(_xll.MADRec.Extract.ToPieChartData($T33,$H$2&amp;"/"&amp;H$3),8,0)</f>
        <v/>
      </c>
      <c r="AA33" t="str">
        <f>INDEX(_xll.MADRec.Extract.ToPieChartData($T33,$H$2&amp;"/"&amp;I$3),8,0)</f>
        <v/>
      </c>
      <c r="AB33" t="str">
        <f>INDEX(_xll.MADRec.Extract.ToPieChartData($T33,$H$2&amp;"/"&amp;J$3),8,0)</f>
        <v/>
      </c>
    </row>
    <row r="34" spans="2:28" x14ac:dyDescent="0.45">
      <c r="B34" t="s">
        <v>143</v>
      </c>
      <c r="C34" t="s">
        <v>144</v>
      </c>
      <c r="D34" t="s">
        <v>145</v>
      </c>
      <c r="E34">
        <v>61</v>
      </c>
      <c r="F34" t="s">
        <v>26</v>
      </c>
      <c r="G34" t="s">
        <v>92</v>
      </c>
      <c r="H34" t="s">
        <v>5</v>
      </c>
      <c r="I34" t="s">
        <v>7</v>
      </c>
      <c r="J34" t="s">
        <v>28</v>
      </c>
      <c r="L34" s="21" t="str">
        <f>_xll.MADRec.Format.Combine(_xll.MADRec.Format.Pairs(C$3,C34,D$3,D34,E$3,E34,F$3,F34,G$3,G34),_xll.MADRec.Format.SubContrib(H$2,_xll.MADRec.Format.Pairs(H$3,H34,I$3,I34,J$3,J34)))</f>
        <v>[_x000D_
  {_x000D_
    "name": "BIC",_x000D_
    "value": "ABCDEFGH153"_x000D_
  },_x000D_
  {_x000D_
    "name": "GIIN",_x000D_
    "value": "ABC153"_x000D_
  },_x000D_
  {_x000D_
    "name": "CLASS",_x000D_
    "value": 61.0_x000D_
  },_x000D_
  {_x000D_
    "name": "COUNTRY",_x000D_
    "value": "UK"_x000D_
  },_x000D_
  {_x000D_
    "name": "ULTIMATE PARENT",_x000D_
    "value": "LEI-131"_x000D_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34" t="s">
        <v>229</v>
      </c>
      <c r="P34" t="str">
        <f>_xll.MADRec.RtPut(B34,L34)</f>
        <v>Please connect first</v>
      </c>
      <c r="T34" t="str">
        <f>_xll.MADRec.RtGet(B34)</f>
        <v>Please connect first</v>
      </c>
      <c r="U34" t="str">
        <f>INDEX(_xll.MADRec.Extract.ToPieChartData($T34,C$3),8,0)</f>
        <v/>
      </c>
      <c r="V34" t="str">
        <f>INDEX(_xll.MADRec.Extract.ToPieChartData($T34,D$3),8,0)</f>
        <v/>
      </c>
      <c r="W34" t="str">
        <f>INDEX(_xll.MADRec.Extract.ToPieChartData($T34,E$3),8,0)</f>
        <v/>
      </c>
      <c r="X34" t="str">
        <f>INDEX(_xll.MADRec.Extract.ToPieChartData($T34,F$3),8,0)</f>
        <v/>
      </c>
      <c r="Y34" t="str">
        <f>INDEX(_xll.MADRec.Extract.ToPieChartData($T34,G$3),8,0)</f>
        <v/>
      </c>
      <c r="Z34" t="str">
        <f>INDEX(_xll.MADRec.Extract.ToPieChartData($T34,$H$2&amp;"/"&amp;H$3),8,0)</f>
        <v/>
      </c>
      <c r="AA34" t="str">
        <f>INDEX(_xll.MADRec.Extract.ToPieChartData($T34,$H$2&amp;"/"&amp;I$3),8,0)</f>
        <v/>
      </c>
      <c r="AB34" t="str">
        <f>INDEX(_xll.MADRec.Extract.ToPieChartData($T34,$H$2&amp;"/"&amp;J$3),8,0)</f>
        <v/>
      </c>
    </row>
    <row r="35" spans="2:28" x14ac:dyDescent="0.45">
      <c r="B35" t="s">
        <v>146</v>
      </c>
      <c r="C35" t="s">
        <v>147</v>
      </c>
      <c r="D35" t="s">
        <v>148</v>
      </c>
      <c r="E35">
        <v>62</v>
      </c>
      <c r="F35" t="s">
        <v>26</v>
      </c>
      <c r="G35" t="s">
        <v>93</v>
      </c>
      <c r="H35" t="s">
        <v>5</v>
      </c>
      <c r="I35" t="s">
        <v>7</v>
      </c>
      <c r="J35" t="s">
        <v>28</v>
      </c>
      <c r="L35" s="21" t="str">
        <f>_xll.MADRec.Format.Combine(_xll.MADRec.Format.Pairs(C$3,C35,D$3,D35,E$3,E35,F$3,F35,G$3,G35),_xll.MADRec.Format.SubContrib(H$2,_xll.MADRec.Format.Pairs(H$3,H35,I$3,I35,J$3,J35)))</f>
        <v>[_x000D_
  {_x000D_
    "name": "BIC",_x000D_
    "value": "ABCDEFGH154"_x000D_
  },_x000D_
  {_x000D_
    "name": "GIIN",_x000D_
    "value": "ABC154"_x000D_
  },_x000D_
  {_x000D_
    "name": "CLASS",_x000D_
    "value": 62.0_x000D_
  },_x000D_
  {_x000D_
    "name": "COUNTRY",_x000D_
    "value": "UK"_x000D_
  },_x000D_
  {_x000D_
    "name": "ULTIMATE PARENT",_x000D_
    "value": "LEI-132"_x000D_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35" t="s">
        <v>229</v>
      </c>
      <c r="P35" t="str">
        <f>_xll.MADRec.RtPut(B35,L35)</f>
        <v>Please connect first</v>
      </c>
      <c r="T35" t="str">
        <f>_xll.MADRec.RtGet(B35)</f>
        <v>Please connect first</v>
      </c>
      <c r="U35" t="str">
        <f>INDEX(_xll.MADRec.Extract.ToPieChartData($T35,C$3),8,0)</f>
        <v/>
      </c>
      <c r="V35" t="str">
        <f>INDEX(_xll.MADRec.Extract.ToPieChartData($T35,D$3),8,0)</f>
        <v/>
      </c>
      <c r="W35" t="str">
        <f>INDEX(_xll.MADRec.Extract.ToPieChartData($T35,E$3),8,0)</f>
        <v/>
      </c>
      <c r="X35" t="str">
        <f>INDEX(_xll.MADRec.Extract.ToPieChartData($T35,F$3),8,0)</f>
        <v/>
      </c>
      <c r="Y35" t="str">
        <f>INDEX(_xll.MADRec.Extract.ToPieChartData($T35,G$3),8,0)</f>
        <v/>
      </c>
      <c r="Z35" t="str">
        <f>INDEX(_xll.MADRec.Extract.ToPieChartData($T35,$H$2&amp;"/"&amp;H$3),8,0)</f>
        <v/>
      </c>
      <c r="AA35" t="str">
        <f>INDEX(_xll.MADRec.Extract.ToPieChartData($T35,$H$2&amp;"/"&amp;I$3),8,0)</f>
        <v/>
      </c>
      <c r="AB35" t="str">
        <f>INDEX(_xll.MADRec.Extract.ToPieChartData($T35,$H$2&amp;"/"&amp;J$3),8,0)</f>
        <v/>
      </c>
    </row>
    <row r="36" spans="2:28" x14ac:dyDescent="0.45">
      <c r="B36" t="s">
        <v>149</v>
      </c>
      <c r="C36" t="s">
        <v>150</v>
      </c>
      <c r="D36" t="s">
        <v>151</v>
      </c>
      <c r="E36">
        <v>63</v>
      </c>
      <c r="F36" t="s">
        <v>26</v>
      </c>
      <c r="G36" t="s">
        <v>94</v>
      </c>
      <c r="H36" t="s">
        <v>5</v>
      </c>
      <c r="I36" t="s">
        <v>7</v>
      </c>
      <c r="J36" t="s">
        <v>28</v>
      </c>
      <c r="L36" s="21" t="str">
        <f>_xll.MADRec.Format.Combine(_xll.MADRec.Format.Pairs(C$3,C36,D$3,D36,E$3,E36,F$3,F36,G$3,G36),_xll.MADRec.Format.SubContrib(H$2,_xll.MADRec.Format.Pairs(H$3,H36,I$3,I36,J$3,J36)))</f>
        <v>[_x000D_
  {_x000D_
    "name": "BIC",_x000D_
    "value": "ABCDEFGH155"_x000D_
  },_x000D_
  {_x000D_
    "name": "GIIN",_x000D_
    "value": "ABC155"_x000D_
  },_x000D_
  {_x000D_
    "name": "CLASS",_x000D_
    "value": 63.0_x000D_
  },_x000D_
  {_x000D_
    "name": "COUNTRY",_x000D_
    "value": "UK"_x000D_
  },_x000D_
  {_x000D_
    "name": "ULTIMATE PARENT",_x000D_
    "value": "LEI-133"_x000D_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36" t="s">
        <v>229</v>
      </c>
      <c r="P36" t="str">
        <f>_xll.MADRec.RtPut(B36,L36)</f>
        <v>Please connect first</v>
      </c>
      <c r="T36" t="str">
        <f>_xll.MADRec.RtGet(B36)</f>
        <v>Please connect first</v>
      </c>
      <c r="U36" t="str">
        <f>INDEX(_xll.MADRec.Extract.ToPieChartData($T36,C$3),8,0)</f>
        <v/>
      </c>
      <c r="V36" t="str">
        <f>INDEX(_xll.MADRec.Extract.ToPieChartData($T36,D$3),8,0)</f>
        <v/>
      </c>
      <c r="W36" t="str">
        <f>INDEX(_xll.MADRec.Extract.ToPieChartData($T36,E$3),8,0)</f>
        <v/>
      </c>
      <c r="X36" t="str">
        <f>INDEX(_xll.MADRec.Extract.ToPieChartData($T36,F$3),8,0)</f>
        <v/>
      </c>
      <c r="Y36" t="str">
        <f>INDEX(_xll.MADRec.Extract.ToPieChartData($T36,G$3),8,0)</f>
        <v/>
      </c>
      <c r="Z36" t="str">
        <f>INDEX(_xll.MADRec.Extract.ToPieChartData($T36,$H$2&amp;"/"&amp;H$3),8,0)</f>
        <v/>
      </c>
      <c r="AA36" t="str">
        <f>INDEX(_xll.MADRec.Extract.ToPieChartData($T36,$H$2&amp;"/"&amp;I$3),8,0)</f>
        <v/>
      </c>
      <c r="AB36" t="str">
        <f>INDEX(_xll.MADRec.Extract.ToPieChartData($T36,$H$2&amp;"/"&amp;J$3),8,0)</f>
        <v/>
      </c>
    </row>
    <row r="37" spans="2:28" x14ac:dyDescent="0.45">
      <c r="B37" t="s">
        <v>152</v>
      </c>
      <c r="C37" t="s">
        <v>153</v>
      </c>
      <c r="D37" t="s">
        <v>154</v>
      </c>
      <c r="E37">
        <v>64</v>
      </c>
      <c r="F37" t="s">
        <v>26</v>
      </c>
      <c r="G37" t="s">
        <v>95</v>
      </c>
      <c r="H37" t="s">
        <v>5</v>
      </c>
      <c r="I37" t="s">
        <v>7</v>
      </c>
      <c r="J37" t="s">
        <v>28</v>
      </c>
      <c r="L37" s="21" t="str">
        <f>_xll.MADRec.Format.Combine(_xll.MADRec.Format.Pairs(C$3,C37,D$3,D37,E$3,E37,F$3,F37,G$3,G37),_xll.MADRec.Format.SubContrib(H$2,_xll.MADRec.Format.Pairs(H$3,H37,I$3,I37,J$3,J37)))</f>
        <v>[_x000D_
  {_x000D_
    "name": "BIC",_x000D_
    "value": "ABCDEFGH156"_x000D_
  },_x000D_
  {_x000D_
    "name": "GIIN",_x000D_
    "value": "ABC156"_x000D_
  },_x000D_
  {_x000D_
    "name": "CLASS",_x000D_
    "value": 64.0_x000D_
  },_x000D_
  {_x000D_
    "name": "COUNTRY",_x000D_
    "value": "UK"_x000D_
  },_x000D_
  {_x000D_
    "name": "ULTIMATE PARENT",_x000D_
    "value": "LEI-134"_x000D_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37" t="s">
        <v>229</v>
      </c>
      <c r="P37" t="str">
        <f>_xll.MADRec.RtPut(B37,L37)</f>
        <v>Please connect first</v>
      </c>
      <c r="T37" t="str">
        <f>_xll.MADRec.RtGet(B37)</f>
        <v>Please connect first</v>
      </c>
      <c r="U37" t="str">
        <f>INDEX(_xll.MADRec.Extract.ToPieChartData($T37,C$3),8,0)</f>
        <v/>
      </c>
      <c r="V37" t="str">
        <f>INDEX(_xll.MADRec.Extract.ToPieChartData($T37,D$3),8,0)</f>
        <v/>
      </c>
      <c r="W37" t="str">
        <f>INDEX(_xll.MADRec.Extract.ToPieChartData($T37,E$3),8,0)</f>
        <v/>
      </c>
      <c r="X37" t="str">
        <f>INDEX(_xll.MADRec.Extract.ToPieChartData($T37,F$3),8,0)</f>
        <v/>
      </c>
      <c r="Y37" t="str">
        <f>INDEX(_xll.MADRec.Extract.ToPieChartData($T37,G$3),8,0)</f>
        <v/>
      </c>
      <c r="Z37" t="str">
        <f>INDEX(_xll.MADRec.Extract.ToPieChartData($T37,$H$2&amp;"/"&amp;H$3),8,0)</f>
        <v/>
      </c>
      <c r="AA37" t="str">
        <f>INDEX(_xll.MADRec.Extract.ToPieChartData($T37,$H$2&amp;"/"&amp;I$3),8,0)</f>
        <v/>
      </c>
      <c r="AB37" t="str">
        <f>INDEX(_xll.MADRec.Extract.ToPieChartData($T37,$H$2&amp;"/"&amp;J$3),8,0)</f>
        <v/>
      </c>
    </row>
    <row r="38" spans="2:28" x14ac:dyDescent="0.45">
      <c r="B38" t="s">
        <v>155</v>
      </c>
      <c r="C38" t="s">
        <v>156</v>
      </c>
      <c r="D38" t="s">
        <v>157</v>
      </c>
      <c r="E38">
        <v>65</v>
      </c>
      <c r="F38" t="s">
        <v>26</v>
      </c>
      <c r="G38" t="s">
        <v>96</v>
      </c>
      <c r="H38" t="s">
        <v>5</v>
      </c>
      <c r="I38" t="s">
        <v>7</v>
      </c>
      <c r="J38" t="s">
        <v>28</v>
      </c>
      <c r="L38" s="21" t="str">
        <f>_xll.MADRec.Format.Combine(_xll.MADRec.Format.Pairs(C$3,C38,D$3,D38,E$3,E38,F$3,F38,G$3,G38),_xll.MADRec.Format.SubContrib(H$2,_xll.MADRec.Format.Pairs(H$3,H38,I$3,I38,J$3,J38)))</f>
        <v>[_x000D_
  {_x000D_
    "name": "BIC",_x000D_
    "value": "ABCDEFGH157"_x000D_
  },_x000D_
  {_x000D_
    "name": "GIIN",_x000D_
    "value": "ABC157"_x000D_
  },_x000D_
  {_x000D_
    "name": "CLASS",_x000D_
    "value": 65.0_x000D_
  },_x000D_
  {_x000D_
    "name": "COUNTRY",_x000D_
    "value": "UK"_x000D_
  },_x000D_
  {_x000D_
    "name": "ULTIMATE PARENT",_x000D_
    "value": "LEI-135"_x000D_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38" t="s">
        <v>229</v>
      </c>
      <c r="P38" t="str">
        <f>_xll.MADRec.RtPut(B38,L38)</f>
        <v>Please connect first</v>
      </c>
      <c r="T38" t="str">
        <f>_xll.MADRec.RtGet(B38)</f>
        <v>Please connect first</v>
      </c>
      <c r="U38" t="str">
        <f>INDEX(_xll.MADRec.Extract.ToPieChartData($T38,C$3),8,0)</f>
        <v/>
      </c>
      <c r="V38" t="str">
        <f>INDEX(_xll.MADRec.Extract.ToPieChartData($T38,D$3),8,0)</f>
        <v/>
      </c>
      <c r="W38" t="str">
        <f>INDEX(_xll.MADRec.Extract.ToPieChartData($T38,E$3),8,0)</f>
        <v/>
      </c>
      <c r="X38" t="str">
        <f>INDEX(_xll.MADRec.Extract.ToPieChartData($T38,F$3),8,0)</f>
        <v/>
      </c>
      <c r="Y38" t="str">
        <f>INDEX(_xll.MADRec.Extract.ToPieChartData($T38,G$3),8,0)</f>
        <v/>
      </c>
      <c r="Z38" t="str">
        <f>INDEX(_xll.MADRec.Extract.ToPieChartData($T38,$H$2&amp;"/"&amp;H$3),8,0)</f>
        <v/>
      </c>
      <c r="AA38" t="str">
        <f>INDEX(_xll.MADRec.Extract.ToPieChartData($T38,$H$2&amp;"/"&amp;I$3),8,0)</f>
        <v/>
      </c>
      <c r="AB38" t="str">
        <f>INDEX(_xll.MADRec.Extract.ToPieChartData($T38,$H$2&amp;"/"&amp;J$3),8,0)</f>
        <v/>
      </c>
    </row>
    <row r="39" spans="2:28" x14ac:dyDescent="0.45">
      <c r="B39" t="s">
        <v>158</v>
      </c>
      <c r="C39" t="s">
        <v>159</v>
      </c>
      <c r="D39" t="s">
        <v>160</v>
      </c>
      <c r="E39">
        <v>66</v>
      </c>
      <c r="F39" t="s">
        <v>26</v>
      </c>
      <c r="G39" t="s">
        <v>97</v>
      </c>
      <c r="H39" t="s">
        <v>5</v>
      </c>
      <c r="I39" t="s">
        <v>7</v>
      </c>
      <c r="J39" t="s">
        <v>28</v>
      </c>
      <c r="L39" s="21" t="str">
        <f>_xll.MADRec.Format.Combine(_xll.MADRec.Format.Pairs(C$3,C39,D$3,D39,E$3,E39,F$3,F39,G$3,G39),_xll.MADRec.Format.SubContrib(H$2,_xll.MADRec.Format.Pairs(H$3,H39,I$3,I39,J$3,J39)))</f>
        <v>[_x000D_
  {_x000D_
    "name": "BIC",_x000D_
    "value": "ABCDEFGH158"_x000D_
  },_x000D_
  {_x000D_
    "name": "GIIN",_x000D_
    "value": "ABC158"_x000D_
  },_x000D_
  {_x000D_
    "name": "CLASS",_x000D_
    "value": 66.0_x000D_
  },_x000D_
  {_x000D_
    "name": "COUNTRY",_x000D_
    "value": "UK"_x000D_
  },_x000D_
  {_x000D_
    "name": "ULTIMATE PARENT",_x000D_
    "value": "LEI-136"_x000D_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39" t="s">
        <v>229</v>
      </c>
      <c r="P39" t="str">
        <f>_xll.MADRec.RtPut(B39,L39)</f>
        <v>Please connect first</v>
      </c>
      <c r="T39" t="str">
        <f>_xll.MADRec.RtGet(B39)</f>
        <v>Please connect first</v>
      </c>
      <c r="U39" t="str">
        <f>INDEX(_xll.MADRec.Extract.ToPieChartData($T39,C$3),8,0)</f>
        <v/>
      </c>
      <c r="V39" t="str">
        <f>INDEX(_xll.MADRec.Extract.ToPieChartData($T39,D$3),8,0)</f>
        <v/>
      </c>
      <c r="W39" t="str">
        <f>INDEX(_xll.MADRec.Extract.ToPieChartData($T39,E$3),8,0)</f>
        <v/>
      </c>
      <c r="X39" t="str">
        <f>INDEX(_xll.MADRec.Extract.ToPieChartData($T39,F$3),8,0)</f>
        <v/>
      </c>
      <c r="Y39" t="str">
        <f>INDEX(_xll.MADRec.Extract.ToPieChartData($T39,G$3),8,0)</f>
        <v/>
      </c>
      <c r="Z39" t="str">
        <f>INDEX(_xll.MADRec.Extract.ToPieChartData($T39,$H$2&amp;"/"&amp;H$3),8,0)</f>
        <v/>
      </c>
      <c r="AA39" t="str">
        <f>INDEX(_xll.MADRec.Extract.ToPieChartData($T39,$H$2&amp;"/"&amp;I$3),8,0)</f>
        <v/>
      </c>
      <c r="AB39" t="str">
        <f>INDEX(_xll.MADRec.Extract.ToPieChartData($T39,$H$2&amp;"/"&amp;J$3),8,0)</f>
        <v/>
      </c>
    </row>
    <row r="40" spans="2:28" x14ac:dyDescent="0.45">
      <c r="B40" t="s">
        <v>161</v>
      </c>
      <c r="C40" t="s">
        <v>162</v>
      </c>
      <c r="D40" t="s">
        <v>163</v>
      </c>
      <c r="E40">
        <v>67</v>
      </c>
      <c r="F40" t="s">
        <v>26</v>
      </c>
      <c r="G40" t="s">
        <v>98</v>
      </c>
      <c r="H40" t="s">
        <v>5</v>
      </c>
      <c r="I40" t="s">
        <v>7</v>
      </c>
      <c r="J40" t="s">
        <v>28</v>
      </c>
      <c r="L40" s="21" t="str">
        <f>_xll.MADRec.Format.Combine(_xll.MADRec.Format.Pairs(C$3,C40,D$3,D40,E$3,E40,F$3,F40,G$3,G40),_xll.MADRec.Format.SubContrib(H$2,_xll.MADRec.Format.Pairs(H$3,H40,I$3,I40,J$3,J40)))</f>
        <v>[_x000D_
  {_x000D_
    "name": "BIC",_x000D_
    "value": "ABCDEFGH159"_x000D_
  },_x000D_
  {_x000D_
    "name": "GIIN",_x000D_
    "value": "ABC159"_x000D_
  },_x000D_
  {_x000D_
    "name": "CLASS",_x000D_
    "value": 67.0_x000D_
  },_x000D_
  {_x000D_
    "name": "COUNTRY",_x000D_
    "value": "UK"_x000D_
  },_x000D_
  {_x000D_
    "name": "ULTIMATE PARENT",_x000D_
    "value": "LEI-137"_x000D_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40" t="s">
        <v>229</v>
      </c>
      <c r="P40" t="str">
        <f>_xll.MADRec.RtPut(B40,L40)</f>
        <v>Please connect first</v>
      </c>
      <c r="T40" t="str">
        <f>_xll.MADRec.RtGet(B40)</f>
        <v>Please connect first</v>
      </c>
      <c r="U40" t="str">
        <f>INDEX(_xll.MADRec.Extract.ToPieChartData($T40,C$3),8,0)</f>
        <v/>
      </c>
      <c r="V40" t="str">
        <f>INDEX(_xll.MADRec.Extract.ToPieChartData($T40,D$3),8,0)</f>
        <v/>
      </c>
      <c r="W40" t="str">
        <f>INDEX(_xll.MADRec.Extract.ToPieChartData($T40,E$3),8,0)</f>
        <v/>
      </c>
      <c r="X40" t="str">
        <f>INDEX(_xll.MADRec.Extract.ToPieChartData($T40,F$3),8,0)</f>
        <v/>
      </c>
      <c r="Y40" t="str">
        <f>INDEX(_xll.MADRec.Extract.ToPieChartData($T40,G$3),8,0)</f>
        <v/>
      </c>
      <c r="Z40" t="str">
        <f>INDEX(_xll.MADRec.Extract.ToPieChartData($T40,$H$2&amp;"/"&amp;H$3),8,0)</f>
        <v/>
      </c>
      <c r="AA40" t="str">
        <f>INDEX(_xll.MADRec.Extract.ToPieChartData($T40,$H$2&amp;"/"&amp;I$3),8,0)</f>
        <v/>
      </c>
      <c r="AB40" t="str">
        <f>INDEX(_xll.MADRec.Extract.ToPieChartData($T40,$H$2&amp;"/"&amp;J$3),8,0)</f>
        <v/>
      </c>
    </row>
    <row r="41" spans="2:28" x14ac:dyDescent="0.45">
      <c r="B41" t="s">
        <v>164</v>
      </c>
      <c r="C41" t="s">
        <v>165</v>
      </c>
      <c r="D41" t="s">
        <v>166</v>
      </c>
      <c r="E41">
        <v>68</v>
      </c>
      <c r="F41" t="s">
        <v>26</v>
      </c>
      <c r="G41" t="s">
        <v>99</v>
      </c>
      <c r="H41" t="s">
        <v>5</v>
      </c>
      <c r="I41" t="s">
        <v>7</v>
      </c>
      <c r="J41" t="s">
        <v>28</v>
      </c>
      <c r="L41" s="21" t="str">
        <f>_xll.MADRec.Format.Combine(_xll.MADRec.Format.Pairs(C$3,C41,D$3,D41,E$3,E41,F$3,F41,G$3,G41),_xll.MADRec.Format.SubContrib(H$2,_xll.MADRec.Format.Pairs(H$3,H41,I$3,I41,J$3,J41)))</f>
        <v>[_x000D_
  {_x000D_
    "name": "BIC",_x000D_
    "value": "ABCDEFGH160"_x000D_
  },_x000D_
  {_x000D_
    "name": "GIIN",_x000D_
    "value": "ABC160"_x000D_
  },_x000D_
  {_x000D_
    "name": "CLASS",_x000D_
    "value": 68.0_x000D_
  },_x000D_
  {_x000D_
    "name": "COUNTRY",_x000D_
    "value": "UK"_x000D_
  },_x000D_
  {_x000D_
    "name": "ULTIMATE PARENT",_x000D_
    "value": "LEI-138"_x000D_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41" t="s">
        <v>229</v>
      </c>
      <c r="P41" t="str">
        <f>_xll.MADRec.RtPut(B41,L41)</f>
        <v>Please connect first</v>
      </c>
      <c r="T41" t="str">
        <f>_xll.MADRec.RtGet(B41)</f>
        <v>Please connect first</v>
      </c>
      <c r="U41" t="str">
        <f>INDEX(_xll.MADRec.Extract.ToPieChartData($T41,C$3),8,0)</f>
        <v/>
      </c>
      <c r="V41" t="str">
        <f>INDEX(_xll.MADRec.Extract.ToPieChartData($T41,D$3),8,0)</f>
        <v/>
      </c>
      <c r="W41" t="str">
        <f>INDEX(_xll.MADRec.Extract.ToPieChartData($T41,E$3),8,0)</f>
        <v/>
      </c>
      <c r="X41" t="str">
        <f>INDEX(_xll.MADRec.Extract.ToPieChartData($T41,F$3),8,0)</f>
        <v/>
      </c>
      <c r="Y41" t="str">
        <f>INDEX(_xll.MADRec.Extract.ToPieChartData($T41,G$3),8,0)</f>
        <v/>
      </c>
      <c r="Z41" t="str">
        <f>INDEX(_xll.MADRec.Extract.ToPieChartData($T41,$H$2&amp;"/"&amp;H$3),8,0)</f>
        <v/>
      </c>
      <c r="AA41" t="str">
        <f>INDEX(_xll.MADRec.Extract.ToPieChartData($T41,$H$2&amp;"/"&amp;I$3),8,0)</f>
        <v/>
      </c>
      <c r="AB41" t="str">
        <f>INDEX(_xll.MADRec.Extract.ToPieChartData($T41,$H$2&amp;"/"&amp;J$3),8,0)</f>
        <v/>
      </c>
    </row>
    <row r="42" spans="2:28" x14ac:dyDescent="0.45">
      <c r="B42" t="s">
        <v>167</v>
      </c>
      <c r="C42" t="s">
        <v>168</v>
      </c>
      <c r="D42" t="s">
        <v>169</v>
      </c>
      <c r="E42">
        <v>69</v>
      </c>
      <c r="F42" t="s">
        <v>26</v>
      </c>
      <c r="G42" t="s">
        <v>100</v>
      </c>
      <c r="H42" t="s">
        <v>5</v>
      </c>
      <c r="I42" t="s">
        <v>7</v>
      </c>
      <c r="J42" t="s">
        <v>28</v>
      </c>
      <c r="L42" s="21" t="str">
        <f>_xll.MADRec.Format.Combine(_xll.MADRec.Format.Pairs(C$3,C42,D$3,D42,E$3,E42,F$3,F42,G$3,G42),_xll.MADRec.Format.SubContrib(H$2,_xll.MADRec.Format.Pairs(H$3,H42,I$3,I42,J$3,J42)))</f>
        <v>[_x000D_
  {_x000D_
    "name": "BIC",_x000D_
    "value": "ABCDEFGH161"_x000D_
  },_x000D_
  {_x000D_
    "name": "GIIN",_x000D_
    "value": "ABC161"_x000D_
  },_x000D_
  {_x000D_
    "name": "CLASS",_x000D_
    "value": 69.0_x000D_
  },_x000D_
  {_x000D_
    "name": "COUNTRY",_x000D_
    "value": "UK"_x000D_
  },_x000D_
  {_x000D_
    "name": "ULTIMATE PARENT",_x000D_
    "value": "LEI-139"_x000D_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42" t="s">
        <v>229</v>
      </c>
      <c r="P42" t="str">
        <f>_xll.MADRec.RtPut(B42,L42)</f>
        <v>Please connect first</v>
      </c>
      <c r="T42" t="str">
        <f>_xll.MADRec.RtGet(B42)</f>
        <v>Please connect first</v>
      </c>
      <c r="U42" t="str">
        <f>INDEX(_xll.MADRec.Extract.ToPieChartData($T42,C$3),8,0)</f>
        <v/>
      </c>
      <c r="V42" t="str">
        <f>INDEX(_xll.MADRec.Extract.ToPieChartData($T42,D$3),8,0)</f>
        <v/>
      </c>
      <c r="W42" t="str">
        <f>INDEX(_xll.MADRec.Extract.ToPieChartData($T42,E$3),8,0)</f>
        <v/>
      </c>
      <c r="X42" t="str">
        <f>INDEX(_xll.MADRec.Extract.ToPieChartData($T42,F$3),8,0)</f>
        <v/>
      </c>
      <c r="Y42" t="str">
        <f>INDEX(_xll.MADRec.Extract.ToPieChartData($T42,G$3),8,0)</f>
        <v/>
      </c>
      <c r="Z42" t="str">
        <f>INDEX(_xll.MADRec.Extract.ToPieChartData($T42,$H$2&amp;"/"&amp;H$3),8,0)</f>
        <v/>
      </c>
      <c r="AA42" t="str">
        <f>INDEX(_xll.MADRec.Extract.ToPieChartData($T42,$H$2&amp;"/"&amp;I$3),8,0)</f>
        <v/>
      </c>
      <c r="AB42" t="str">
        <f>INDEX(_xll.MADRec.Extract.ToPieChartData($T42,$H$2&amp;"/"&amp;J$3),8,0)</f>
        <v/>
      </c>
    </row>
    <row r="43" spans="2:28" x14ac:dyDescent="0.45">
      <c r="B43" t="s">
        <v>170</v>
      </c>
      <c r="C43" t="s">
        <v>171</v>
      </c>
      <c r="D43" t="s">
        <v>172</v>
      </c>
      <c r="E43">
        <v>70</v>
      </c>
      <c r="F43" t="s">
        <v>26</v>
      </c>
      <c r="G43" t="s">
        <v>101</v>
      </c>
      <c r="H43" t="s">
        <v>5</v>
      </c>
      <c r="I43" t="s">
        <v>7</v>
      </c>
      <c r="J43" t="s">
        <v>28</v>
      </c>
      <c r="L43" s="21" t="str">
        <f>_xll.MADRec.Format.Combine(_xll.MADRec.Format.Pairs(C$3,C43,D$3,D43,E$3,E43,F$3,F43,G$3,G43),_xll.MADRec.Format.SubContrib(H$2,_xll.MADRec.Format.Pairs(H$3,H43,I$3,I43,J$3,J43)))</f>
        <v>[_x000D_
  {_x000D_
    "name": "BIC",_x000D_
    "value": "ABCDEFGH162"_x000D_
  },_x000D_
  {_x000D_
    "name": "GIIN",_x000D_
    "value": "ABC162"_x000D_
  },_x000D_
  {_x000D_
    "name": "CLASS",_x000D_
    "value": 70.0_x000D_
  },_x000D_
  {_x000D_
    "name": "COUNTRY",_x000D_
    "value": "UK"_x000D_
  },_x000D_
  {_x000D_
    "name": "ULTIMATE PARENT",_x000D_
    "value": "LEI-140"_x000D_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43" t="s">
        <v>229</v>
      </c>
      <c r="P43" t="str">
        <f>_xll.MADRec.RtPut(B43,L43)</f>
        <v>Please connect first</v>
      </c>
      <c r="T43" t="str">
        <f>_xll.MADRec.RtGet(B43)</f>
        <v>Please connect first</v>
      </c>
      <c r="U43" t="str">
        <f>INDEX(_xll.MADRec.Extract.ToPieChartData($T43,C$3),8,0)</f>
        <v/>
      </c>
      <c r="V43" t="str">
        <f>INDEX(_xll.MADRec.Extract.ToPieChartData($T43,D$3),8,0)</f>
        <v/>
      </c>
      <c r="W43" t="str">
        <f>INDEX(_xll.MADRec.Extract.ToPieChartData($T43,E$3),8,0)</f>
        <v/>
      </c>
      <c r="X43" t="str">
        <f>INDEX(_xll.MADRec.Extract.ToPieChartData($T43,F$3),8,0)</f>
        <v/>
      </c>
      <c r="Y43" t="str">
        <f>INDEX(_xll.MADRec.Extract.ToPieChartData($T43,G$3),8,0)</f>
        <v/>
      </c>
      <c r="Z43" t="str">
        <f>INDEX(_xll.MADRec.Extract.ToPieChartData($T43,$H$2&amp;"/"&amp;H$3),8,0)</f>
        <v/>
      </c>
      <c r="AA43" t="str">
        <f>INDEX(_xll.MADRec.Extract.ToPieChartData($T43,$H$2&amp;"/"&amp;I$3),8,0)</f>
        <v/>
      </c>
      <c r="AB43" t="str">
        <f>INDEX(_xll.MADRec.Extract.ToPieChartData($T43,$H$2&amp;"/"&amp;J$3),8,0)</f>
        <v/>
      </c>
    </row>
    <row r="44" spans="2:28" x14ac:dyDescent="0.45">
      <c r="B44" t="s">
        <v>173</v>
      </c>
      <c r="C44" t="s">
        <v>174</v>
      </c>
      <c r="D44" t="s">
        <v>175</v>
      </c>
      <c r="E44">
        <v>71</v>
      </c>
      <c r="F44" t="s">
        <v>26</v>
      </c>
      <c r="G44" t="s">
        <v>102</v>
      </c>
      <c r="H44" t="s">
        <v>5</v>
      </c>
      <c r="I44" t="s">
        <v>7</v>
      </c>
      <c r="J44" t="s">
        <v>28</v>
      </c>
      <c r="L44" s="21" t="str">
        <f>_xll.MADRec.Format.Combine(_xll.MADRec.Format.Pairs(C$3,C44,D$3,D44,E$3,E44,F$3,F44,G$3,G44),_xll.MADRec.Format.SubContrib(H$2,_xll.MADRec.Format.Pairs(H$3,H44,I$3,I44,J$3,J44)))</f>
        <v>[_x000D_
  {_x000D_
    "name": "BIC",_x000D_
    "value": "ABCDEFGH163"_x000D_
  },_x000D_
  {_x000D_
    "name": "GIIN",_x000D_
    "value": "ABC163"_x000D_
  },_x000D_
  {_x000D_
    "name": "CLASS",_x000D_
    "value": 71.0_x000D_
  },_x000D_
  {_x000D_
    "name": "COUNTRY",_x000D_
    "value": "UK"_x000D_
  },_x000D_
  {_x000D_
    "name": "ULTIMATE PARENT",_x000D_
    "value": "LEI-141"_x000D_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44" t="s">
        <v>229</v>
      </c>
      <c r="P44" t="str">
        <f>_xll.MADRec.RtPut(B44,L44)</f>
        <v>Please connect first</v>
      </c>
      <c r="T44" t="str">
        <f>_xll.MADRec.RtGet(B44)</f>
        <v>Please connect first</v>
      </c>
      <c r="U44" t="str">
        <f>INDEX(_xll.MADRec.Extract.ToPieChartData($T44,C$3),8,0)</f>
        <v/>
      </c>
      <c r="V44" t="str">
        <f>INDEX(_xll.MADRec.Extract.ToPieChartData($T44,D$3),8,0)</f>
        <v/>
      </c>
      <c r="W44" t="str">
        <f>INDEX(_xll.MADRec.Extract.ToPieChartData($T44,E$3),8,0)</f>
        <v/>
      </c>
      <c r="X44" t="str">
        <f>INDEX(_xll.MADRec.Extract.ToPieChartData($T44,F$3),8,0)</f>
        <v/>
      </c>
      <c r="Y44" t="str">
        <f>INDEX(_xll.MADRec.Extract.ToPieChartData($T44,G$3),8,0)</f>
        <v/>
      </c>
      <c r="Z44" t="str">
        <f>INDEX(_xll.MADRec.Extract.ToPieChartData($T44,$H$2&amp;"/"&amp;H$3),8,0)</f>
        <v/>
      </c>
      <c r="AA44" t="str">
        <f>INDEX(_xll.MADRec.Extract.ToPieChartData($T44,$H$2&amp;"/"&amp;I$3),8,0)</f>
        <v/>
      </c>
      <c r="AB44" t="str">
        <f>INDEX(_xll.MADRec.Extract.ToPieChartData($T44,$H$2&amp;"/"&amp;J$3),8,0)</f>
        <v/>
      </c>
    </row>
    <row r="45" spans="2:28" x14ac:dyDescent="0.45">
      <c r="B45" t="s">
        <v>176</v>
      </c>
      <c r="C45" t="s">
        <v>177</v>
      </c>
      <c r="D45" t="s">
        <v>178</v>
      </c>
      <c r="E45">
        <v>72</v>
      </c>
      <c r="F45" t="s">
        <v>26</v>
      </c>
      <c r="G45" t="s">
        <v>103</v>
      </c>
      <c r="H45" t="s">
        <v>5</v>
      </c>
      <c r="I45" t="s">
        <v>7</v>
      </c>
      <c r="J45" t="s">
        <v>28</v>
      </c>
      <c r="L45" s="21" t="str">
        <f>_xll.MADRec.Format.Combine(_xll.MADRec.Format.Pairs(C$3,C45,D$3,D45,E$3,E45,F$3,F45,G$3,G45),_xll.MADRec.Format.SubContrib(H$2,_xll.MADRec.Format.Pairs(H$3,H45,I$3,I45,J$3,J45)))</f>
        <v>[_x000D_
  {_x000D_
    "name": "BIC",_x000D_
    "value": "ABCDEFGH164"_x000D_
  },_x000D_
  {_x000D_
    "name": "GIIN",_x000D_
    "value": "ABC164"_x000D_
  },_x000D_
  {_x000D_
    "name": "CLASS",_x000D_
    "value": 72.0_x000D_
  },_x000D_
  {_x000D_
    "name": "COUNTRY",_x000D_
    "value": "UK"_x000D_
  },_x000D_
  {_x000D_
    "name": "ULTIMATE PARENT",_x000D_
    "value": "LEI-142"_x000D_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45" t="s">
        <v>229</v>
      </c>
      <c r="P45" t="str">
        <f>_xll.MADRec.RtPut(B45,L45)</f>
        <v>Please connect first</v>
      </c>
      <c r="T45" t="str">
        <f>_xll.MADRec.RtGet(B45)</f>
        <v>Please connect first</v>
      </c>
      <c r="U45" t="str">
        <f>INDEX(_xll.MADRec.Extract.ToPieChartData($T45,C$3),8,0)</f>
        <v/>
      </c>
      <c r="V45" t="str">
        <f>INDEX(_xll.MADRec.Extract.ToPieChartData($T45,D$3),8,0)</f>
        <v/>
      </c>
      <c r="W45" t="str">
        <f>INDEX(_xll.MADRec.Extract.ToPieChartData($T45,E$3),8,0)</f>
        <v/>
      </c>
      <c r="X45" t="str">
        <f>INDEX(_xll.MADRec.Extract.ToPieChartData($T45,F$3),8,0)</f>
        <v/>
      </c>
      <c r="Y45" t="str">
        <f>INDEX(_xll.MADRec.Extract.ToPieChartData($T45,G$3),8,0)</f>
        <v/>
      </c>
      <c r="Z45" t="str">
        <f>INDEX(_xll.MADRec.Extract.ToPieChartData($T45,$H$2&amp;"/"&amp;H$3),8,0)</f>
        <v/>
      </c>
      <c r="AA45" t="str">
        <f>INDEX(_xll.MADRec.Extract.ToPieChartData($T45,$H$2&amp;"/"&amp;I$3),8,0)</f>
        <v/>
      </c>
      <c r="AB45" t="str">
        <f>INDEX(_xll.MADRec.Extract.ToPieChartData($T45,$H$2&amp;"/"&amp;J$3),8,0)</f>
        <v/>
      </c>
    </row>
    <row r="46" spans="2:28" x14ac:dyDescent="0.45">
      <c r="B46" t="s">
        <v>179</v>
      </c>
      <c r="C46" t="s">
        <v>180</v>
      </c>
      <c r="D46" t="s">
        <v>181</v>
      </c>
      <c r="E46">
        <v>73</v>
      </c>
      <c r="F46" t="s">
        <v>26</v>
      </c>
      <c r="G46" t="s">
        <v>108</v>
      </c>
      <c r="H46" t="s">
        <v>5</v>
      </c>
      <c r="I46" t="s">
        <v>7</v>
      </c>
      <c r="J46" t="s">
        <v>28</v>
      </c>
      <c r="L46" s="21" t="str">
        <f>_xll.MADRec.Format.Combine(_xll.MADRec.Format.Pairs(C$3,C46,D$3,D46,E$3,E46,F$3,F46,G$3,G46),_xll.MADRec.Format.SubContrib(H$2,_xll.MADRec.Format.Pairs(H$3,H46,I$3,I46,J$3,J46)))</f>
        <v>[_x000D_
  {_x000D_
    "name": "BIC",_x000D_
    "value": "ABCDEFGH165"_x000D_
  },_x000D_
  {_x000D_
    "name": "GIIN",_x000D_
    "value": "ABC165"_x000D_
  },_x000D_
  {_x000D_
    "name": "CLASS",_x000D_
    "value": 73.0_x000D_
  },_x000D_
  {_x000D_
    "name": "COUNTRY",_x000D_
    "value": "UK"_x000D_
  },_x000D_
  {_x000D_
    "name": "ULTIMATE PARENT",_x000D_
    "value": "LEI-143"_x000D_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46" t="s">
        <v>229</v>
      </c>
      <c r="P46" t="str">
        <f>_xll.MADRec.RtPut(B46,L46)</f>
        <v>Please connect first</v>
      </c>
      <c r="T46" t="str">
        <f>_xll.MADRec.RtGet(B46)</f>
        <v>Please connect first</v>
      </c>
      <c r="U46" t="str">
        <f>INDEX(_xll.MADRec.Extract.ToPieChartData($T46,C$3),8,0)</f>
        <v/>
      </c>
      <c r="V46" t="str">
        <f>INDEX(_xll.MADRec.Extract.ToPieChartData($T46,D$3),8,0)</f>
        <v/>
      </c>
      <c r="W46" t="str">
        <f>INDEX(_xll.MADRec.Extract.ToPieChartData($T46,E$3),8,0)</f>
        <v/>
      </c>
      <c r="X46" t="str">
        <f>INDEX(_xll.MADRec.Extract.ToPieChartData($T46,F$3),8,0)</f>
        <v/>
      </c>
      <c r="Y46" t="str">
        <f>INDEX(_xll.MADRec.Extract.ToPieChartData($T46,G$3),8,0)</f>
        <v/>
      </c>
      <c r="Z46" t="str">
        <f>INDEX(_xll.MADRec.Extract.ToPieChartData($T46,$H$2&amp;"/"&amp;H$3),8,0)</f>
        <v/>
      </c>
      <c r="AA46" t="str">
        <f>INDEX(_xll.MADRec.Extract.ToPieChartData($T46,$H$2&amp;"/"&amp;I$3),8,0)</f>
        <v/>
      </c>
      <c r="AB46" t="str">
        <f>INDEX(_xll.MADRec.Extract.ToPieChartData($T46,$H$2&amp;"/"&amp;J$3),8,0)</f>
        <v/>
      </c>
    </row>
    <row r="47" spans="2:28" x14ac:dyDescent="0.45">
      <c r="B47" t="s">
        <v>182</v>
      </c>
      <c r="C47" t="s">
        <v>183</v>
      </c>
      <c r="D47" t="s">
        <v>184</v>
      </c>
      <c r="E47">
        <v>74</v>
      </c>
      <c r="F47" t="s">
        <v>26</v>
      </c>
      <c r="G47" t="s">
        <v>112</v>
      </c>
      <c r="H47" t="s">
        <v>5</v>
      </c>
      <c r="I47" t="s">
        <v>7</v>
      </c>
      <c r="J47" t="s">
        <v>28</v>
      </c>
      <c r="L47" s="21" t="str">
        <f>_xll.MADRec.Format.Combine(_xll.MADRec.Format.Pairs(C$3,C47,D$3,D47,E$3,E47,F$3,F47,G$3,G47),_xll.MADRec.Format.SubContrib(H$2,_xll.MADRec.Format.Pairs(H$3,H47,I$3,I47,J$3,J47)))</f>
        <v>[_x000D_
  {_x000D_
    "name": "BIC",_x000D_
    "value": "ABCDEFGH166"_x000D_
  },_x000D_
  {_x000D_
    "name": "GIIN",_x000D_
    "value": "ABC166"_x000D_
  },_x000D_
  {_x000D_
    "name": "CLASS",_x000D_
    "value": 74.0_x000D_
  },_x000D_
  {_x000D_
    "name": "COUNTRY",_x000D_
    "value": "UK"_x000D_
  },_x000D_
  {_x000D_
    "name": "ULTIMATE PARENT",_x000D_
    "value": "LEI-144"_x000D_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47" t="s">
        <v>229</v>
      </c>
      <c r="P47" t="str">
        <f>_xll.MADRec.RtPut(B47,L47)</f>
        <v>Please connect first</v>
      </c>
      <c r="T47" t="str">
        <f>_xll.MADRec.RtGet(B47)</f>
        <v>Please connect first</v>
      </c>
      <c r="U47" t="str">
        <f>INDEX(_xll.MADRec.Extract.ToPieChartData($T47,C$3),8,0)</f>
        <v/>
      </c>
      <c r="V47" t="str">
        <f>INDEX(_xll.MADRec.Extract.ToPieChartData($T47,D$3),8,0)</f>
        <v/>
      </c>
      <c r="W47" t="str">
        <f>INDEX(_xll.MADRec.Extract.ToPieChartData($T47,E$3),8,0)</f>
        <v/>
      </c>
      <c r="X47" t="str">
        <f>INDEX(_xll.MADRec.Extract.ToPieChartData($T47,F$3),8,0)</f>
        <v/>
      </c>
      <c r="Y47" t="str">
        <f>INDEX(_xll.MADRec.Extract.ToPieChartData($T47,G$3),8,0)</f>
        <v/>
      </c>
      <c r="Z47" t="str">
        <f>INDEX(_xll.MADRec.Extract.ToPieChartData($T47,$H$2&amp;"/"&amp;H$3),8,0)</f>
        <v/>
      </c>
      <c r="AA47" t="str">
        <f>INDEX(_xll.MADRec.Extract.ToPieChartData($T47,$H$2&amp;"/"&amp;I$3),8,0)</f>
        <v/>
      </c>
      <c r="AB47" t="str">
        <f>INDEX(_xll.MADRec.Extract.ToPieChartData($T47,$H$2&amp;"/"&amp;J$3),8,0)</f>
        <v/>
      </c>
    </row>
    <row r="48" spans="2:28" x14ac:dyDescent="0.45">
      <c r="B48" t="s">
        <v>185</v>
      </c>
      <c r="C48" t="s">
        <v>186</v>
      </c>
      <c r="D48" t="s">
        <v>187</v>
      </c>
      <c r="E48">
        <v>75</v>
      </c>
      <c r="F48" t="s">
        <v>26</v>
      </c>
      <c r="G48" t="s">
        <v>116</v>
      </c>
      <c r="H48" t="s">
        <v>5</v>
      </c>
      <c r="I48" t="s">
        <v>7</v>
      </c>
      <c r="J48" t="s">
        <v>28</v>
      </c>
      <c r="L48" s="21" t="str">
        <f>_xll.MADRec.Format.Combine(_xll.MADRec.Format.Pairs(C$3,C48,D$3,D48,E$3,E48,F$3,F48,G$3,G48),_xll.MADRec.Format.SubContrib(H$2,_xll.MADRec.Format.Pairs(H$3,H48,I$3,I48,J$3,J48)))</f>
        <v>[_x000D_
  {_x000D_
    "name": "BIC",_x000D_
    "value": "ABCDEFGH167"_x000D_
  },_x000D_
  {_x000D_
    "name": "GIIN",_x000D_
    "value": "ABC167"_x000D_
  },_x000D_
  {_x000D_
    "name": "CLASS",_x000D_
    "value": 75.0_x000D_
  },_x000D_
  {_x000D_
    "name": "COUNTRY",_x000D_
    "value": "UK"_x000D_
  },_x000D_
  {_x000D_
    "name": "ULTIMATE PARENT",_x000D_
    "value": "LEI-145"_x000D_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48" t="s">
        <v>229</v>
      </c>
      <c r="P48" t="str">
        <f>_xll.MADRec.RtPut(B48,L48)</f>
        <v>Please connect first</v>
      </c>
      <c r="T48" t="str">
        <f>_xll.MADRec.RtGet(B48)</f>
        <v>Please connect first</v>
      </c>
      <c r="U48" t="str">
        <f>INDEX(_xll.MADRec.Extract.ToPieChartData($T48,C$3),8,0)</f>
        <v/>
      </c>
      <c r="V48" t="str">
        <f>INDEX(_xll.MADRec.Extract.ToPieChartData($T48,D$3),8,0)</f>
        <v/>
      </c>
      <c r="W48" t="str">
        <f>INDEX(_xll.MADRec.Extract.ToPieChartData($T48,E$3),8,0)</f>
        <v/>
      </c>
      <c r="X48" t="str">
        <f>INDEX(_xll.MADRec.Extract.ToPieChartData($T48,F$3),8,0)</f>
        <v/>
      </c>
      <c r="Y48" t="str">
        <f>INDEX(_xll.MADRec.Extract.ToPieChartData($T48,G$3),8,0)</f>
        <v/>
      </c>
      <c r="Z48" t="str">
        <f>INDEX(_xll.MADRec.Extract.ToPieChartData($T48,$H$2&amp;"/"&amp;H$3),8,0)</f>
        <v/>
      </c>
      <c r="AA48" t="str">
        <f>INDEX(_xll.MADRec.Extract.ToPieChartData($T48,$H$2&amp;"/"&amp;I$3),8,0)</f>
        <v/>
      </c>
      <c r="AB48" t="str">
        <f>INDEX(_xll.MADRec.Extract.ToPieChartData($T48,$H$2&amp;"/"&amp;J$3),8,0)</f>
        <v/>
      </c>
    </row>
    <row r="49" spans="2:28" x14ac:dyDescent="0.45">
      <c r="B49" t="s">
        <v>188</v>
      </c>
      <c r="C49" t="s">
        <v>189</v>
      </c>
      <c r="D49" t="s">
        <v>190</v>
      </c>
      <c r="E49">
        <v>76</v>
      </c>
      <c r="F49" t="s">
        <v>26</v>
      </c>
      <c r="G49" t="s">
        <v>120</v>
      </c>
      <c r="H49" t="s">
        <v>5</v>
      </c>
      <c r="I49" t="s">
        <v>7</v>
      </c>
      <c r="J49" t="s">
        <v>28</v>
      </c>
      <c r="L49" s="21" t="str">
        <f>_xll.MADRec.Format.Combine(_xll.MADRec.Format.Pairs(C$3,C49,D$3,D49,E$3,E49,F$3,F49,G$3,G49),_xll.MADRec.Format.SubContrib(H$2,_xll.MADRec.Format.Pairs(H$3,H49,I$3,I49,J$3,J49)))</f>
        <v>[_x000D_
  {_x000D_
    "name": "BIC",_x000D_
    "value": "ABCDEFGH168"_x000D_
  },_x000D_
  {_x000D_
    "name": "GIIN",_x000D_
    "value": "ABC168"_x000D_
  },_x000D_
  {_x000D_
    "name": "CLASS",_x000D_
    "value": 76.0_x000D_
  },_x000D_
  {_x000D_
    "name": "COUNTRY",_x000D_
    "value": "UK"_x000D_
  },_x000D_
  {_x000D_
    "name": "ULTIMATE PARENT",_x000D_
    "value": "LEI-146"_x000D_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49" t="s">
        <v>229</v>
      </c>
      <c r="P49" t="str">
        <f>_xll.MADRec.RtPut(B49,L49)</f>
        <v>Please connect first</v>
      </c>
      <c r="T49" t="str">
        <f>_xll.MADRec.RtGet(B49)</f>
        <v>Please connect first</v>
      </c>
      <c r="U49" t="str">
        <f>INDEX(_xll.MADRec.Extract.ToPieChartData($T49,C$3),8,0)</f>
        <v/>
      </c>
      <c r="V49" t="str">
        <f>INDEX(_xll.MADRec.Extract.ToPieChartData($T49,D$3),8,0)</f>
        <v/>
      </c>
      <c r="W49" t="str">
        <f>INDEX(_xll.MADRec.Extract.ToPieChartData($T49,E$3),8,0)</f>
        <v/>
      </c>
      <c r="X49" t="str">
        <f>INDEX(_xll.MADRec.Extract.ToPieChartData($T49,F$3),8,0)</f>
        <v/>
      </c>
      <c r="Y49" t="str">
        <f>INDEX(_xll.MADRec.Extract.ToPieChartData($T49,G$3),8,0)</f>
        <v/>
      </c>
      <c r="Z49" t="str">
        <f>INDEX(_xll.MADRec.Extract.ToPieChartData($T49,$H$2&amp;"/"&amp;H$3),8,0)</f>
        <v/>
      </c>
      <c r="AA49" t="str">
        <f>INDEX(_xll.MADRec.Extract.ToPieChartData($T49,$H$2&amp;"/"&amp;I$3),8,0)</f>
        <v/>
      </c>
      <c r="AB49" t="str">
        <f>INDEX(_xll.MADRec.Extract.ToPieChartData($T49,$H$2&amp;"/"&amp;J$3),8,0)</f>
        <v/>
      </c>
    </row>
    <row r="50" spans="2:28" x14ac:dyDescent="0.45">
      <c r="B50" t="s">
        <v>191</v>
      </c>
      <c r="C50" t="s">
        <v>192</v>
      </c>
      <c r="D50" t="s">
        <v>193</v>
      </c>
      <c r="E50">
        <v>77</v>
      </c>
      <c r="F50" t="s">
        <v>26</v>
      </c>
      <c r="G50" t="s">
        <v>124</v>
      </c>
      <c r="H50" t="s">
        <v>5</v>
      </c>
      <c r="I50" t="s">
        <v>7</v>
      </c>
      <c r="J50" t="s">
        <v>28</v>
      </c>
      <c r="L50" s="21" t="str">
        <f>_xll.MADRec.Format.Combine(_xll.MADRec.Format.Pairs(C$3,C50,D$3,D50,E$3,E50,F$3,F50,G$3,G50),_xll.MADRec.Format.SubContrib(H$2,_xll.MADRec.Format.Pairs(H$3,H50,I$3,I50,J$3,J50)))</f>
        <v>[_x000D_
  {_x000D_
    "name": "BIC",_x000D_
    "value": "ABCDEFGH169"_x000D_
  },_x000D_
  {_x000D_
    "name": "GIIN",_x000D_
    "value": "ABC169"_x000D_
  },_x000D_
  {_x000D_
    "name": "CLASS",_x000D_
    "value": 77.0_x000D_
  },_x000D_
  {_x000D_
    "name": "COUNTRY",_x000D_
    "value": "UK"_x000D_
  },_x000D_
  {_x000D_
    "name": "ULTIMATE PARENT",_x000D_
    "value": "LEI-147"_x000D_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50" t="s">
        <v>229</v>
      </c>
      <c r="P50" t="str">
        <f>_xll.MADRec.RtPut(B50,L50)</f>
        <v>Please connect first</v>
      </c>
      <c r="T50" t="str">
        <f>_xll.MADRec.RtGet(B50)</f>
        <v>Please connect first</v>
      </c>
      <c r="U50" t="str">
        <f>INDEX(_xll.MADRec.Extract.ToPieChartData($T50,C$3),8,0)</f>
        <v/>
      </c>
      <c r="V50" t="str">
        <f>INDEX(_xll.MADRec.Extract.ToPieChartData($T50,D$3),8,0)</f>
        <v/>
      </c>
      <c r="W50" t="str">
        <f>INDEX(_xll.MADRec.Extract.ToPieChartData($T50,E$3),8,0)</f>
        <v/>
      </c>
      <c r="X50" t="str">
        <f>INDEX(_xll.MADRec.Extract.ToPieChartData($T50,F$3),8,0)</f>
        <v/>
      </c>
      <c r="Y50" t="str">
        <f>INDEX(_xll.MADRec.Extract.ToPieChartData($T50,G$3),8,0)</f>
        <v/>
      </c>
      <c r="Z50" t="str">
        <f>INDEX(_xll.MADRec.Extract.ToPieChartData($T50,$H$2&amp;"/"&amp;H$3),8,0)</f>
        <v/>
      </c>
      <c r="AA50" t="str">
        <f>INDEX(_xll.MADRec.Extract.ToPieChartData($T50,$H$2&amp;"/"&amp;I$3),8,0)</f>
        <v/>
      </c>
      <c r="AB50" t="str">
        <f>INDEX(_xll.MADRec.Extract.ToPieChartData($T50,$H$2&amp;"/"&amp;J$3),8,0)</f>
        <v/>
      </c>
    </row>
    <row r="51" spans="2:28" x14ac:dyDescent="0.45">
      <c r="B51" t="s">
        <v>194</v>
      </c>
      <c r="C51" t="s">
        <v>195</v>
      </c>
      <c r="D51" t="s">
        <v>196</v>
      </c>
      <c r="E51">
        <v>78</v>
      </c>
      <c r="F51" t="s">
        <v>26</v>
      </c>
      <c r="G51" t="s">
        <v>128</v>
      </c>
      <c r="H51" t="s">
        <v>5</v>
      </c>
      <c r="I51" t="s">
        <v>7</v>
      </c>
      <c r="J51" t="s">
        <v>28</v>
      </c>
      <c r="L51" s="21" t="str">
        <f>_xll.MADRec.Format.Combine(_xll.MADRec.Format.Pairs(C$3,C51,D$3,D51,E$3,E51,F$3,F51,G$3,G51),_xll.MADRec.Format.SubContrib(H$2,_xll.MADRec.Format.Pairs(H$3,H51,I$3,I51,J$3,J51)))</f>
        <v>[_x000D_
  {_x000D_
    "name": "BIC",_x000D_
    "value": "ABCDEFGH170"_x000D_
  },_x000D_
  {_x000D_
    "name": "GIIN",_x000D_
    "value": "ABC170"_x000D_
  },_x000D_
  {_x000D_
    "name": "CLASS",_x000D_
    "value": 78.0_x000D_
  },_x000D_
  {_x000D_
    "name": "COUNTRY",_x000D_
    "value": "UK"_x000D_
  },_x000D_
  {_x000D_
    "name": "ULTIMATE PARENT",_x000D_
    "value": "LEI-148"_x000D_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51" t="s">
        <v>229</v>
      </c>
      <c r="P51" t="str">
        <f>_xll.MADRec.RtPut(B51,L51)</f>
        <v>Please connect first</v>
      </c>
      <c r="T51" t="str">
        <f>_xll.MADRec.RtGet(B51)</f>
        <v>Please connect first</v>
      </c>
      <c r="U51" t="str">
        <f>INDEX(_xll.MADRec.Extract.ToPieChartData($T51,C$3),8,0)</f>
        <v/>
      </c>
      <c r="V51" t="str">
        <f>INDEX(_xll.MADRec.Extract.ToPieChartData($T51,D$3),8,0)</f>
        <v/>
      </c>
      <c r="W51" t="str">
        <f>INDEX(_xll.MADRec.Extract.ToPieChartData($T51,E$3),8,0)</f>
        <v/>
      </c>
      <c r="X51" t="str">
        <f>INDEX(_xll.MADRec.Extract.ToPieChartData($T51,F$3),8,0)</f>
        <v/>
      </c>
      <c r="Y51" t="str">
        <f>INDEX(_xll.MADRec.Extract.ToPieChartData($T51,G$3),8,0)</f>
        <v/>
      </c>
      <c r="Z51" t="str">
        <f>INDEX(_xll.MADRec.Extract.ToPieChartData($T51,$H$2&amp;"/"&amp;H$3),8,0)</f>
        <v/>
      </c>
      <c r="AA51" t="str">
        <f>INDEX(_xll.MADRec.Extract.ToPieChartData($T51,$H$2&amp;"/"&amp;I$3),8,0)</f>
        <v/>
      </c>
      <c r="AB51" t="str">
        <f>INDEX(_xll.MADRec.Extract.ToPieChartData($T51,$H$2&amp;"/"&amp;J$3),8,0)</f>
        <v/>
      </c>
    </row>
    <row r="52" spans="2:28" x14ac:dyDescent="0.45">
      <c r="B52" t="s">
        <v>197</v>
      </c>
      <c r="C52" t="s">
        <v>198</v>
      </c>
      <c r="D52" t="s">
        <v>199</v>
      </c>
      <c r="E52">
        <v>79</v>
      </c>
      <c r="F52" t="s">
        <v>26</v>
      </c>
      <c r="G52" t="s">
        <v>132</v>
      </c>
      <c r="H52" t="s">
        <v>5</v>
      </c>
      <c r="I52" t="s">
        <v>7</v>
      </c>
      <c r="J52" t="s">
        <v>28</v>
      </c>
      <c r="L52" s="21" t="str">
        <f>_xll.MADRec.Format.Combine(_xll.MADRec.Format.Pairs(C$3,C52,D$3,D52,E$3,E52,F$3,F52,G$3,G52),_xll.MADRec.Format.SubContrib(H$2,_xll.MADRec.Format.Pairs(H$3,H52,I$3,I52,J$3,J52)))</f>
        <v>[_x000D_
  {_x000D_
    "name": "BIC",_x000D_
    "value": "ABCDEFGH171"_x000D_
  },_x000D_
  {_x000D_
    "name": "GIIN",_x000D_
    "value": "ABC171"_x000D_
  },_x000D_
  {_x000D_
    "name": "CLASS",_x000D_
    "value": 79.0_x000D_
  },_x000D_
  {_x000D_
    "name": "COUNTRY",_x000D_
    "value": "UK"_x000D_
  },_x000D_
  {_x000D_
    "name": "ULTIMATE PARENT",_x000D_
    "value": "LEI-149"_x000D_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52" t="s">
        <v>229</v>
      </c>
      <c r="P52" t="str">
        <f>_xll.MADRec.RtPut(B52,L52)</f>
        <v>Please connect first</v>
      </c>
      <c r="T52" t="str">
        <f>_xll.MADRec.RtGet(B52)</f>
        <v>Please connect first</v>
      </c>
      <c r="U52" t="str">
        <f>INDEX(_xll.MADRec.Extract.ToPieChartData($T52,C$3),8,0)</f>
        <v/>
      </c>
      <c r="V52" t="str">
        <f>INDEX(_xll.MADRec.Extract.ToPieChartData($T52,D$3),8,0)</f>
        <v/>
      </c>
      <c r="W52" t="str">
        <f>INDEX(_xll.MADRec.Extract.ToPieChartData($T52,E$3),8,0)</f>
        <v/>
      </c>
      <c r="X52" t="str">
        <f>INDEX(_xll.MADRec.Extract.ToPieChartData($T52,F$3),8,0)</f>
        <v/>
      </c>
      <c r="Y52" t="str">
        <f>INDEX(_xll.MADRec.Extract.ToPieChartData($T52,G$3),8,0)</f>
        <v/>
      </c>
      <c r="Z52" t="str">
        <f>INDEX(_xll.MADRec.Extract.ToPieChartData($T52,$H$2&amp;"/"&amp;H$3),8,0)</f>
        <v/>
      </c>
      <c r="AA52" t="str">
        <f>INDEX(_xll.MADRec.Extract.ToPieChartData($T52,$H$2&amp;"/"&amp;I$3),8,0)</f>
        <v/>
      </c>
      <c r="AB52" t="str">
        <f>INDEX(_xll.MADRec.Extract.ToPieChartData($T52,$H$2&amp;"/"&amp;J$3),8,0)</f>
        <v/>
      </c>
    </row>
    <row r="53" spans="2:28" x14ac:dyDescent="0.45">
      <c r="B53" t="s">
        <v>200</v>
      </c>
      <c r="C53" t="s">
        <v>201</v>
      </c>
      <c r="D53" t="s">
        <v>202</v>
      </c>
      <c r="E53">
        <v>80</v>
      </c>
      <c r="F53" t="s">
        <v>26</v>
      </c>
      <c r="G53" t="s">
        <v>136</v>
      </c>
      <c r="H53" t="s">
        <v>5</v>
      </c>
      <c r="I53" t="s">
        <v>7</v>
      </c>
      <c r="J53" t="s">
        <v>28</v>
      </c>
      <c r="L53" s="21" t="str">
        <f>_xll.MADRec.Format.Combine(_xll.MADRec.Format.Pairs(C$3,C53,D$3,D53,E$3,E53,F$3,F53,G$3,G53),_xll.MADRec.Format.SubContrib(H$2,_xll.MADRec.Format.Pairs(H$3,H53,I$3,I53,J$3,J53)))</f>
        <v>[_x000D_
  {_x000D_
    "name": "BIC",_x000D_
    "value": "ABCDEFGH172"_x000D_
  },_x000D_
  {_x000D_
    "name": "GIIN",_x000D_
    "value": "ABC172"_x000D_
  },_x000D_
  {_x000D_
    "name": "CLASS",_x000D_
    "value": 80.0_x000D_
  },_x000D_
  {_x000D_
    "name": "COUNTRY",_x000D_
    "value": "UK"_x000D_
  },_x000D_
  {_x000D_
    "name": "ULTIMATE PARENT",_x000D_
    "value": "LEI-150"_x000D_
  },_x000D_
  {_x000D_
    "values": [_x000D_
      {_x000D_
        "name": "INFO1",_x000D_
        "value": "AAA"_x000D_
      },_x000D_
      {_x000D_
        "name": "INFO2",_x000D_
        "value": "BBB"_x000D_
      },_x000D_
      {_x000D_
        "name": "INFO3",_x000D_
        "value": "CCC"_x000D_
      }_x000D_
    ],_x000D_
    "name": "BCBS239"_x000D_
  }_x000D_
]</v>
      </c>
      <c r="O53" t="s">
        <v>229</v>
      </c>
      <c r="P53" t="str">
        <f>_xll.MADRec.RtPut(B53,L53)</f>
        <v>Please connect first</v>
      </c>
      <c r="T53" t="str">
        <f>_xll.MADRec.RtGet(B53)</f>
        <v>Please connect first</v>
      </c>
      <c r="U53" t="str">
        <f>INDEX(_xll.MADRec.Extract.ToPieChartData($T53,C$3),8,0)</f>
        <v/>
      </c>
      <c r="V53" t="str">
        <f>INDEX(_xll.MADRec.Extract.ToPieChartData($T53,D$3),8,0)</f>
        <v/>
      </c>
      <c r="W53" t="str">
        <f>INDEX(_xll.MADRec.Extract.ToPieChartData($T53,E$3),8,0)</f>
        <v/>
      </c>
      <c r="X53" t="str">
        <f>INDEX(_xll.MADRec.Extract.ToPieChartData($T53,F$3),8,0)</f>
        <v/>
      </c>
      <c r="Y53" t="str">
        <f>INDEX(_xll.MADRec.Extract.ToPieChartData($T53,G$3),8,0)</f>
        <v/>
      </c>
      <c r="Z53" t="str">
        <f>INDEX(_xll.MADRec.Extract.ToPieChartData($T53,$H$2&amp;"/"&amp;H$3),8,0)</f>
        <v/>
      </c>
      <c r="AA53" t="str">
        <f>INDEX(_xll.MADRec.Extract.ToPieChartData($T53,$H$2&amp;"/"&amp;I$3),8,0)</f>
        <v/>
      </c>
      <c r="AB53" t="str">
        <f>INDEX(_xll.MADRec.Extract.ToPieChartData($T53,$H$2&amp;"/"&amp;J$3),8,0)</f>
        <v/>
      </c>
    </row>
  </sheetData>
  <mergeCells count="4">
    <mergeCell ref="H2:J2"/>
    <mergeCell ref="L3:N3"/>
    <mergeCell ref="P3:R3"/>
    <mergeCell ref="U2:AB2"/>
  </mergeCells>
  <conditionalFormatting sqref="C1:J1048576">
    <cfRule type="expression" dxfId="3" priority="1" stopIfTrue="1">
      <formula>U1="full consensus"</formula>
    </cfRule>
    <cfRule type="expression" dxfId="2" priority="2" stopIfTrue="1">
      <formula>U1="partial consensus"</formula>
    </cfRule>
    <cfRule type="expression" dxfId="1" priority="3" stopIfTrue="1">
      <formula>OR(U1="no consensus",U1="partial consensus (out)")</formula>
    </cfRule>
    <cfRule type="expression" dxfId="0" priority="4">
      <formula>U1="no match"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F0CD-3B8C-46B1-848F-60B9B48172B3}">
  <sheetPr>
    <tabColor theme="9"/>
  </sheetPr>
  <dimension ref="A1:H35"/>
  <sheetViews>
    <sheetView workbookViewId="0">
      <selection activeCell="K13" sqref="K13"/>
    </sheetView>
  </sheetViews>
  <sheetFormatPr defaultRowHeight="14.25" x14ac:dyDescent="0.45"/>
  <sheetData>
    <row r="1" spans="1:8" x14ac:dyDescent="0.45">
      <c r="A1" t="str">
        <f t="array" ref="A1:A35">_xll.MADRec.Extract.ToPieChartData(Zoom!$J$5:$L$59, "BCBS239/INFO1")</f>
        <v>LEI-1 - BCBS239/INFO1</v>
      </c>
      <c r="B1" t="str">
        <f t="array" ref="B1:B35">_xll.MADRec.Extract.ToPieChartData(Zoom!$J$5:$L$59, "BCBS239/INFO2")</f>
        <v>LEI-1 - BCBS239/INFO2</v>
      </c>
      <c r="C1" t="str">
        <f t="array" ref="C1:C35">_xll.MADRec.Extract.ToPieChartData(Zoom!$J$5:$L$59, "BCBS239/INFO3")</f>
        <v>LEI-1 - BCBS239/INFO3</v>
      </c>
      <c r="D1" t="str">
        <f t="array" ref="D1:D35">_xll.MADRec.Extract.ToPieChartData(Zoom!$J$5:$L$59, "BIC")</f>
        <v>LEI-1 - BIC</v>
      </c>
      <c r="E1" t="str">
        <f t="array" ref="E1:E35">_xll.MADRec.Extract.ToPieChartData(Zoom!$J$5:$L$59, "CLASS")</f>
        <v>LEI-1 - CLASS</v>
      </c>
      <c r="F1" t="str">
        <f t="array" ref="F1:F35">_xll.MADRec.Extract.ToPieChartData(Zoom!$J$5:$L$59, "COUNTRY")</f>
        <v>LEI-1 - COUNTRY</v>
      </c>
      <c r="G1" t="str">
        <f t="array" ref="G1:G35">_xll.MADRec.Extract.ToPieChartData(Zoom!$J$5:$L$59, "GIIN")</f>
        <v>LEI-1 - GIIN</v>
      </c>
      <c r="H1" t="str">
        <f t="array" ref="H1:H35">_xll.MADRec.Extract.ToPieChartData(Zoom!$J$5:$L$59, "ULTIMATE PARENT")</f>
        <v>LEI-1 - ULTIMATE PARENT</v>
      </c>
    </row>
    <row r="2" spans="1:8" x14ac:dyDescent="0.45">
      <c r="A2" t="str">
        <v>INFO1</v>
      </c>
      <c r="B2" t="str">
        <v>INFO2</v>
      </c>
      <c r="C2" t="str">
        <v>INFO3</v>
      </c>
      <c r="D2" t="str">
        <v>BIC</v>
      </c>
      <c r="E2" t="str">
        <v>CLASS</v>
      </c>
      <c r="F2" t="str">
        <v>COUNTRY</v>
      </c>
      <c r="G2" t="str">
        <v>GIIN</v>
      </c>
      <c r="H2" t="str">
        <v>ULTIMATE PARENT</v>
      </c>
    </row>
    <row r="3" spans="1:8" x14ac:dyDescent="0.45">
      <c r="A3" t="str">
        <v>AAA</v>
      </c>
      <c r="B3" t="str">
        <v>ZZZZ</v>
      </c>
      <c r="C3" t="str">
        <v>CCC</v>
      </c>
      <c r="D3" t="str">
        <v>ABCDEFGH123</v>
      </c>
      <c r="E3">
        <v>30</v>
      </c>
      <c r="F3" t="str">
        <v>UK</v>
      </c>
      <c r="G3" t="str">
        <v>ABC123</v>
      </c>
      <c r="H3" t="str">
        <v>LEI-101</v>
      </c>
    </row>
    <row r="4" spans="1:8" x14ac:dyDescent="0.45">
      <c r="A4">
        <v>10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</row>
    <row r="5" spans="1:8" x14ac:dyDescent="0.45">
      <c r="A5">
        <v>7</v>
      </c>
      <c r="B5">
        <v>4</v>
      </c>
      <c r="C5">
        <v>4</v>
      </c>
      <c r="D5">
        <v>9</v>
      </c>
      <c r="E5">
        <v>4</v>
      </c>
      <c r="F5">
        <v>10</v>
      </c>
      <c r="G5">
        <v>10</v>
      </c>
      <c r="H5">
        <v>4</v>
      </c>
    </row>
    <row r="6" spans="1:8" x14ac:dyDescent="0.45">
      <c r="A6" t="str">
        <v>[7,2,1]</v>
      </c>
      <c r="B6" t="str">
        <v>[6,4]</v>
      </c>
      <c r="C6" t="str">
        <v>[6,4]</v>
      </c>
      <c r="D6" t="str">
        <v>[9,1]</v>
      </c>
      <c r="E6" t="str">
        <v>[6,4]</v>
      </c>
      <c r="F6" t="str">
        <v>[10]</v>
      </c>
      <c r="G6" t="str">
        <v>[10]</v>
      </c>
      <c r="H6" t="str">
        <v>[6,4]</v>
      </c>
    </row>
    <row r="7" spans="1:8" x14ac:dyDescent="0.45">
      <c r="A7" t="str">
        <v>Contrib: AAA
Total: 10
Group: 7
Split: [7,2,1]</v>
      </c>
      <c r="B7" t="str">
        <v>Contrib: ZZZZ
Total: 10
Group: 4
Split: [6,4]</v>
      </c>
      <c r="C7" t="str">
        <v>Contrib: CCC
Total: 10
Group: 4
Split: [6,4]</v>
      </c>
      <c r="D7" t="str">
        <v>Contrib: ABCDEFGH123
Total: 10
Group: 9
Split: [9,1]</v>
      </c>
      <c r="E7" t="str">
        <v>Contrib: 30
Total: 10
Group: 4
Split: [6,4]</v>
      </c>
      <c r="F7" t="str">
        <v>Contrib: UK
Total: 10
Group: 10
Split: [10]</v>
      </c>
      <c r="G7" t="str">
        <v>Contrib: ABC123
Total: 10
Group: 10
Split: [10]</v>
      </c>
      <c r="H7" t="str">
        <v>Contrib: LEI-101
Total: 10
Group: 4
Split: [6,4]</v>
      </c>
    </row>
    <row r="8" spans="1:8" x14ac:dyDescent="0.45">
      <c r="A8" t="str">
        <v>partial consensus</v>
      </c>
      <c r="B8" t="str">
        <v>partial consensus (out)</v>
      </c>
      <c r="C8" t="str">
        <v>partial consensus (out)</v>
      </c>
      <c r="D8" t="str">
        <v>partial consensus</v>
      </c>
      <c r="E8" t="str">
        <v>partial consensus (out)</v>
      </c>
      <c r="F8" t="str">
        <v>full consensus</v>
      </c>
      <c r="G8" t="str">
        <v>full consensus</v>
      </c>
      <c r="H8" t="str">
        <v>partial consensus (out)</v>
      </c>
    </row>
    <row r="9" spans="1:8" x14ac:dyDescent="0.45">
      <c r="A9">
        <v>7</v>
      </c>
      <c r="B9">
        <v>6</v>
      </c>
      <c r="C9">
        <v>6</v>
      </c>
      <c r="D9">
        <v>9</v>
      </c>
      <c r="E9">
        <v>6</v>
      </c>
      <c r="F9">
        <v>10</v>
      </c>
      <c r="G9">
        <v>10</v>
      </c>
      <c r="H9">
        <v>6</v>
      </c>
    </row>
    <row r="10" spans="1:8" x14ac:dyDescent="0.45">
      <c r="A10">
        <v>2</v>
      </c>
      <c r="B10">
        <v>4</v>
      </c>
      <c r="C10">
        <v>4</v>
      </c>
      <c r="D10">
        <v>1</v>
      </c>
      <c r="E10">
        <v>4</v>
      </c>
      <c r="F10" t="e">
        <v>#N/A</v>
      </c>
      <c r="G10" t="e">
        <v>#N/A</v>
      </c>
      <c r="H10">
        <v>4</v>
      </c>
    </row>
    <row r="11" spans="1:8" x14ac:dyDescent="0.45">
      <c r="A11">
        <v>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</row>
    <row r="12" spans="1:8" x14ac:dyDescent="0.45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</row>
    <row r="13" spans="1:8" x14ac:dyDescent="0.45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 spans="1:8" x14ac:dyDescent="0.45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 spans="1:8" x14ac:dyDescent="0.4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</row>
    <row r="16" spans="1:8" x14ac:dyDescent="0.45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 spans="1:8" x14ac:dyDescent="0.45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 spans="1:8" x14ac:dyDescent="0.45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 spans="1:8" x14ac:dyDescent="0.45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 spans="1:8" x14ac:dyDescent="0.45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  <row r="21" spans="1:8" x14ac:dyDescent="0.45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  <row r="22" spans="1:8" x14ac:dyDescent="0.45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</row>
    <row r="23" spans="1:8" x14ac:dyDescent="0.45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</row>
    <row r="24" spans="1:8" x14ac:dyDescent="0.45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</row>
    <row r="25" spans="1:8" x14ac:dyDescent="0.4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</row>
    <row r="26" spans="1:8" x14ac:dyDescent="0.45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</row>
    <row r="27" spans="1:8" x14ac:dyDescent="0.45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</row>
    <row r="28" spans="1:8" x14ac:dyDescent="0.45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 spans="1:8" x14ac:dyDescent="0.45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 spans="1:8" x14ac:dyDescent="0.45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</row>
    <row r="31" spans="1:8" x14ac:dyDescent="0.45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  <row r="32" spans="1:8" x14ac:dyDescent="0.45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</row>
    <row r="33" spans="1:8" x14ac:dyDescent="0.45">
      <c r="A33" t="e">
        <v>#N/A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</row>
    <row r="34" spans="1:8" x14ac:dyDescent="0.45">
      <c r="A34" t="e">
        <v>#N/A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</row>
    <row r="35" spans="1:8" x14ac:dyDescent="0.45">
      <c r="A35" t="e">
        <v>#N/A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2868-C753-42AE-A67F-1AD801680272}">
  <sheetPr codeName="Sheet3">
    <tabColor theme="9"/>
  </sheetPr>
  <dimension ref="B2:U59"/>
  <sheetViews>
    <sheetView showGridLines="0" workbookViewId="0">
      <selection activeCell="X15" sqref="X15"/>
    </sheetView>
  </sheetViews>
  <sheetFormatPr defaultRowHeight="14.25" x14ac:dyDescent="0.45"/>
  <cols>
    <col min="1" max="1" width="2.59765625" customWidth="1"/>
    <col min="2" max="4" width="8.59765625" customWidth="1"/>
    <col min="5" max="5" width="2.59765625" customWidth="1"/>
    <col min="6" max="8" width="8.59765625" customWidth="1"/>
    <col min="9" max="9" width="2.59765625" customWidth="1"/>
    <col min="13" max="13" width="4.59765625" customWidth="1"/>
    <col min="18" max="18" width="11.59765625" bestFit="1" customWidth="1"/>
  </cols>
  <sheetData>
    <row r="2" spans="2:16" x14ac:dyDescent="0.45">
      <c r="B2" s="20" t="s">
        <v>0</v>
      </c>
      <c r="C2" s="19" t="s">
        <v>17</v>
      </c>
      <c r="E2" s="32" t="s">
        <v>227</v>
      </c>
      <c r="F2" s="33"/>
      <c r="G2" s="34"/>
      <c r="H2" s="29" t="str">
        <f>_xll.MADRec.RtPut(C2,B5)</f>
        <v>executed @02/07/2018 15:28:02</v>
      </c>
      <c r="I2" s="30"/>
      <c r="J2" s="30"/>
      <c r="K2" s="30"/>
      <c r="L2" s="31"/>
    </row>
    <row r="4" spans="2:16" x14ac:dyDescent="0.45">
      <c r="B4" s="18" t="s">
        <v>225</v>
      </c>
      <c r="C4" s="18"/>
      <c r="F4" s="3" t="s">
        <v>226</v>
      </c>
      <c r="G4" s="3"/>
      <c r="J4" s="18" t="s">
        <v>228</v>
      </c>
      <c r="K4" s="18"/>
      <c r="N4" s="28" t="s">
        <v>231</v>
      </c>
      <c r="O4" s="28"/>
      <c r="P4" s="28"/>
    </row>
    <row r="5" spans="2:16" ht="14.25" customHeight="1" x14ac:dyDescent="0.45">
      <c r="B5" s="44" t="str">
        <f>VLOOKUP(C2,LEIs!B:L,11,0)</f>
        <v>[_x000D_
  {_x000D_
    "name": "BIC",_x000D_
    "value": "ABCDEFGH123"_x000D_
  },_x000D_
  {_x000D_
    "name": "GIIN",_x000D_
    "value": "ABC123"_x000D_
  },_x000D_
  {_x000D_
    "name": "CLASS",_x000D_
    "value": 30.0_x000D_
  },_x000D_
  {_x000D_
    "name": "COUNTRY",_x000D_
    "value": "UK"_x000D_
  },_x000D_
  {_x000D_
    "name": "ULTIMATE PARENT",_x000D_
    "value": "LEI-101"_x000D_
  },_x000D_
  {_x000D_
    "values": [_x000D_
      {_x000D_
        "name": "INFO1",_x000D_
        "value": "AAA"_x000D_
      },_x000D_
      {_x000D_
        "name": "INFO2",_x000D_
        "value": "ZZZZ"_x000D_
      },_x000D_
      {_x000D_
        "name": "INFO3",_x000D_
        "value": "CCC"_x000D_
      }_x000D_
    ],_x000D_
    "name": "BCBS239"_x000D_
  }_x000D_
]</v>
      </c>
      <c r="C5" s="45"/>
      <c r="D5" s="46"/>
      <c r="F5" s="35" t="str">
        <f>_xll.Secretarium.Demo.Encrypt(_xll.MADRec.Format.Contrib(C2,B5))</f>
        <v>OieazcfQcCZjmtuX5V2jOpx2zdybtIBuTo_MVnfTPTvB8BWIByxn_hsZTJGWU9cb1jwFlXc_xq3dnowQEfYdrxatsqLQ7S5FEZkoBuK0AVq_wj03m-d15s_LaHeHwYO3c2xCT3qhkq-OyTIIKBHMxmoWMIZq4OeFwwdJeCscIt2NeabKq2u4OL9IInQ69xo_IpYUQYuaMq6_lgGRPv3khXRiIj2w3VC6ME9yX80LOTZlJuAqCycz7KApNECANo7VvteN6MfKh23jMBhyuyrOHbTl1iTdp6r92s2Qdf2vb_hhwfdsAayfYT5gq4tjopMQSO1Duqm7xy9pv15v_r3jemSRwOr3mL9yiisNlZyRye514f17L4m-7Sj1dbYFJ-IIU6-cgvhNZch7OegqtrNP4r1N9jUnk7NGZl_5oO0gkJKbQ_HAihOHJWOtIYFpWv5NCqZXZGU4JOm6fAqetq_9jZjdjcGPeppVyFdr-27U98LHhIbTrBnLfb2G80XKVI7Z7HCzI-PBr9-aC3vsy3DqFJlbX0eH8ZEMxoIKPu_woPn0Io6o8bxrIvukO6t6iiT8FKvYrPWAPLWIoluC-7xvARt2ZQon6q0G2UCqleWzKxmgbBx9Ofe05Y-_tWsnGYoZRppQud1KmeYo3d4U1H7QaPbVvoejezJF1RZUGsS9en7Iz0fpdV_08CeNZexITEuhJumvRwGX5HBbtr3Br14Lq7zFJ-OTklFGfbvw8hV_VNXbgNkQtHXzwenMciYz0J71FNRyCstYuX06Bb7gnUy4fulHIUIiPQx77jfGF9cTZsZMdWP_VESdXjdj8_UNWHT4QzRD4S8-1dZKGwSQyWrfBxT-aqPG3mkrAYk3O37P_9obp33u9gcbNHSRkh8R</v>
      </c>
      <c r="G5" s="36"/>
      <c r="H5" s="37"/>
      <c r="J5" s="35" t="str">
        <f>_xll.MADRec.RtGet(C2)</f>
        <v>{_x000D_
  "LEI": "LEI-1",_x000D_
  "values": [_x000D_
    {_x000D_
      "name": "BCBS239",_x000D_
      "values": [_x000D_
        {_x000D_
          "name": "INFO1",_x000D_
          "split": [_x000D_
            7,_x000D_
            1,_x000D_
            2_x000D_
          ],_x000D_
          "total": 10,_x000D_
          "group": 7,_x000D_
          "contribution": "AAA"_x000D_
        },_x000D_
        {_x000D_
          "name": "INFO2",_x000D_
          "split": [_x000D_
            6,_x000D_
            4_x000D_
          ],_x000D_
          "total": 10,_x000D_
          "group": 4,_x000D_
          "contribution": "ZZZZ"_x000D_
        },_x000D_
        {_x000D_
          "name": "INFO3",_x000D_
          "split": [_x000D_
            6,_x000D_
            4_x000D_
          ],_x000D_
          "total": 10,_x000D_
          "group": 4,_x000D_
          "contribution": "CCC"_x000D_
        }_x000D_
      ]_x000D_
    },_x000D_
    {_x000D_
      "name": "BIC",_x000D_
      "split": [_x000D_
        9,_x000D_
        1_x000D_
      ],_x000D_
      "total": 10,_x000D_
      "group": 9,_x000D_
      "contribution": "ABCDEFGH123"_x000D_
    },_x000D_
    {_x000D_
      "name": "CLASS",_x000D_
      "split": [_x000D_
        4,_x000D_
        6_x000D_
      ],_x000D_
      "total": 10,_x000D_
      "group": 4,_x000D_
      "contribution": 30.0_x000D_
    },_x000D_
    {_x000D_
      "name": "COUNTRY",_x000D_
      "split": [_x000D_
        10_x000D_
      ],_x000D_
      "total": 10,_x000D_
      "group": 10,_x000D_
      "contribution": "UK"_x000D_
    },_x000D_
    {_x000D_
      "name": "GIIN",_x000D_
      "split": [_x000D_
        10_x000D_
      ],_x000D_
      "total": 10,_x000D_
      "group": 10,_x000D_
      "contribution": "ABC123"_x000D_
    },_x000D_
    {_x000D_
      "name": "ULTIMATE PARENT",_x000D_
      "split": [_x000D_
        4,_x000D_
        6_x000D_
      ],_x000D_
      "total": 10,_x000D_
      "group": 4,_x000D_
      "contribution": "LEI-101"_x000D_
    }_x000D_
  ]_x000D_
}</v>
      </c>
      <c r="K5" s="36"/>
      <c r="L5" s="37"/>
    </row>
    <row r="6" spans="2:16" x14ac:dyDescent="0.45">
      <c r="B6" s="47"/>
      <c r="C6" s="48"/>
      <c r="D6" s="49"/>
      <c r="F6" s="38"/>
      <c r="G6" s="39"/>
      <c r="H6" s="40"/>
      <c r="J6" s="38"/>
      <c r="K6" s="39"/>
      <c r="L6" s="40"/>
    </row>
    <row r="7" spans="2:16" x14ac:dyDescent="0.45">
      <c r="B7" s="47"/>
      <c r="C7" s="48"/>
      <c r="D7" s="49"/>
      <c r="F7" s="38"/>
      <c r="G7" s="39"/>
      <c r="H7" s="40"/>
      <c r="J7" s="38"/>
      <c r="K7" s="39"/>
      <c r="L7" s="40"/>
    </row>
    <row r="8" spans="2:16" x14ac:dyDescent="0.45">
      <c r="B8" s="47"/>
      <c r="C8" s="48"/>
      <c r="D8" s="49"/>
      <c r="F8" s="38"/>
      <c r="G8" s="39"/>
      <c r="H8" s="40"/>
      <c r="J8" s="38"/>
      <c r="K8" s="39"/>
      <c r="L8" s="40"/>
    </row>
    <row r="9" spans="2:16" x14ac:dyDescent="0.45">
      <c r="B9" s="47"/>
      <c r="C9" s="48"/>
      <c r="D9" s="49"/>
      <c r="F9" s="38"/>
      <c r="G9" s="39"/>
      <c r="H9" s="40"/>
      <c r="J9" s="38"/>
      <c r="K9" s="39"/>
      <c r="L9" s="40"/>
    </row>
    <row r="10" spans="2:16" x14ac:dyDescent="0.45">
      <c r="B10" s="47"/>
      <c r="C10" s="48"/>
      <c r="D10" s="49"/>
      <c r="F10" s="38"/>
      <c r="G10" s="39"/>
      <c r="H10" s="40"/>
      <c r="J10" s="38"/>
      <c r="K10" s="39"/>
      <c r="L10" s="40"/>
    </row>
    <row r="11" spans="2:16" x14ac:dyDescent="0.45">
      <c r="B11" s="47"/>
      <c r="C11" s="48"/>
      <c r="D11" s="49"/>
      <c r="F11" s="38"/>
      <c r="G11" s="39"/>
      <c r="H11" s="40"/>
      <c r="J11" s="38"/>
      <c r="K11" s="39"/>
      <c r="L11" s="40"/>
    </row>
    <row r="12" spans="2:16" x14ac:dyDescent="0.45">
      <c r="B12" s="47"/>
      <c r="C12" s="48"/>
      <c r="D12" s="49"/>
      <c r="F12" s="38"/>
      <c r="G12" s="39"/>
      <c r="H12" s="40"/>
      <c r="J12" s="38"/>
      <c r="K12" s="39"/>
      <c r="L12" s="40"/>
    </row>
    <row r="13" spans="2:16" x14ac:dyDescent="0.45">
      <c r="B13" s="47"/>
      <c r="C13" s="48"/>
      <c r="D13" s="49"/>
      <c r="F13" s="38"/>
      <c r="G13" s="39"/>
      <c r="H13" s="40"/>
      <c r="J13" s="38"/>
      <c r="K13" s="39"/>
      <c r="L13" s="40"/>
    </row>
    <row r="14" spans="2:16" x14ac:dyDescent="0.45">
      <c r="B14" s="47"/>
      <c r="C14" s="48"/>
      <c r="D14" s="49"/>
      <c r="F14" s="38"/>
      <c r="G14" s="39"/>
      <c r="H14" s="40"/>
      <c r="J14" s="38"/>
      <c r="K14" s="39"/>
      <c r="L14" s="40"/>
    </row>
    <row r="15" spans="2:16" x14ac:dyDescent="0.45">
      <c r="B15" s="47"/>
      <c r="C15" s="48"/>
      <c r="D15" s="49"/>
      <c r="F15" s="38"/>
      <c r="G15" s="39"/>
      <c r="H15" s="40"/>
      <c r="J15" s="38"/>
      <c r="K15" s="39"/>
      <c r="L15" s="40"/>
    </row>
    <row r="16" spans="2:16" x14ac:dyDescent="0.45">
      <c r="B16" s="47"/>
      <c r="C16" s="48"/>
      <c r="D16" s="49"/>
      <c r="F16" s="38"/>
      <c r="G16" s="39"/>
      <c r="H16" s="40"/>
      <c r="J16" s="38"/>
      <c r="K16" s="39"/>
      <c r="L16" s="40"/>
    </row>
    <row r="17" spans="2:21" x14ac:dyDescent="0.45">
      <c r="B17" s="47"/>
      <c r="C17" s="48"/>
      <c r="D17" s="49"/>
      <c r="F17" s="38"/>
      <c r="G17" s="39"/>
      <c r="H17" s="40"/>
      <c r="J17" s="38"/>
      <c r="K17" s="39"/>
      <c r="L17" s="40"/>
    </row>
    <row r="18" spans="2:21" x14ac:dyDescent="0.45">
      <c r="B18" s="47"/>
      <c r="C18" s="48"/>
      <c r="D18" s="49"/>
      <c r="F18" s="38"/>
      <c r="G18" s="39"/>
      <c r="H18" s="40"/>
      <c r="J18" s="38"/>
      <c r="K18" s="39"/>
      <c r="L18" s="40"/>
    </row>
    <row r="19" spans="2:21" x14ac:dyDescent="0.45">
      <c r="B19" s="47"/>
      <c r="C19" s="48"/>
      <c r="D19" s="49"/>
      <c r="F19" s="38"/>
      <c r="G19" s="39"/>
      <c r="H19" s="40"/>
      <c r="J19" s="38"/>
      <c r="K19" s="39"/>
      <c r="L19" s="40"/>
      <c r="R19" s="22"/>
    </row>
    <row r="20" spans="2:21" x14ac:dyDescent="0.45">
      <c r="B20" s="47"/>
      <c r="C20" s="48"/>
      <c r="D20" s="49"/>
      <c r="F20" s="38"/>
      <c r="G20" s="39"/>
      <c r="H20" s="40"/>
      <c r="J20" s="38"/>
      <c r="K20" s="39"/>
      <c r="L20" s="40"/>
      <c r="R20" s="22"/>
    </row>
    <row r="21" spans="2:21" x14ac:dyDescent="0.45">
      <c r="B21" s="47"/>
      <c r="C21" s="48"/>
      <c r="D21" s="49"/>
      <c r="F21" s="38"/>
      <c r="G21" s="39"/>
      <c r="H21" s="40"/>
      <c r="J21" s="38"/>
      <c r="K21" s="39"/>
      <c r="L21" s="40"/>
    </row>
    <row r="22" spans="2:21" x14ac:dyDescent="0.45">
      <c r="B22" s="47"/>
      <c r="C22" s="48"/>
      <c r="D22" s="49"/>
      <c r="F22" s="38"/>
      <c r="G22" s="39"/>
      <c r="H22" s="40"/>
      <c r="J22" s="38"/>
      <c r="K22" s="39"/>
      <c r="L22" s="40"/>
    </row>
    <row r="23" spans="2:21" x14ac:dyDescent="0.45">
      <c r="B23" s="47"/>
      <c r="C23" s="48"/>
      <c r="D23" s="49"/>
      <c r="F23" s="38"/>
      <c r="G23" s="39"/>
      <c r="H23" s="40"/>
      <c r="J23" s="38"/>
      <c r="K23" s="39"/>
      <c r="L23" s="40"/>
    </row>
    <row r="24" spans="2:21" x14ac:dyDescent="0.45">
      <c r="B24" s="47"/>
      <c r="C24" s="48"/>
      <c r="D24" s="49"/>
      <c r="F24" s="38"/>
      <c r="G24" s="39"/>
      <c r="H24" s="40"/>
      <c r="J24" s="38"/>
      <c r="K24" s="39"/>
      <c r="L24" s="40"/>
    </row>
    <row r="25" spans="2:21" x14ac:dyDescent="0.45">
      <c r="B25" s="47"/>
      <c r="C25" s="48"/>
      <c r="D25" s="49"/>
      <c r="F25" s="38"/>
      <c r="G25" s="39"/>
      <c r="H25" s="40"/>
      <c r="J25" s="38"/>
      <c r="K25" s="39"/>
      <c r="L25" s="40"/>
    </row>
    <row r="26" spans="2:21" x14ac:dyDescent="0.45">
      <c r="B26" s="47"/>
      <c r="C26" s="48"/>
      <c r="D26" s="49"/>
      <c r="F26" s="38"/>
      <c r="G26" s="39"/>
      <c r="H26" s="40"/>
      <c r="J26" s="38"/>
      <c r="K26" s="39"/>
      <c r="L26" s="40"/>
    </row>
    <row r="27" spans="2:21" x14ac:dyDescent="0.45">
      <c r="B27" s="47"/>
      <c r="C27" s="48"/>
      <c r="D27" s="49"/>
      <c r="F27" s="38"/>
      <c r="G27" s="39"/>
      <c r="H27" s="40"/>
      <c r="J27" s="38"/>
      <c r="K27" s="39"/>
      <c r="L27" s="40"/>
    </row>
    <row r="28" spans="2:21" x14ac:dyDescent="0.45">
      <c r="B28" s="47"/>
      <c r="C28" s="48"/>
      <c r="D28" s="49"/>
      <c r="F28" s="38"/>
      <c r="G28" s="39"/>
      <c r="H28" s="40"/>
      <c r="J28" s="38"/>
      <c r="K28" s="39"/>
      <c r="L28" s="40"/>
    </row>
    <row r="29" spans="2:21" x14ac:dyDescent="0.45">
      <c r="B29" s="47"/>
      <c r="C29" s="48"/>
      <c r="D29" s="49"/>
      <c r="F29" s="38"/>
      <c r="G29" s="39"/>
      <c r="H29" s="40"/>
      <c r="J29" s="38"/>
      <c r="K29" s="39"/>
      <c r="L29" s="40"/>
    </row>
    <row r="30" spans="2:21" x14ac:dyDescent="0.45">
      <c r="B30" s="47"/>
      <c r="C30" s="48"/>
      <c r="D30" s="49"/>
      <c r="F30" s="38"/>
      <c r="G30" s="39"/>
      <c r="H30" s="40"/>
      <c r="J30" s="38"/>
      <c r="K30" s="39"/>
      <c r="L30" s="40"/>
      <c r="Q30" s="23"/>
      <c r="R30" s="23"/>
      <c r="S30" s="23"/>
      <c r="T30" s="23"/>
      <c r="U30" s="23"/>
    </row>
    <row r="31" spans="2:21" x14ac:dyDescent="0.45">
      <c r="B31" s="47"/>
      <c r="C31" s="48"/>
      <c r="D31" s="49"/>
      <c r="F31" s="38"/>
      <c r="G31" s="39"/>
      <c r="H31" s="40"/>
      <c r="J31" s="38"/>
      <c r="K31" s="39"/>
      <c r="L31" s="40"/>
      <c r="Q31" s="23"/>
      <c r="R31" s="23"/>
      <c r="S31" s="23"/>
      <c r="T31" s="23"/>
      <c r="U31" s="23"/>
    </row>
    <row r="32" spans="2:21" x14ac:dyDescent="0.45">
      <c r="B32" s="47"/>
      <c r="C32" s="48"/>
      <c r="D32" s="49"/>
      <c r="F32" s="38"/>
      <c r="G32" s="39"/>
      <c r="H32" s="40"/>
      <c r="J32" s="38"/>
      <c r="K32" s="39"/>
      <c r="L32" s="40"/>
      <c r="Q32" s="23"/>
      <c r="R32" s="23"/>
      <c r="S32" s="23"/>
      <c r="T32" s="23"/>
      <c r="U32" s="23"/>
    </row>
    <row r="33" spans="2:12" ht="14.25" customHeight="1" x14ac:dyDescent="0.45">
      <c r="B33" s="47"/>
      <c r="C33" s="48"/>
      <c r="D33" s="49"/>
      <c r="F33" s="38"/>
      <c r="G33" s="39"/>
      <c r="H33" s="40"/>
      <c r="J33" s="38"/>
      <c r="K33" s="39"/>
      <c r="L33" s="40"/>
    </row>
    <row r="34" spans="2:12" x14ac:dyDescent="0.45">
      <c r="B34" s="47"/>
      <c r="C34" s="48"/>
      <c r="D34" s="49"/>
      <c r="F34" s="38"/>
      <c r="G34" s="39"/>
      <c r="H34" s="40"/>
      <c r="J34" s="38"/>
      <c r="K34" s="39"/>
      <c r="L34" s="40"/>
    </row>
    <row r="35" spans="2:12" x14ac:dyDescent="0.45">
      <c r="B35" s="47"/>
      <c r="C35" s="48"/>
      <c r="D35" s="49"/>
      <c r="F35" s="38"/>
      <c r="G35" s="39"/>
      <c r="H35" s="40"/>
      <c r="J35" s="38"/>
      <c r="K35" s="39"/>
      <c r="L35" s="40"/>
    </row>
    <row r="36" spans="2:12" x14ac:dyDescent="0.45">
      <c r="B36" s="47"/>
      <c r="C36" s="48"/>
      <c r="D36" s="49"/>
      <c r="F36" s="38"/>
      <c r="G36" s="39"/>
      <c r="H36" s="40"/>
      <c r="J36" s="38"/>
      <c r="K36" s="39"/>
      <c r="L36" s="40"/>
    </row>
    <row r="37" spans="2:12" x14ac:dyDescent="0.45">
      <c r="B37" s="47"/>
      <c r="C37" s="48"/>
      <c r="D37" s="49"/>
      <c r="F37" s="38"/>
      <c r="G37" s="39"/>
      <c r="H37" s="40"/>
      <c r="J37" s="38"/>
      <c r="K37" s="39"/>
      <c r="L37" s="40"/>
    </row>
    <row r="38" spans="2:12" x14ac:dyDescent="0.45">
      <c r="B38" s="47"/>
      <c r="C38" s="48"/>
      <c r="D38" s="49"/>
      <c r="F38" s="38"/>
      <c r="G38" s="39"/>
      <c r="H38" s="40"/>
      <c r="J38" s="38"/>
      <c r="K38" s="39"/>
      <c r="L38" s="40"/>
    </row>
    <row r="39" spans="2:12" x14ac:dyDescent="0.45">
      <c r="B39" s="47"/>
      <c r="C39" s="48"/>
      <c r="D39" s="49"/>
      <c r="F39" s="38"/>
      <c r="G39" s="39"/>
      <c r="H39" s="40"/>
      <c r="J39" s="38"/>
      <c r="K39" s="39"/>
      <c r="L39" s="40"/>
    </row>
    <row r="40" spans="2:12" x14ac:dyDescent="0.45">
      <c r="B40" s="50"/>
      <c r="C40" s="51"/>
      <c r="D40" s="52"/>
      <c r="F40" s="41"/>
      <c r="G40" s="42"/>
      <c r="H40" s="43"/>
      <c r="J40" s="38"/>
      <c r="K40" s="39"/>
      <c r="L40" s="40"/>
    </row>
    <row r="41" spans="2:12" x14ac:dyDescent="0.45">
      <c r="J41" s="38"/>
      <c r="K41" s="39"/>
      <c r="L41" s="40"/>
    </row>
    <row r="42" spans="2:12" x14ac:dyDescent="0.45">
      <c r="J42" s="38"/>
      <c r="K42" s="39"/>
      <c r="L42" s="40"/>
    </row>
    <row r="43" spans="2:12" x14ac:dyDescent="0.45">
      <c r="J43" s="38"/>
      <c r="K43" s="39"/>
      <c r="L43" s="40"/>
    </row>
    <row r="44" spans="2:12" x14ac:dyDescent="0.45">
      <c r="J44" s="38"/>
      <c r="K44" s="39"/>
      <c r="L44" s="40"/>
    </row>
    <row r="45" spans="2:12" x14ac:dyDescent="0.45">
      <c r="J45" s="38"/>
      <c r="K45" s="39"/>
      <c r="L45" s="40"/>
    </row>
    <row r="46" spans="2:12" x14ac:dyDescent="0.45">
      <c r="J46" s="38"/>
      <c r="K46" s="39"/>
      <c r="L46" s="40"/>
    </row>
    <row r="47" spans="2:12" x14ac:dyDescent="0.45">
      <c r="J47" s="38"/>
      <c r="K47" s="39"/>
      <c r="L47" s="40"/>
    </row>
    <row r="48" spans="2:12" x14ac:dyDescent="0.45">
      <c r="J48" s="38"/>
      <c r="K48" s="39"/>
      <c r="L48" s="40"/>
    </row>
    <row r="49" spans="10:12" x14ac:dyDescent="0.45">
      <c r="J49" s="38"/>
      <c r="K49" s="39"/>
      <c r="L49" s="40"/>
    </row>
    <row r="50" spans="10:12" x14ac:dyDescent="0.45">
      <c r="J50" s="38"/>
      <c r="K50" s="39"/>
      <c r="L50" s="40"/>
    </row>
    <row r="51" spans="10:12" x14ac:dyDescent="0.45">
      <c r="J51" s="38"/>
      <c r="K51" s="39"/>
      <c r="L51" s="40"/>
    </row>
    <row r="52" spans="10:12" x14ac:dyDescent="0.45">
      <c r="J52" s="38"/>
      <c r="K52" s="39"/>
      <c r="L52" s="40"/>
    </row>
    <row r="53" spans="10:12" x14ac:dyDescent="0.45">
      <c r="J53" s="38"/>
      <c r="K53" s="39"/>
      <c r="L53" s="40"/>
    </row>
    <row r="54" spans="10:12" x14ac:dyDescent="0.45">
      <c r="J54" s="38"/>
      <c r="K54" s="39"/>
      <c r="L54" s="40"/>
    </row>
    <row r="55" spans="10:12" x14ac:dyDescent="0.45">
      <c r="J55" s="38"/>
      <c r="K55" s="39"/>
      <c r="L55" s="40"/>
    </row>
    <row r="56" spans="10:12" x14ac:dyDescent="0.45">
      <c r="J56" s="38"/>
      <c r="K56" s="39"/>
      <c r="L56" s="40"/>
    </row>
    <row r="57" spans="10:12" x14ac:dyDescent="0.45">
      <c r="J57" s="38"/>
      <c r="K57" s="39"/>
      <c r="L57" s="40"/>
    </row>
    <row r="58" spans="10:12" x14ac:dyDescent="0.45">
      <c r="J58" s="38"/>
      <c r="K58" s="39"/>
      <c r="L58" s="40"/>
    </row>
    <row r="59" spans="10:12" x14ac:dyDescent="0.45">
      <c r="J59" s="41"/>
      <c r="K59" s="42"/>
      <c r="L59" s="43"/>
    </row>
  </sheetData>
  <mergeCells count="6">
    <mergeCell ref="N4:P4"/>
    <mergeCell ref="H2:L2"/>
    <mergeCell ref="E2:G2"/>
    <mergeCell ref="J5:L59"/>
    <mergeCell ref="B5:D40"/>
    <mergeCell ref="F5:H40"/>
  </mergeCells>
  <pageMargins left="0.7" right="0.7" top="0.75" bottom="0.75" header="0.3" footer="0.3"/>
  <pageSetup paperSize="9"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397E4D76-776A-481F-9FF6-875800D85648}">
          <x14:formula1>
            <xm:f>LEIs!$B$4:$B$53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Connection</vt:lpstr>
      <vt:lpstr>LEIs</vt:lpstr>
      <vt:lpstr>MADRecChartsArgs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</dc:creator>
  <cp:lastModifiedBy>Bertrand</cp:lastModifiedBy>
  <dcterms:created xsi:type="dcterms:W3CDTF">2018-06-19T19:49:29Z</dcterms:created>
  <dcterms:modified xsi:type="dcterms:W3CDTF">2018-07-02T14:28:29Z</dcterms:modified>
</cp:coreProperties>
</file>