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s" sheetId="1" r:id="rId4"/>
    <sheet state="visible" name="Table Fs" sheetId="2" r:id="rId5"/>
    <sheet state="visible" name="Table Gs" sheetId="3" r:id="rId6"/>
    <sheet state="visible" name="Table Hs" sheetId="4" r:id="rId7"/>
    <sheet state="visible" name="Table Is" sheetId="5" r:id="rId8"/>
    <sheet state="visible" name="Taxonomy of Threat Sources" sheetId="6" r:id="rId9"/>
  </sheets>
  <definedNames>
    <definedName name="Table_F2">'Table Fs'!$B$4:$E$9</definedName>
    <definedName name="Table_G4">'Table Gs'!$B$26:$E$31</definedName>
    <definedName name="Table_G3">'Table Gs'!$15:$20</definedName>
    <definedName name="Table_H3">'Table Hs'!$B$4:$E$9</definedName>
    <definedName name="Table_F5">'Table Fs'!$B$15:$E$20</definedName>
    <definedName name="Table_D3">'Table Ds'!$B$4:$E$9</definedName>
    <definedName name="Table_D5">'Table Ds'!$B$24:$E$29</definedName>
    <definedName name="Table_D6">'Table Ds'!$B$34:$E$39</definedName>
    <definedName name="Table_G2">'Table Gs'!$B$4:$E$9</definedName>
    <definedName name="Table_D4">'Table Ds'!$B$14:$E$19</definedName>
    <definedName name="Table_I3">'Table Is'!$B$16:$E$21</definedName>
  </definedNames>
  <calcPr/>
</workbook>
</file>

<file path=xl/sharedStrings.xml><?xml version="1.0" encoding="utf-8"?>
<sst xmlns="http://schemas.openxmlformats.org/spreadsheetml/2006/main" count="426" uniqueCount="142">
  <si>
    <t>TABLE D-3: ASSESSMENT SCALE – CHARACTERISTICS OF ADVERSARY CAPABILITY</t>
  </si>
  <si>
    <t>Qual Value</t>
  </si>
  <si>
    <t>Percent</t>
  </si>
  <si>
    <t>Points</t>
  </si>
  <si>
    <t>Description</t>
  </si>
  <si>
    <t>Very High</t>
  </si>
  <si>
    <t>96-100</t>
  </si>
  <si>
    <t>The adversary has a very sophisticated level of expertise, is well-resourced, and can generate opportunities to support multiple successful, continuous, and coordinated attacks.</t>
  </si>
  <si>
    <t>High</t>
  </si>
  <si>
    <t>80-95</t>
  </si>
  <si>
    <t>The adversary has a sophisticated level of expertise, with significant resources and opportunities to support multiple successful coordinated attacks.</t>
  </si>
  <si>
    <t>Moderate</t>
  </si>
  <si>
    <t>21-79</t>
  </si>
  <si>
    <t>The adversary has moderate resources, expertise, and opportunities to support multiple successful attacks.</t>
  </si>
  <si>
    <t>Low</t>
  </si>
  <si>
    <t>5-20</t>
  </si>
  <si>
    <t>The adversary has limited resources, expertise, and opportunities to support a successful attack.</t>
  </si>
  <si>
    <t>Very Low</t>
  </si>
  <si>
    <t>0-4</t>
  </si>
  <si>
    <t>The adversary has very limited resources, expertise, and opportunities to support a successful attack.</t>
  </si>
  <si>
    <t>TABLE D-4: ASSESSMENT SCALE – CHARACTERISTICS OF ADVERSARY INTENT</t>
  </si>
  <si>
    <t>The adversary seeks to undermine, severely impede, or destroy a core mission or business function, program, or enterprise by exploiting a presence in the organization’s information systems or infrastructure. The adversary is concerned about disclosure of tradecraft only to the extent that it would impede its ability to complete stated goals</t>
  </si>
  <si>
    <t>The adversary seeks to undermine/impede critical aspects of a core mission or business function, program, or enterprise, or place itself in a position to do so in the future, by maintaining a presence in the organization’s information systems or infrastructure. The adversary is very concerned about minimizing attack detection/disclosure of tradecraft, particularly while preparing for future attacks.</t>
  </si>
  <si>
    <t>The adversary seeks to obtain or modify specific critical or sensitive information or usurp/disrupt
the organization’s cyber resources by establishing a foothold in the organization’s information
systems or infrastructure. The adversary is concerned about minimizing attack detection/disclosure
of tradecraft, particularly when carrying out attacks over long time periods. The adversary is willing
to impede aspects of the organization’s missions/business functions to achieve these ends.</t>
  </si>
  <si>
    <t xml:space="preserve">The adversary actively seeks to obtain critical or sensitive information or to usurp/disrupt the
organization’s cyber resources, and does so without concern about attack detection/disclosure of
tradecraft. </t>
  </si>
  <si>
    <t xml:space="preserve">The adversary seeks to usurp, disrupt, or deface the organization’s cyber resources, and does so
without concern about attack detection/disclosure of tradecraft. </t>
  </si>
  <si>
    <t>TABLE D-5: ASSESSMENT SCALE – CHARACTERISTICS OF ADVERSARY TARGETING</t>
  </si>
  <si>
    <t>The adversary analyzes information obtained via reconnaissance and attacks to target persistently
a specific organization, enterprise, program, mission or business function, focusing on specific
high-value or mission-critical information, resources, supply flows, or functions; specific employees
or positions; supporting infrastructure providers/suppliers; or partnering organizations.</t>
  </si>
  <si>
    <t xml:space="preserve">The adversary analyzes information obtained via reconnaissance to target persistently a specific
organization, enterprise, program, mission or business function, focusing on specific high-value or
mission-critical information, resources, supply flows, or functions, specific employees supporting
those functions, or key positions. </t>
  </si>
  <si>
    <t>The adversary analyzes publicly available information to target persistently specific high-value organizations (and key positions, such as Chief Information Officer), programs, or information.</t>
  </si>
  <si>
    <t>The adversary uses publicly available information to target a class of high-value organizations or information, and seeks targets of opportunity within that class.</t>
  </si>
  <si>
    <t>The adversary may or may not target any specific organizations or classes of organizations</t>
  </si>
  <si>
    <t>TABLE D-6: RANGE OF EFFECTS FOR NON-ADVERSARIAL THREAT SOURCES</t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</si>
  <si>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sweeping</t>
    </r>
    <r>
      <rPr>
        <rFont val="Arial"/>
        <color theme="1"/>
      </rPr>
      <t>, involving almost all of the cyber
resources of the [Tier 3: information systems; Tier 2: mission/business processes or EA segments,
common infrastructure, or support services; Tier 1: organization/governance structure].</t>
    </r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</si>
  <si>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extensive</t>
    </r>
    <r>
      <rPr>
        <rFont val="Arial"/>
        <color theme="1"/>
      </rPr>
      <t>, involving most of the cyber
resources of the [Tier 3: information systems; Tier 2: mission/business processes or EA segments,
common infrastructure, or support services; Tier 1: organization/governance structure], including
many critical resources.</t>
    </r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</si>
  <si>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wide-ranging</t>
    </r>
    <r>
      <rPr>
        <rFont val="Arial"/>
        <color theme="1"/>
      </rPr>
      <t>, involving a significant portion of the cyber resources of the [Tier 3: information systems; Tier 2: mission/business processes or EA segments, common infrastructure, or support services; Tier 1: organization/governance structure], including some critical resources</t>
    </r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</si>
  <si>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limited</t>
    </r>
    <r>
      <rPr>
        <rFont val="Arial"/>
        <color theme="1"/>
      </rPr>
      <t>, involving some of the cyber
resources of the [Tier 3: information systems; Tier 2: mission/business processes or EA segments,
common infrastructure, or support services; Tier 1: organization/governance structure], but
involving no critical resources.</t>
    </r>
  </si>
  <si>
    <r>
      <rPr>
        <rFont val="Arial"/>
        <color theme="1"/>
      </rPr>
      <t xml:space="preserve">The effects of the error, accident, or act of nature are </t>
    </r>
    <r>
      <rPr>
        <rFont val="Arial"/>
        <b/>
        <color theme="1"/>
      </rPr>
      <t>minimal</t>
    </r>
    <r>
      <rPr>
        <rFont val="Arial"/>
        <color theme="1"/>
      </rPr>
      <t>, involving few if any of the cyber resources of the [Tier 3: information systems; Tier 2: mission/business processes or EA segments, common infrastructure, or support services; Tier 1: organization/governance structure], and involving no critical resources.</t>
    </r>
  </si>
  <si>
    <t>Table F-2: ASSESSMENT SCALE – VULNERABILITY SEVERITY</t>
  </si>
  <si>
    <t>The vulnerability is exposed and exploitable, and its exploitation could result in severe impacts. 
Relevant security control or other remediation is not implemented and not planned; or no security measure can be identified to remediate the vulnerability.</t>
  </si>
  <si>
    <t>The vulnerability is of high concern, based on the exposure of the vulnerability and ease of exploitation and/or on the severity of impacts that could result from its exploitation. 
Relevant security control or other remediation is planned but not implemented; compensating controls are in place and at least minimally effective.</t>
  </si>
  <si>
    <t>The vulnerability is of moderate concern, based on the exposure of the vulnerability and ease of exploitation and/or on the severity of impacts that could result from its exploitation. 
Relevant security control or other remediation is partially implemented and somewhat effective.</t>
  </si>
  <si>
    <t>The vulnerability is of minor concern, but effectiveness of remediation could be improved. 
Relevant security control or other remediation is fully implemented and somewhat effective</t>
  </si>
  <si>
    <t>The vulnerability is not of concern. 
Relevant security control or other remediation is fully implemented, assessed, and effective.</t>
  </si>
  <si>
    <t>Table F-5: Pervaiseness of predisposing condition</t>
  </si>
  <si>
    <t>Applies to all organizational missions/business functions (Tier 1), mission/business processes (Tier 2), or information systems (Tier 3).</t>
  </si>
  <si>
    <t>Applies to most organizational missions/business functions (Tier 1), mission/business processes (Tier 2), or information systems (Tier 3)</t>
  </si>
  <si>
    <t>Applies to many organizational missions/business functions (Tier 1), mission/business processes (Tier 2), or information systems (Tier 3).</t>
  </si>
  <si>
    <t>Applies to some organizational missions/business functions (Tier 1), mission/business processes (Tier 2), or information systems (Tier 3).</t>
  </si>
  <si>
    <t>Applies to few organizational missions/business functions (Tier 1), mission/business processes (Tier 2), or information systems (Tier 3).</t>
  </si>
  <si>
    <t>TABLE G-2: ASSESSMENT SCALE – LIKELIHOOD OF THREAT EVENT INITIATION (ADVERSARIAL)</t>
  </si>
  <si>
    <t>Adversary is highly likely to initiate the threat event</t>
  </si>
  <si>
    <t>Adversary is likely to initiate the threat event</t>
  </si>
  <si>
    <t>Adversary is somewhat likely to initiate the threat event</t>
  </si>
  <si>
    <t>Adversary is unlikely to initiate the threat event</t>
  </si>
  <si>
    <t>Adversary is highly unlikely to initiate the threat event</t>
  </si>
  <si>
    <t>TABLE G-3: ASSESSMENT SCALE – LIKELIHOOD OF THREAT EVENT OCCURRENCE (NON-ADVERSARIAL)</t>
  </si>
  <si>
    <t>Error, accident, or act of nature is almost certain to occur; or occurs more than 100 times a year.</t>
  </si>
  <si>
    <t>Error, accident, or act of nature is highly likely to occur; or occurs between 10-100 times a year.</t>
  </si>
  <si>
    <t>Error, accident, or act of nature is somewhat likely to occur; or occurs between 1-10 times a year.</t>
  </si>
  <si>
    <t>Error, accident, or act of nature is unlikely to occur; or occurs less than once a year, but more than once every 10 years.</t>
  </si>
  <si>
    <t>Error, accident, or act of nature is highly unlikely to occur; or occurs less than once every 10 years.</t>
  </si>
  <si>
    <t>TABLE G-4: ASSESSMENT SCALE – LIKELIHOOD OF THREAT EVENT RESULTING IN ADVERSE IMPACTS</t>
  </si>
  <si>
    <t>If the threat event is initiated or occurs, it is almost certain to have adverse impacts.</t>
  </si>
  <si>
    <t>If the threat event is initiated or occurs, it is highly likely to have adverse impacts.</t>
  </si>
  <si>
    <t>If the threat event is initiated or occurs, it is somewhat likely to have adverse impacts.</t>
  </si>
  <si>
    <t>If the threat event is initiated or occurs, it is unlikely to have adverse impacts.</t>
  </si>
  <si>
    <t>If the threat event is initiated or occurs, it is highly unlikely to have adverse impacts.</t>
  </si>
  <si>
    <t>TABLE G-5: ASSESSMENT SCALE – OVERALL LIKELIHOOD</t>
  </si>
  <si>
    <t>Likelihood of Threat Event Initiation or Occurrence</t>
  </si>
  <si>
    <t>Likelihood Threat Events Result in Adverse Impacts</t>
  </si>
  <si>
    <t>TABLE H-3: ASSESSMENT SCALE – IMPACT OF THREAT EVENTS</t>
  </si>
  <si>
    <t>The threat event could be expected to have multiple severe or catastrophic adverse effects on organizational operations, organizational assets, individuals, other organizations, or the Nation.</t>
  </si>
  <si>
    <t>The threat event could be expected to have a severe or catastrophic adverse effect on organizational operations, organizational assets, individuals, other organizations, or the Nation. A severe or catastrophic adverse effect means that, for example, the threat event might: (i) cause a severe degradation in or loss of mission capability to an extent and duration that the organization is not able to perform one or more of its primary functions; (ii) result in major damage to organizational assets; (iii) result in major financial loss; or (iv) result in severe or catastrophic harm to individuals involving loss of life or serious life-threatening injuries.</t>
  </si>
  <si>
    <t>If the threat event is initiated or occurs, it is somewhat likely to have adverse impacts.The threat event could be expected to have a serious adverse effect on organizational operations,
organizational assets, individuals other organizations, or the Nation. A serious adverse effect
means that, for example, the threat event might: (i) cause a significant degradation in mission
capability to an extent and duration that the organization is able to perform its primary functions,
but the effectiveness of the functions is significantly reduced; (ii) result in significant damage to
organizational assets; (iii) result in significant financial loss; or (iv) result in significant harm to
individuals that does not involve loss of life or serious life-threatening injuries.</t>
  </si>
  <si>
    <t>If the threat event is initiated or occurs, it is unlikely to have adverse impacts.The threat event could be expected to have a limited adverse effect on organizational operations,
organizational assets, individuals other organizations, or the Nation. A limited adverse effect
means that, for example, the threat event might: (i) cause a degradation in mission capability to an
extent and duration that the organization is able to perform its primary functions, but the
effectiveness of the functions is noticeably reduced; (ii) result in minor damage to organizational
assets; (iii) result in minor financial loss; or (iv) result in minor harm to individuals.</t>
  </si>
  <si>
    <t>The threat event could be expected to have a negligible adverse effect on organizational operations, organizational assets, individuals other organizations, or the Nation.</t>
  </si>
  <si>
    <t>TABLE I-2: ASSESSMENT SCALE – LEVEL OF RISK (COMBINATION OF LIKELIHOOD AND IMPACT)</t>
  </si>
  <si>
    <r>
      <rPr>
        <rFont val="Arial"/>
        <b/>
        <color theme="1"/>
      </rPr>
      <t xml:space="preserve">Likelihood </t>
    </r>
    <r>
      <rPr>
        <rFont val="Arial"/>
        <b/>
        <color theme="1"/>
        <sz val="7.0"/>
      </rPr>
      <t>(Threat Event Occurs and Results in Adverse Impact)</t>
    </r>
  </si>
  <si>
    <t>Level of Impact</t>
  </si>
  <si>
    <t>TABLE I-3: ASSESSMENT SCALE – LEVEL OF RISK</t>
  </si>
  <si>
    <t>Very high risk means that a threat event could be expected to have multiple severe or catastrophic adverse effects on organizational operations, organizational assets, individuals, other organizations, or the Nation</t>
  </si>
  <si>
    <t>High risk means that a threat event could be expected to have a severe or catastrophic adverse effect on organizational operations, organizational assets, individuals, other organizations, or the Nation.</t>
  </si>
  <si>
    <t>Moderate risk means that a threat event could be expected to have a serious adverse effect on organizational operations, organizational assets, individuals, other organizations, or the Nation.</t>
  </si>
  <si>
    <t>Low risk means that a threat event could be expected to have a limited adverse effect on organizational operations, organizational assets, individuals, other organizations, or the Nation.</t>
  </si>
  <si>
    <t>Very low risk means that a threat event could be expected to have a negligible adverse effect on organizational operations, organizational assets, individuals, other organizations, or the Nation.</t>
  </si>
  <si>
    <t>TABLE D-2: TAXONOMY OF THREAT SOURCES</t>
  </si>
  <si>
    <t>Number</t>
  </si>
  <si>
    <t>Threat Source</t>
  </si>
  <si>
    <t>Description of Threat</t>
  </si>
  <si>
    <t>Characteristics</t>
  </si>
  <si>
    <t>Risk Level</t>
  </si>
  <si>
    <t>Risk Percent</t>
  </si>
  <si>
    <t>ADVERSARIAL</t>
  </si>
  <si>
    <t>Outsider</t>
  </si>
  <si>
    <t>Individuals, groups, organizations, or states that seek to exploit the organization’s dependence on cyber resources (i.e., information in electronic form, information and communications technologies, and the communications and information-handling capabilities provided by those technologies).</t>
  </si>
  <si>
    <t>Capability, Intent, Targeting</t>
  </si>
  <si>
    <t>Medium</t>
  </si>
  <si>
    <t>-</t>
  </si>
  <si>
    <t>Insider Threat</t>
  </si>
  <si>
    <t>Trusted Insider</t>
  </si>
  <si>
    <t>Privileged Insider</t>
  </si>
  <si>
    <t>Ad hoc group</t>
  </si>
  <si>
    <t>Establised group</t>
  </si>
  <si>
    <t>Competitor</t>
  </si>
  <si>
    <t>Supplier</t>
  </si>
  <si>
    <t>Partner</t>
  </si>
  <si>
    <t>Customer</t>
  </si>
  <si>
    <t>Nation-state</t>
  </si>
  <si>
    <t>Total</t>
  </si>
  <si>
    <t>ACCIDENTAL</t>
  </si>
  <si>
    <t>Accidental User</t>
  </si>
  <si>
    <t>Erroneous actions taken by individuals in the course of executing their everyday responsibilities.</t>
  </si>
  <si>
    <t>Range of effects</t>
  </si>
  <si>
    <t>Accidental Privileged User</t>
  </si>
  <si>
    <t>STRUCTURAL</t>
  </si>
  <si>
    <t>Storage</t>
  </si>
  <si>
    <t>Failures of equipment, environmental controls, or software due to aging, resource depletion, or other circumstances which exceed expected operating parameters.</t>
  </si>
  <si>
    <t>Processing</t>
  </si>
  <si>
    <t>Communications</t>
  </si>
  <si>
    <t>Display</t>
  </si>
  <si>
    <t>Sensor</t>
  </si>
  <si>
    <t>Controller</t>
  </si>
  <si>
    <t>Temperature/Humidity Controls</t>
  </si>
  <si>
    <t>Power Supply</t>
  </si>
  <si>
    <t>Operating System</t>
  </si>
  <si>
    <t>Networking</t>
  </si>
  <si>
    <t>General-Purpose Application</t>
  </si>
  <si>
    <t>Mission-Specific Application</t>
  </si>
  <si>
    <t>ENVIRONMENTAL</t>
  </si>
  <si>
    <t>Fire</t>
  </si>
  <si>
    <t>Natural disasters and failures of critical infrastructures on which the organization depends, but which are outside the control of the organization. 
Note: Natural and man-made disasters can also be characterized in terms of their severity and/or duration. However, because the threat source and the threat event are strongly identified, severity and duration can be included in the description of the threat event (e.g., Category 5 hurricane causes extensive damage to the facilities housing mission-critical systems, making those systems unavailable for three weeks)</t>
  </si>
  <si>
    <t>Flood/Tsunami</t>
  </si>
  <si>
    <t>Windstorm/Tornado</t>
  </si>
  <si>
    <t>Hurricane</t>
  </si>
  <si>
    <t>Earthquake</t>
  </si>
  <si>
    <t>Bombing</t>
  </si>
  <si>
    <t>Overrun</t>
  </si>
  <si>
    <t>Unusual Natural Event (e.g. Sunspots)</t>
  </si>
  <si>
    <t>Telecommunications Outage</t>
  </si>
  <si>
    <t>Electrical Power Outage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</si>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</sst>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>
      <color theme="1"/>
      <name val="Arial"/>
    </font>
    <font>
      <b/>
      <sz val="9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rgb="FFFFFFFF"/>
      <name val="Arial"/>
    </font>
    <font>
      <b/>
      <i/>
      <color rgb="FF000000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i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AA4F4F"/>
        <bgColor rgb="FFAA4F4F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E59F"/>
        <bgColor rgb="FFFFE59F"/>
      </patternFill>
    </fill>
    <fill>
      <patternFill patternType="solid">
        <fgColor rgb="FFB7D7A8"/>
        <bgColor rgb="FFB7D7A8"/>
      </patternFill>
    </fill>
    <fill>
      <patternFill patternType="solid">
        <fgColor rgb="FFF3F3F3"/>
        <bgColor rgb="FFF3F3F3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2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5" fontId="1" numFmtId="0" xfId="0" applyAlignment="1" applyFill="1" applyFont="1">
      <alignment readingOrder="0" shrinkToFit="0" vertical="top" wrapText="1"/>
    </xf>
    <xf borderId="0" fillId="6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vertical="top"/>
    </xf>
    <xf borderId="0" fillId="0" fontId="6" numFmtId="0" xfId="0" applyAlignment="1" applyFont="1">
      <alignment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right" shrinkToFit="0" vertical="top" wrapText="1"/>
    </xf>
    <xf borderId="0" fillId="3" fontId="5" numFmtId="0" xfId="0" applyAlignment="1" applyFont="1">
      <alignment shrinkToFit="0" vertical="top" wrapText="1"/>
    </xf>
    <xf borderId="0" fillId="4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5" fontId="5" numFmtId="0" xfId="0" applyAlignment="1" applyFont="1">
      <alignment shrinkToFit="0" vertical="top" wrapText="1"/>
    </xf>
    <xf borderId="0" fillId="6" fontId="5" numFmtId="0" xfId="0" applyAlignment="1" applyFont="1">
      <alignment shrinkToFit="0" vertical="top" wrapText="1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horizontal="left" shrinkToFit="0" vertical="top" wrapText="1"/>
    </xf>
    <xf borderId="0" fillId="0" fontId="1" numFmtId="0" xfId="0" applyAlignment="1" applyFont="1">
      <alignment readingOrder="0"/>
    </xf>
    <xf borderId="0" fillId="7" fontId="2" numFmtId="0" xfId="0" applyAlignment="1" applyFill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vertical="center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0" fontId="5" numFmtId="0" xfId="0" applyAlignment="1" applyFont="1">
      <alignment horizontal="left" readingOrder="0" shrinkToFit="0" vertical="bottom" wrapText="1"/>
    </xf>
    <xf borderId="0" fillId="7" fontId="2" numFmtId="0" xfId="0" applyAlignment="1" applyFont="1">
      <alignment horizontal="center" readingOrder="0" shrinkToFit="0" vertical="top" wrapText="1"/>
    </xf>
    <xf borderId="0" fillId="7" fontId="2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8" fontId="1" numFmtId="0" xfId="0" applyAlignment="1" applyFont="1">
      <alignment readingOrder="0" shrinkToFit="0" vertical="top" wrapText="1"/>
    </xf>
    <xf borderId="0" fillId="8" fontId="2" numFmtId="0" xfId="0" applyAlignment="1" applyFont="1">
      <alignment readingOrder="0"/>
    </xf>
    <xf borderId="0" fillId="8" fontId="1" numFmtId="0" xfId="0" applyAlignment="1" applyFont="1">
      <alignment readingOrder="0" vertical="top"/>
    </xf>
    <xf borderId="0" fillId="8" fontId="1" numFmtId="0" xfId="0" applyFont="1"/>
    <xf borderId="0" fillId="8" fontId="1" numFmtId="0" xfId="0" applyAlignment="1" applyFont="1">
      <alignment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vertical="top"/>
    </xf>
    <xf borderId="0" fillId="11" fontId="1" numFmtId="0" xfId="0" applyAlignment="1" applyFill="1" applyFont="1">
      <alignment horizontal="center" readingOrder="0" shrinkToFit="0" vertical="top" wrapText="1"/>
    </xf>
    <xf borderId="0" fillId="0" fontId="8" numFmtId="0" xfId="0" applyAlignment="1" applyFont="1">
      <alignment vertical="bottom"/>
    </xf>
    <xf borderId="0" fillId="0" fontId="7" numFmtId="0" xfId="0" applyAlignment="1" applyFont="1">
      <alignment shrinkToFit="0" vertical="top" wrapText="1"/>
    </xf>
    <xf borderId="0" fillId="11" fontId="1" numFmtId="0" xfId="0" applyAlignment="1" applyFont="1">
      <alignment horizontal="center" readingOrder="0"/>
    </xf>
    <xf borderId="0" fillId="0" fontId="2" numFmtId="0" xfId="0" applyFont="1"/>
    <xf borderId="0" fillId="0" fontId="9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1"/>
    </xf>
    <xf borderId="1" fillId="8" fontId="1" numFmtId="0" xfId="0" applyAlignment="1" applyBorder="1" applyFont="1">
      <alignment readingOrder="0" shrinkToFit="0" vertical="top" wrapText="1"/>
    </xf>
    <xf borderId="1" fillId="8" fontId="10" numFmtId="0" xfId="0" applyAlignment="1" applyBorder="1" applyFont="1">
      <alignment readingOrder="0"/>
    </xf>
    <xf borderId="1" fillId="8" fontId="11" numFmtId="0" xfId="0" applyBorder="1" applyFont="1"/>
    <xf borderId="1" fillId="8" fontId="12" numFmtId="0" xfId="0" applyAlignment="1" applyBorder="1" applyFont="1">
      <alignment readingOrder="0" shrinkToFit="0" vertical="top" wrapText="1"/>
    </xf>
    <xf borderId="1" fillId="8" fontId="2" numFmtId="10" xfId="0" applyBorder="1" applyFont="1" applyNumberFormat="1"/>
    <xf borderId="0" fillId="0" fontId="1" numFmtId="0" xfId="0" applyAlignment="1" applyFont="1">
      <alignment horizontal="center"/>
    </xf>
    <xf borderId="0" fillId="11" fontId="1" numFmtId="0" xfId="0" applyFont="1"/>
    <xf borderId="1" fillId="8" fontId="13" numFmtId="0" xfId="0" applyAlignment="1" applyBorder="1" applyFont="1">
      <alignment readingOrder="0"/>
    </xf>
    <xf borderId="1" fillId="8" fontId="1" numFmtId="0" xfId="0" applyBorder="1" applyFont="1"/>
    <xf borderId="0" fillId="8" fontId="1" numFmtId="0" xfId="0" applyAlignment="1" applyFont="1">
      <alignment readingOrder="0" shrinkToFit="0" wrapText="1"/>
    </xf>
    <xf borderId="0" fillId="11" fontId="1" numFmtId="0" xfId="0" applyAlignment="1" applyFont="1">
      <alignment shrinkToFit="0" vertical="top" wrapText="1"/>
    </xf>
    <xf borderId="0" fillId="7" fontId="1" numFmtId="0" xfId="0" applyAlignment="1" applyFont="1">
      <alignment horizontal="center"/>
    </xf>
    <xf borderId="0" fillId="7" fontId="2" numFmtId="0" xfId="0" applyAlignment="1" applyFont="1">
      <alignment readingOrder="0"/>
    </xf>
    <xf borderId="0" fillId="7" fontId="1" numFmtId="0" xfId="0" applyFont="1"/>
    <xf borderId="0" fillId="8" fontId="2" numFmtId="10" xfId="0" applyFont="1" applyNumberFormat="1"/>
    <xf borderId="0" fillId="0" fontId="1" numFmtId="0" xfId="0" applyAlignment="1" applyFont="1">
      <alignment horizontal="center" shrinkToFit="0" vertical="top" wrapText="1"/>
    </xf>
  </cellXfs>
  <cellStyles count="1">
    <cellStyle xfId="0" name="Normal" builtinId="0"/>
  </cellStyles>
  <dxfs count="7">
    <dxf>
      <font>
        <color rgb="FF463721"/>
      </font>
      <fill>
        <patternFill patternType="solid">
          <fgColor rgb="FFFFE59F"/>
          <bgColor rgb="FFFFE59F"/>
        </patternFill>
      </fill>
      <border/>
    </dxf>
    <dxf>
      <font>
        <color rgb="FF753800"/>
      </font>
      <fill>
        <patternFill patternType="solid">
          <fgColor rgb="FFFFC8AA"/>
          <bgColor rgb="FFFFC8AA"/>
        </patternFill>
      </fill>
      <border/>
    </dxf>
    <dxf>
      <font>
        <color rgb="FFB10202"/>
      </font>
      <fill>
        <patternFill patternType="solid">
          <fgColor rgb="FFFFCFC8"/>
          <bgColor rgb="FFFFCFC8"/>
        </patternFill>
      </fill>
      <border/>
    </dxf>
    <dxf>
      <font>
        <color rgb="FFFFCFC8"/>
      </font>
      <fill>
        <patternFill patternType="solid">
          <fgColor rgb="FFAA4F4F"/>
          <bgColor rgb="FFAA4F4F"/>
        </patternFill>
      </fill>
      <border/>
    </dxf>
    <dxf>
      <font>
        <color rgb="FF13734B"/>
      </font>
      <fill>
        <patternFill patternType="solid">
          <fgColor rgb="FFD4EDBB"/>
          <bgColor rgb="FFD4EDBB"/>
        </patternFill>
      </fill>
      <border/>
    </dxf>
    <dxf>
      <font>
        <color rgb="FF753800"/>
      </font>
      <fill>
        <patternFill patternType="solid">
          <fgColor rgb="FFFFE59F"/>
          <bgColor rgb="FFFFE59F"/>
        </patternFill>
      </fill>
      <border/>
    </dxf>
    <dxf>
      <font>
        <color rgb="FF463721"/>
      </font>
      <fill>
        <patternFill patternType="solid">
          <fgColor rgb="FFFFC8AA"/>
          <bgColor rgb="FFFFC8AA"/>
        </patternFill>
      </fill>
      <border/>
    </dxf>
  </d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12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88"/>
    <col customWidth="1" min="5" max="5" width="50.13"/>
    <col customWidth="1" min="9" max="9" width="11.38"/>
    <col customWidth="1" min="10" max="10" width="46.88"/>
  </cols>
  <sheetData>
    <row r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6" t="s">
        <v>5</v>
      </c>
      <c r="C5" s="7" t="s">
        <v>6</v>
      </c>
      <c r="D5" s="7">
        <v>10.0</v>
      </c>
      <c r="E5" s="8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8</v>
      </c>
      <c r="C6" s="7" t="s">
        <v>9</v>
      </c>
      <c r="D6" s="7">
        <v>8.0</v>
      </c>
      <c r="E6" s="8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11</v>
      </c>
      <c r="C7" s="7" t="s">
        <v>12</v>
      </c>
      <c r="D7" s="7">
        <v>5.0</v>
      </c>
      <c r="E7" s="8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14</v>
      </c>
      <c r="C8" s="7" t="s">
        <v>15</v>
      </c>
      <c r="D8" s="7">
        <v>2.0</v>
      </c>
      <c r="E8" s="8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17</v>
      </c>
      <c r="C9" s="7" t="s">
        <v>18</v>
      </c>
      <c r="D9" s="7">
        <v>0.0</v>
      </c>
      <c r="E9" s="8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E10" s="13"/>
    </row>
    <row r="11">
      <c r="E11" s="13"/>
    </row>
    <row r="12">
      <c r="A12" s="14"/>
      <c r="B12" s="3" t="s">
        <v>20</v>
      </c>
      <c r="C12" s="14"/>
      <c r="D12" s="14"/>
      <c r="E12" s="14"/>
      <c r="F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5" t="s">
        <v>1</v>
      </c>
      <c r="C14" s="15" t="s">
        <v>2</v>
      </c>
      <c r="D14" s="15" t="s">
        <v>3</v>
      </c>
      <c r="E14" s="15" t="s">
        <v>4</v>
      </c>
      <c r="F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6" t="s">
        <v>5</v>
      </c>
      <c r="C15" s="17" t="s">
        <v>6</v>
      </c>
      <c r="D15" s="18">
        <v>10.0</v>
      </c>
      <c r="E15" s="7" t="s">
        <v>21</v>
      </c>
      <c r="F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9" t="s">
        <v>8</v>
      </c>
      <c r="C16" s="17" t="s">
        <v>9</v>
      </c>
      <c r="D16" s="18">
        <v>8.0</v>
      </c>
      <c r="E16" s="7" t="s">
        <v>22</v>
      </c>
      <c r="F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20" t="s">
        <v>11</v>
      </c>
      <c r="C17" s="17" t="s">
        <v>12</v>
      </c>
      <c r="D17" s="18">
        <v>5.0</v>
      </c>
      <c r="E17" s="21" t="s">
        <v>23</v>
      </c>
      <c r="F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22" t="s">
        <v>14</v>
      </c>
      <c r="C18" s="17" t="s">
        <v>15</v>
      </c>
      <c r="D18" s="18">
        <v>2.0</v>
      </c>
      <c r="E18" s="21" t="s">
        <v>24</v>
      </c>
      <c r="F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23" t="s">
        <v>17</v>
      </c>
      <c r="C19" s="17" t="s">
        <v>18</v>
      </c>
      <c r="D19" s="18">
        <v>0.0</v>
      </c>
      <c r="E19" s="21" t="s">
        <v>25</v>
      </c>
      <c r="F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E20" s="13"/>
    </row>
    <row r="21">
      <c r="E21" s="13"/>
    </row>
    <row r="22">
      <c r="A22" s="14"/>
      <c r="B22" s="24" t="s">
        <v>26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5" t="s">
        <v>1</v>
      </c>
      <c r="C24" s="15" t="s">
        <v>2</v>
      </c>
      <c r="D24" s="15" t="s">
        <v>3</v>
      </c>
      <c r="E24" s="15" t="s">
        <v>4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6" t="s">
        <v>5</v>
      </c>
      <c r="C25" s="17" t="s">
        <v>6</v>
      </c>
      <c r="D25" s="18">
        <v>10.0</v>
      </c>
      <c r="E25" s="21" t="s">
        <v>27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9" t="s">
        <v>8</v>
      </c>
      <c r="C26" s="17" t="s">
        <v>9</v>
      </c>
      <c r="D26" s="18">
        <v>8.0</v>
      </c>
      <c r="E26" s="21" t="s">
        <v>28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20" t="s">
        <v>11</v>
      </c>
      <c r="C27" s="17" t="s">
        <v>12</v>
      </c>
      <c r="D27" s="18">
        <v>5.0</v>
      </c>
      <c r="E27" s="7" t="s">
        <v>29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22" t="s">
        <v>14</v>
      </c>
      <c r="C28" s="17" t="s">
        <v>15</v>
      </c>
      <c r="D28" s="18">
        <v>2.0</v>
      </c>
      <c r="E28" s="7" t="s">
        <v>30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23" t="s">
        <v>17</v>
      </c>
      <c r="C29" s="17" t="s">
        <v>18</v>
      </c>
      <c r="D29" s="18">
        <v>0.0</v>
      </c>
      <c r="E29" s="7" t="s">
        <v>31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E30" s="13"/>
    </row>
    <row r="31">
      <c r="E31" s="13"/>
    </row>
    <row r="32">
      <c r="A32" s="14"/>
      <c r="B32" s="24" t="s">
        <v>32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5" t="s">
        <v>1</v>
      </c>
      <c r="C34" s="15" t="s">
        <v>2</v>
      </c>
      <c r="D34" s="15" t="s">
        <v>3</v>
      </c>
      <c r="E34" s="15" t="s">
        <v>4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6" t="s">
        <v>5</v>
      </c>
      <c r="C35" s="17" t="s">
        <v>6</v>
      </c>
      <c r="D35" s="25">
        <v>10.0</v>
      </c>
      <c r="E35" s="21" t="s">
        <v>33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9" t="s">
        <v>8</v>
      </c>
      <c r="C36" s="17" t="s">
        <v>9</v>
      </c>
      <c r="D36" s="25">
        <v>8.0</v>
      </c>
      <c r="E36" s="21" t="s">
        <v>34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20" t="s">
        <v>11</v>
      </c>
      <c r="C37" s="17" t="s">
        <v>12</v>
      </c>
      <c r="D37" s="25">
        <v>5.0</v>
      </c>
      <c r="E37" s="8" t="s">
        <v>35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22" t="s">
        <v>14</v>
      </c>
      <c r="C38" s="17" t="s">
        <v>15</v>
      </c>
      <c r="D38" s="25">
        <v>2.0</v>
      </c>
      <c r="E38" s="21" t="s">
        <v>36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23" t="s">
        <v>17</v>
      </c>
      <c r="C39" s="17" t="s">
        <v>18</v>
      </c>
      <c r="D39" s="25">
        <v>0.0</v>
      </c>
      <c r="E39" s="8" t="s">
        <v>37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63"/>
    <col customWidth="1" min="5" max="5" width="43.13"/>
  </cols>
  <sheetData>
    <row r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38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6" t="s">
        <v>5</v>
      </c>
      <c r="C5" s="7" t="s">
        <v>6</v>
      </c>
      <c r="D5" s="7">
        <v>10.0</v>
      </c>
      <c r="E5" s="7" t="s">
        <v>39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8</v>
      </c>
      <c r="C6" s="7" t="s">
        <v>9</v>
      </c>
      <c r="D6" s="7">
        <v>8.0</v>
      </c>
      <c r="E6" s="7" t="s">
        <v>40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11</v>
      </c>
      <c r="C7" s="7" t="s">
        <v>12</v>
      </c>
      <c r="D7" s="7">
        <v>5.0</v>
      </c>
      <c r="E7" s="7" t="s">
        <v>41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14</v>
      </c>
      <c r="C8" s="7" t="s">
        <v>15</v>
      </c>
      <c r="D8" s="7">
        <v>2.0</v>
      </c>
      <c r="E8" s="7" t="s">
        <v>42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17</v>
      </c>
      <c r="C9" s="7" t="s">
        <v>18</v>
      </c>
      <c r="D9" s="7">
        <v>0.0</v>
      </c>
      <c r="E9" s="7" t="s">
        <v>43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44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5" t="s">
        <v>1</v>
      </c>
      <c r="C15" s="5" t="s">
        <v>2</v>
      </c>
      <c r="D15" s="5" t="s">
        <v>3</v>
      </c>
      <c r="E15" s="5" t="s">
        <v>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6" t="s">
        <v>5</v>
      </c>
      <c r="C16" s="7" t="s">
        <v>6</v>
      </c>
      <c r="D16" s="7">
        <v>10.0</v>
      </c>
      <c r="E16" s="7" t="s">
        <v>45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8</v>
      </c>
      <c r="C17" s="7" t="s">
        <v>9</v>
      </c>
      <c r="D17" s="7">
        <v>8.0</v>
      </c>
      <c r="E17" s="7" t="s">
        <v>46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 t="s">
        <v>11</v>
      </c>
      <c r="C18" s="7" t="s">
        <v>12</v>
      </c>
      <c r="D18" s="7">
        <v>5.0</v>
      </c>
      <c r="E18" s="7" t="s">
        <v>47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1" t="s">
        <v>14</v>
      </c>
      <c r="C19" s="7" t="s">
        <v>15</v>
      </c>
      <c r="D19" s="7">
        <v>2.0</v>
      </c>
      <c r="E19" s="7" t="s">
        <v>48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 t="s">
        <v>17</v>
      </c>
      <c r="C20" s="7" t="s">
        <v>18</v>
      </c>
      <c r="D20" s="7">
        <v>0.0</v>
      </c>
      <c r="E20" s="7" t="s">
        <v>49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B2:E2"/>
    <mergeCell ref="B13:E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2.75"/>
  </cols>
  <sheetData>
    <row r="2">
      <c r="A2" s="1"/>
      <c r="B2" s="3" t="s">
        <v>50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6" t="s">
        <v>5</v>
      </c>
      <c r="C5" s="7" t="s">
        <v>6</v>
      </c>
      <c r="D5" s="7">
        <v>10.0</v>
      </c>
      <c r="E5" s="26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8</v>
      </c>
      <c r="C6" s="7" t="s">
        <v>9</v>
      </c>
      <c r="D6" s="7">
        <v>8.0</v>
      </c>
      <c r="E6" s="26" t="s">
        <v>52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11</v>
      </c>
      <c r="C7" s="7" t="s">
        <v>12</v>
      </c>
      <c r="D7" s="7">
        <v>5.0</v>
      </c>
      <c r="E7" s="26" t="s">
        <v>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14</v>
      </c>
      <c r="C8" s="7" t="s">
        <v>15</v>
      </c>
      <c r="D8" s="7">
        <v>2.0</v>
      </c>
      <c r="E8" s="26" t="s">
        <v>54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17</v>
      </c>
      <c r="C9" s="7" t="s">
        <v>18</v>
      </c>
      <c r="D9" s="7">
        <v>0.0</v>
      </c>
      <c r="E9" s="26" t="s">
        <v>55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3">
      <c r="A13" s="1"/>
      <c r="B13" s="3" t="s">
        <v>56</v>
      </c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5" t="s">
        <v>1</v>
      </c>
      <c r="C15" s="5" t="s">
        <v>2</v>
      </c>
      <c r="D15" s="5" t="s">
        <v>3</v>
      </c>
      <c r="E15" s="5" t="s">
        <v>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6" t="s">
        <v>5</v>
      </c>
      <c r="C16" s="7" t="s">
        <v>6</v>
      </c>
      <c r="D16" s="7">
        <v>10.0</v>
      </c>
      <c r="E16" s="8" t="s">
        <v>57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 t="s">
        <v>8</v>
      </c>
      <c r="C17" s="7" t="s">
        <v>9</v>
      </c>
      <c r="D17" s="7">
        <v>8.0</v>
      </c>
      <c r="E17" s="8" t="s">
        <v>58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 t="s">
        <v>11</v>
      </c>
      <c r="C18" s="7" t="s">
        <v>12</v>
      </c>
      <c r="D18" s="7">
        <v>5.0</v>
      </c>
      <c r="E18" s="8" t="s">
        <v>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1" t="s">
        <v>14</v>
      </c>
      <c r="C19" s="7" t="s">
        <v>15</v>
      </c>
      <c r="D19" s="7">
        <v>2.0</v>
      </c>
      <c r="E19" s="8" t="s">
        <v>60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 t="s">
        <v>17</v>
      </c>
      <c r="C20" s="7" t="s">
        <v>18</v>
      </c>
      <c r="D20" s="7">
        <v>0.0</v>
      </c>
      <c r="E20" s="8" t="s">
        <v>61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4">
      <c r="A24" s="1"/>
      <c r="B24" s="3" t="s">
        <v>62</v>
      </c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/>
      <c r="B27" s="6" t="s">
        <v>5</v>
      </c>
      <c r="C27" s="7" t="s">
        <v>6</v>
      </c>
      <c r="D27" s="7">
        <v>10.0</v>
      </c>
      <c r="E27" s="8" t="s">
        <v>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9" t="s">
        <v>8</v>
      </c>
      <c r="C28" s="7" t="s">
        <v>9</v>
      </c>
      <c r="D28" s="7">
        <v>8.0</v>
      </c>
      <c r="E28" s="8" t="s">
        <v>64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0" t="s">
        <v>11</v>
      </c>
      <c r="C29" s="7" t="s">
        <v>12</v>
      </c>
      <c r="D29" s="7">
        <v>5.0</v>
      </c>
      <c r="E29" s="8" t="s">
        <v>65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1" t="s">
        <v>14</v>
      </c>
      <c r="C30" s="7" t="s">
        <v>15</v>
      </c>
      <c r="D30" s="7">
        <v>2.0</v>
      </c>
      <c r="E30" s="8" t="s">
        <v>66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2" t="s">
        <v>17</v>
      </c>
      <c r="C31" s="7" t="s">
        <v>18</v>
      </c>
      <c r="D31" s="7">
        <v>0.0</v>
      </c>
      <c r="E31" s="8" t="s">
        <v>67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5">
      <c r="B35" s="3" t="s">
        <v>68</v>
      </c>
    </row>
    <row r="37" ht="30.75" customHeight="1">
      <c r="B37" s="27" t="s">
        <v>69</v>
      </c>
      <c r="C37" s="28" t="s">
        <v>70</v>
      </c>
    </row>
    <row r="38" ht="21.0" customHeight="1">
      <c r="C38" s="29" t="s">
        <v>17</v>
      </c>
      <c r="D38" s="29" t="s">
        <v>14</v>
      </c>
      <c r="E38" s="29" t="s">
        <v>11</v>
      </c>
      <c r="F38" s="29" t="s">
        <v>8</v>
      </c>
      <c r="G38" s="29" t="s">
        <v>5</v>
      </c>
    </row>
    <row r="39">
      <c r="B39" s="29" t="s">
        <v>5</v>
      </c>
      <c r="C39" s="30" t="s">
        <v>14</v>
      </c>
      <c r="D39" s="31" t="s">
        <v>11</v>
      </c>
      <c r="E39" s="32" t="s">
        <v>8</v>
      </c>
      <c r="F39" s="33" t="s">
        <v>5</v>
      </c>
      <c r="G39" s="33" t="s">
        <v>5</v>
      </c>
    </row>
    <row r="40">
      <c r="B40" s="29" t="s">
        <v>8</v>
      </c>
      <c r="C40" s="30" t="s">
        <v>14</v>
      </c>
      <c r="D40" s="31" t="s">
        <v>11</v>
      </c>
      <c r="E40" s="31" t="s">
        <v>11</v>
      </c>
      <c r="F40" s="32" t="s">
        <v>8</v>
      </c>
      <c r="G40" s="33" t="s">
        <v>5</v>
      </c>
    </row>
    <row r="41">
      <c r="B41" s="29" t="s">
        <v>11</v>
      </c>
      <c r="C41" s="30" t="s">
        <v>14</v>
      </c>
      <c r="D41" s="30" t="s">
        <v>14</v>
      </c>
      <c r="E41" s="31" t="s">
        <v>11</v>
      </c>
      <c r="F41" s="31" t="s">
        <v>11</v>
      </c>
      <c r="G41" s="32" t="s">
        <v>8</v>
      </c>
    </row>
    <row r="42">
      <c r="B42" s="29" t="s">
        <v>14</v>
      </c>
      <c r="C42" s="34" t="s">
        <v>17</v>
      </c>
      <c r="D42" s="30" t="s">
        <v>14</v>
      </c>
      <c r="E42" s="30" t="s">
        <v>14</v>
      </c>
      <c r="F42" s="31" t="s">
        <v>11</v>
      </c>
      <c r="G42" s="31" t="s">
        <v>11</v>
      </c>
    </row>
    <row r="43">
      <c r="B43" s="29" t="s">
        <v>17</v>
      </c>
      <c r="C43" s="34" t="s">
        <v>17</v>
      </c>
      <c r="D43" s="34" t="s">
        <v>17</v>
      </c>
      <c r="E43" s="30" t="s">
        <v>14</v>
      </c>
      <c r="F43" s="30" t="s">
        <v>14</v>
      </c>
      <c r="G43" s="30" t="s">
        <v>14</v>
      </c>
    </row>
  </sheetData>
  <mergeCells count="2">
    <mergeCell ref="B37:B38"/>
    <mergeCell ref="C37:G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63"/>
    <col customWidth="1" min="3" max="3" width="10.63"/>
    <col customWidth="1" min="4" max="4" width="9.13"/>
    <col customWidth="1" min="5" max="5" width="72.38"/>
  </cols>
  <sheetData>
    <row r="2">
      <c r="A2" s="1"/>
      <c r="B2" s="3" t="s">
        <v>71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6" t="s">
        <v>5</v>
      </c>
      <c r="C5" s="7" t="s">
        <v>6</v>
      </c>
      <c r="D5" s="7">
        <v>10.0</v>
      </c>
      <c r="E5" s="8" t="s">
        <v>72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8</v>
      </c>
      <c r="C6" s="7" t="s">
        <v>9</v>
      </c>
      <c r="D6" s="7">
        <v>8.0</v>
      </c>
      <c r="E6" s="8" t="s">
        <v>73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11</v>
      </c>
      <c r="C7" s="7" t="s">
        <v>12</v>
      </c>
      <c r="D7" s="7">
        <v>5.0</v>
      </c>
      <c r="E7" s="8" t="s">
        <v>74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14</v>
      </c>
      <c r="C8" s="7" t="s">
        <v>15</v>
      </c>
      <c r="D8" s="7">
        <v>2.0</v>
      </c>
      <c r="E8" s="8" t="s">
        <v>75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 t="s">
        <v>17</v>
      </c>
      <c r="C9" s="7" t="s">
        <v>18</v>
      </c>
      <c r="D9" s="7">
        <v>0.0</v>
      </c>
      <c r="E9" s="8" t="s">
        <v>76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75"/>
  </cols>
  <sheetData>
    <row r="2">
      <c r="B2" s="3" t="s">
        <v>77</v>
      </c>
    </row>
    <row r="4" ht="28.5" customHeight="1">
      <c r="B4" s="27" t="s">
        <v>78</v>
      </c>
      <c r="C4" s="28" t="s">
        <v>79</v>
      </c>
    </row>
    <row r="5" ht="25.5" customHeight="1">
      <c r="C5" s="29" t="s">
        <v>17</v>
      </c>
      <c r="D5" s="29" t="s">
        <v>14</v>
      </c>
      <c r="E5" s="29" t="s">
        <v>11</v>
      </c>
      <c r="F5" s="29" t="s">
        <v>8</v>
      </c>
      <c r="G5" s="29" t="s">
        <v>5</v>
      </c>
    </row>
    <row r="6">
      <c r="B6" s="29" t="s">
        <v>5</v>
      </c>
      <c r="C6" s="34" t="s">
        <v>17</v>
      </c>
      <c r="D6" s="30" t="s">
        <v>14</v>
      </c>
      <c r="E6" s="31" t="s">
        <v>11</v>
      </c>
      <c r="F6" s="32" t="s">
        <v>8</v>
      </c>
      <c r="G6" s="33" t="s">
        <v>5</v>
      </c>
    </row>
    <row r="7">
      <c r="B7" s="29" t="s">
        <v>8</v>
      </c>
      <c r="C7" s="34" t="s">
        <v>17</v>
      </c>
      <c r="D7" s="30" t="s">
        <v>14</v>
      </c>
      <c r="E7" s="31" t="s">
        <v>11</v>
      </c>
      <c r="F7" s="32" t="s">
        <v>8</v>
      </c>
      <c r="G7" s="33" t="s">
        <v>5</v>
      </c>
    </row>
    <row r="8">
      <c r="B8" s="29" t="s">
        <v>11</v>
      </c>
      <c r="C8" s="34" t="s">
        <v>17</v>
      </c>
      <c r="D8" s="30" t="s">
        <v>14</v>
      </c>
      <c r="E8" s="31" t="s">
        <v>11</v>
      </c>
      <c r="F8" s="31" t="s">
        <v>11</v>
      </c>
      <c r="G8" s="32" t="s">
        <v>8</v>
      </c>
    </row>
    <row r="9">
      <c r="B9" s="29" t="s">
        <v>14</v>
      </c>
      <c r="C9" s="34" t="s">
        <v>17</v>
      </c>
      <c r="D9" s="30" t="s">
        <v>14</v>
      </c>
      <c r="E9" s="30" t="s">
        <v>14</v>
      </c>
      <c r="F9" s="30" t="s">
        <v>14</v>
      </c>
      <c r="G9" s="31" t="s">
        <v>11</v>
      </c>
    </row>
    <row r="10">
      <c r="B10" s="29" t="s">
        <v>17</v>
      </c>
      <c r="C10" s="34" t="s">
        <v>17</v>
      </c>
      <c r="D10" s="34" t="s">
        <v>17</v>
      </c>
      <c r="E10" s="34" t="s">
        <v>17</v>
      </c>
      <c r="F10" s="30" t="s">
        <v>14</v>
      </c>
      <c r="G10" s="30" t="s">
        <v>14</v>
      </c>
    </row>
    <row r="14">
      <c r="B14" s="3" t="s">
        <v>80</v>
      </c>
      <c r="C14" s="2"/>
      <c r="D14" s="2"/>
      <c r="E14" s="2"/>
    </row>
    <row r="15">
      <c r="B15" s="1"/>
      <c r="C15" s="1"/>
      <c r="D15" s="1"/>
      <c r="E15" s="1"/>
    </row>
    <row r="16">
      <c r="B16" s="5" t="s">
        <v>1</v>
      </c>
      <c r="C16" s="5" t="s">
        <v>2</v>
      </c>
      <c r="D16" s="5" t="s">
        <v>3</v>
      </c>
      <c r="E16" s="5" t="s">
        <v>4</v>
      </c>
    </row>
    <row r="17">
      <c r="B17" s="6" t="s">
        <v>5</v>
      </c>
      <c r="C17" s="7" t="s">
        <v>6</v>
      </c>
      <c r="D17" s="7">
        <v>10.0</v>
      </c>
      <c r="E17" s="8" t="s">
        <v>81</v>
      </c>
    </row>
    <row r="18">
      <c r="B18" s="9" t="s">
        <v>8</v>
      </c>
      <c r="C18" s="7" t="s">
        <v>9</v>
      </c>
      <c r="D18" s="7">
        <v>8.0</v>
      </c>
      <c r="E18" s="8" t="s">
        <v>82</v>
      </c>
    </row>
    <row r="19">
      <c r="B19" s="10" t="s">
        <v>11</v>
      </c>
      <c r="C19" s="7" t="s">
        <v>12</v>
      </c>
      <c r="D19" s="7">
        <v>5.0</v>
      </c>
      <c r="E19" s="8" t="s">
        <v>83</v>
      </c>
    </row>
    <row r="20">
      <c r="B20" s="11" t="s">
        <v>14</v>
      </c>
      <c r="C20" s="7" t="s">
        <v>15</v>
      </c>
      <c r="D20" s="7">
        <v>2.0</v>
      </c>
      <c r="E20" s="8" t="s">
        <v>84</v>
      </c>
    </row>
    <row r="21">
      <c r="B21" s="12" t="s">
        <v>17</v>
      </c>
      <c r="C21" s="7" t="s">
        <v>18</v>
      </c>
      <c r="D21" s="7">
        <v>0.0</v>
      </c>
      <c r="E21" s="8" t="s">
        <v>85</v>
      </c>
    </row>
  </sheetData>
  <mergeCells count="2">
    <mergeCell ref="B4:B5"/>
    <mergeCell ref="C4:G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  <col customWidth="1" min="4" max="4" width="34.63"/>
    <col customWidth="1" min="5" max="5" width="24.38"/>
    <col customWidth="1" min="10" max="10" width="17.75"/>
    <col customWidth="1" min="11" max="11" width="10.25"/>
    <col customWidth="1" min="12" max="12" width="9.75"/>
    <col customWidth="1" min="13" max="13" width="73.13"/>
  </cols>
  <sheetData>
    <row r="1">
      <c r="A1" s="1"/>
      <c r="B1" s="3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3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6" t="s">
        <v>87</v>
      </c>
      <c r="C3" s="36" t="s">
        <v>88</v>
      </c>
      <c r="D3" s="36" t="s">
        <v>89</v>
      </c>
      <c r="E3" s="36" t="s">
        <v>90</v>
      </c>
      <c r="F3" s="36" t="s">
        <v>91</v>
      </c>
      <c r="G3" s="36" t="s">
        <v>3</v>
      </c>
      <c r="H3" s="37" t="s">
        <v>92</v>
      </c>
      <c r="I3" s="1"/>
      <c r="J3" s="38"/>
      <c r="L3" s="39"/>
      <c r="M3" s="39"/>
      <c r="N3" s="3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0"/>
      <c r="C4" s="41" t="s">
        <v>93</v>
      </c>
      <c r="D4" s="40"/>
      <c r="E4" s="42"/>
      <c r="F4" s="40"/>
      <c r="G4" s="43"/>
      <c r="H4" s="44"/>
      <c r="I4" s="1"/>
      <c r="J4" s="39"/>
      <c r="K4" s="39"/>
      <c r="L4" s="14"/>
      <c r="M4" s="14"/>
      <c r="N4" s="1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5">
        <v>1.0</v>
      </c>
      <c r="C5" s="46" t="s">
        <v>94</v>
      </c>
      <c r="D5" s="7" t="s">
        <v>95</v>
      </c>
      <c r="E5" s="46" t="s">
        <v>96</v>
      </c>
      <c r="F5" s="7" t="s">
        <v>97</v>
      </c>
      <c r="G5" s="7">
        <f t="shared" ref="G5:G15" si="1">IF(F5="Very Low", 0, IF(ISBLANK(F5), "", VLOOKUP(F5, {"Low",2;"Medium",5;"High",8;"Very High",10}, 2, FALSE)))</f>
        <v>5</v>
      </c>
      <c r="H5" s="47" t="s">
        <v>98</v>
      </c>
      <c r="I5" s="1"/>
      <c r="J5" s="48"/>
      <c r="K5" s="14"/>
      <c r="L5" s="14"/>
      <c r="M5" s="1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5">
        <v>2.0</v>
      </c>
      <c r="C6" s="7" t="s">
        <v>99</v>
      </c>
      <c r="F6" s="7" t="s">
        <v>14</v>
      </c>
      <c r="G6" s="7">
        <f t="shared" si="1"/>
        <v>2</v>
      </c>
      <c r="H6" s="47" t="s">
        <v>98</v>
      </c>
      <c r="I6" s="1"/>
      <c r="J6" s="14"/>
      <c r="K6" s="14"/>
      <c r="L6" s="14"/>
      <c r="M6" s="49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5">
        <v>3.0</v>
      </c>
      <c r="C7" s="7" t="s">
        <v>100</v>
      </c>
      <c r="F7" s="7" t="s">
        <v>14</v>
      </c>
      <c r="G7" s="7">
        <f t="shared" si="1"/>
        <v>2</v>
      </c>
      <c r="H7" s="50" t="s">
        <v>98</v>
      </c>
      <c r="I7" s="1"/>
      <c r="J7" s="15"/>
      <c r="K7" s="49"/>
      <c r="L7" s="49"/>
      <c r="M7" s="5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5">
        <v>4.0</v>
      </c>
      <c r="C8" s="7" t="s">
        <v>101</v>
      </c>
      <c r="F8" s="7" t="s">
        <v>97</v>
      </c>
      <c r="G8" s="7">
        <f t="shared" si="1"/>
        <v>5</v>
      </c>
      <c r="H8" s="47" t="s">
        <v>98</v>
      </c>
      <c r="I8" s="1"/>
      <c r="J8" s="52"/>
      <c r="K8" s="17"/>
      <c r="L8" s="17"/>
      <c r="M8" s="17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5">
        <v>5.0</v>
      </c>
      <c r="C9" s="7" t="s">
        <v>102</v>
      </c>
      <c r="F9" s="7" t="s">
        <v>14</v>
      </c>
      <c r="G9" s="7">
        <f t="shared" si="1"/>
        <v>2</v>
      </c>
      <c r="H9" s="47" t="s">
        <v>98</v>
      </c>
      <c r="I9" s="1"/>
      <c r="J9" s="17"/>
      <c r="K9" s="17"/>
      <c r="L9" s="17"/>
      <c r="M9" s="17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5">
        <v>6.0</v>
      </c>
      <c r="C10" s="7" t="s">
        <v>103</v>
      </c>
      <c r="F10" s="7" t="s">
        <v>17</v>
      </c>
      <c r="G10" s="7">
        <f t="shared" si="1"/>
        <v>0</v>
      </c>
      <c r="H10" s="47" t="s">
        <v>98</v>
      </c>
      <c r="I10" s="1"/>
      <c r="J10" s="17"/>
      <c r="K10" s="17"/>
      <c r="L10" s="17"/>
      <c r="M10" s="1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5">
        <v>7.0</v>
      </c>
      <c r="C11" s="7" t="s">
        <v>104</v>
      </c>
      <c r="F11" s="7" t="s">
        <v>8</v>
      </c>
      <c r="G11" s="7">
        <f t="shared" si="1"/>
        <v>8</v>
      </c>
      <c r="H11" s="47" t="s">
        <v>98</v>
      </c>
      <c r="I11" s="1"/>
      <c r="J11" s="17"/>
      <c r="K11" s="17"/>
      <c r="L11" s="17"/>
      <c r="M11" s="1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5">
        <v>8.0</v>
      </c>
      <c r="C12" s="46" t="s">
        <v>105</v>
      </c>
      <c r="F12" s="7" t="s">
        <v>97</v>
      </c>
      <c r="G12" s="7">
        <f t="shared" si="1"/>
        <v>5</v>
      </c>
      <c r="H12" s="47" t="s">
        <v>98</v>
      </c>
      <c r="I12" s="1"/>
      <c r="J12" s="17"/>
      <c r="K12" s="17"/>
      <c r="L12" s="17"/>
      <c r="M12" s="5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5">
        <v>9.0</v>
      </c>
      <c r="C13" s="7" t="s">
        <v>106</v>
      </c>
      <c r="F13" s="7" t="s">
        <v>17</v>
      </c>
      <c r="G13" s="7">
        <f t="shared" si="1"/>
        <v>0</v>
      </c>
      <c r="H13" s="47" t="s">
        <v>98</v>
      </c>
      <c r="I13" s="1"/>
      <c r="J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5">
        <v>10.0</v>
      </c>
      <c r="C14" s="7" t="s">
        <v>107</v>
      </c>
      <c r="F14" s="7" t="s">
        <v>5</v>
      </c>
      <c r="G14" s="7">
        <f t="shared" si="1"/>
        <v>10</v>
      </c>
      <c r="H14" s="47" t="s">
        <v>98</v>
      </c>
      <c r="I14" s="1"/>
      <c r="J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5">
        <v>11.0</v>
      </c>
      <c r="C15" s="7" t="s">
        <v>108</v>
      </c>
      <c r="F15" s="7" t="s">
        <v>97</v>
      </c>
      <c r="G15" s="7">
        <f t="shared" si="1"/>
        <v>5</v>
      </c>
      <c r="H15" s="47" t="s">
        <v>98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54"/>
      <c r="C16" s="55" t="s">
        <v>109</v>
      </c>
      <c r="D16" s="56"/>
      <c r="E16" s="56"/>
      <c r="F16" s="56" t="str">
        <f>IF(AND(H16&gt;=0, H16&lt;=0.04), "Very Low", IF(AND(H16&gt;=0.05, H16&lt;=0.2), "Low", IF(AND(H16&gt;=0.21, H16&lt;=0.79), "Medium", IF(AND(H16&gt;=0.8, H16&lt;=0.95), "High", IF(AND(H16&gt;=0.96, H16&lt;=1), "Very High", "")))))</f>
        <v>Medium</v>
      </c>
      <c r="G16" s="57">
        <f>SUM(G4:G15)</f>
        <v>44</v>
      </c>
      <c r="H16" s="58">
        <f>G16/(10*COUNT(G5:G15))</f>
        <v>0.4</v>
      </c>
    </row>
    <row r="17">
      <c r="B17" s="59"/>
      <c r="C17" s="26"/>
      <c r="G17" s="7" t="str">
        <f t="shared" ref="G17:G20" si="2">IF(F17="Very Low", 0, IF(ISBLANK(F17), "", VLOOKUP(F17, {"Low",2;"Medium",5;"High",8;"Very High",10}, 2, FALSE)))</f>
        <v/>
      </c>
    </row>
    <row r="18">
      <c r="B18" s="40"/>
      <c r="C18" s="41" t="s">
        <v>110</v>
      </c>
      <c r="D18" s="43"/>
      <c r="E18" s="43"/>
      <c r="F18" s="43"/>
      <c r="G18" s="40" t="str">
        <f t="shared" si="2"/>
        <v/>
      </c>
      <c r="H18" s="60"/>
    </row>
    <row r="19" ht="21.75" customHeight="1">
      <c r="A19" s="1"/>
      <c r="B19" s="45">
        <v>12.0</v>
      </c>
      <c r="C19" s="7" t="s">
        <v>111</v>
      </c>
      <c r="D19" s="7" t="s">
        <v>112</v>
      </c>
      <c r="E19" s="46" t="s">
        <v>113</v>
      </c>
      <c r="F19" s="7" t="s">
        <v>14</v>
      </c>
      <c r="G19" s="7">
        <f t="shared" si="2"/>
        <v>2</v>
      </c>
      <c r="H19" s="47" t="s">
        <v>98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75" customHeight="1">
      <c r="A20" s="1"/>
      <c r="B20" s="45">
        <v>13.0</v>
      </c>
      <c r="C20" s="7" t="s">
        <v>114</v>
      </c>
      <c r="F20" s="7" t="s">
        <v>14</v>
      </c>
      <c r="G20" s="7">
        <f t="shared" si="2"/>
        <v>2</v>
      </c>
      <c r="H20" s="47" t="s">
        <v>98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54"/>
      <c r="C21" s="61" t="s">
        <v>109</v>
      </c>
      <c r="D21" s="62"/>
      <c r="E21" s="62"/>
      <c r="F21" s="56" t="str">
        <f>IF(AND(H21&gt;=0, H21&lt;=0.04), "Very Low", IF(AND(H21&gt;=0.05, H21&lt;=0.2), "Low", IF(AND(H21&gt;=0.21, H21&lt;=0.79), "Medium", IF(AND(H21&gt;=0.8, H21&lt;=0.95), "High", IF(AND(H21&gt;=0.96, H21&lt;=1), "Very High", "")))))</f>
        <v>Low</v>
      </c>
      <c r="G21" s="57">
        <f>SUM(G19:G20)</f>
        <v>4</v>
      </c>
      <c r="H21" s="58">
        <f>G21/(10*COUNT(G19:G20))</f>
        <v>0.2</v>
      </c>
    </row>
    <row r="22">
      <c r="B22" s="59"/>
    </row>
    <row r="23">
      <c r="A23" s="1"/>
      <c r="B23" s="40"/>
      <c r="C23" s="41" t="s">
        <v>115</v>
      </c>
      <c r="D23" s="63"/>
      <c r="E23" s="29"/>
      <c r="F23" s="44"/>
      <c r="G23" s="40" t="str">
        <f t="shared" ref="G23:G35" si="3">IF(F23="Very Low", 0, IF(ISBLANK(F23), "", VLOOKUP(F23, {"Low",2;"Medium",5;"High",8;"Very High",10}, 2, FALSE)))</f>
        <v/>
      </c>
      <c r="H23" s="6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5">
        <v>14.0</v>
      </c>
      <c r="C24" s="26" t="s">
        <v>116</v>
      </c>
      <c r="D24" s="7" t="s">
        <v>117</v>
      </c>
      <c r="E24" s="46" t="s">
        <v>113</v>
      </c>
      <c r="F24" s="7" t="s">
        <v>8</v>
      </c>
      <c r="G24" s="7">
        <f t="shared" si="3"/>
        <v>8</v>
      </c>
      <c r="H24" s="47" t="s">
        <v>98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5">
        <v>15.0</v>
      </c>
      <c r="C25" s="26" t="s">
        <v>118</v>
      </c>
      <c r="F25" s="7" t="s">
        <v>5</v>
      </c>
      <c r="G25" s="7">
        <f t="shared" si="3"/>
        <v>10</v>
      </c>
      <c r="H25" s="47" t="s">
        <v>98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5">
        <v>16.0</v>
      </c>
      <c r="C26" s="7" t="s">
        <v>119</v>
      </c>
      <c r="F26" s="7" t="s">
        <v>5</v>
      </c>
      <c r="G26" s="7">
        <f t="shared" si="3"/>
        <v>10</v>
      </c>
      <c r="H26" s="47" t="s">
        <v>98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5">
        <v>17.0</v>
      </c>
      <c r="C27" s="26" t="s">
        <v>120</v>
      </c>
      <c r="F27" s="7" t="s">
        <v>5</v>
      </c>
      <c r="G27" s="7">
        <f t="shared" si="3"/>
        <v>10</v>
      </c>
      <c r="H27" s="47" t="s">
        <v>98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45">
        <v>18.0</v>
      </c>
      <c r="C28" s="7" t="s">
        <v>121</v>
      </c>
      <c r="F28" s="7" t="s">
        <v>14</v>
      </c>
      <c r="G28" s="7">
        <f t="shared" si="3"/>
        <v>2</v>
      </c>
      <c r="H28" s="47" t="s">
        <v>98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5">
        <v>19.0</v>
      </c>
      <c r="C29" s="7" t="s">
        <v>122</v>
      </c>
      <c r="F29" s="7" t="s">
        <v>5</v>
      </c>
      <c r="G29" s="7">
        <f t="shared" si="3"/>
        <v>10</v>
      </c>
      <c r="H29" s="47" t="s">
        <v>98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45">
        <v>20.0</v>
      </c>
      <c r="C30" s="7" t="s">
        <v>123</v>
      </c>
      <c r="F30" s="7" t="s">
        <v>5</v>
      </c>
      <c r="G30" s="7">
        <f t="shared" si="3"/>
        <v>10</v>
      </c>
      <c r="H30" s="47" t="s">
        <v>98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5">
        <v>21.0</v>
      </c>
      <c r="C31" s="7" t="s">
        <v>124</v>
      </c>
      <c r="F31" s="7" t="s">
        <v>5</v>
      </c>
      <c r="G31" s="7">
        <f t="shared" si="3"/>
        <v>10</v>
      </c>
      <c r="H31" s="47" t="s">
        <v>98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45">
        <v>22.0</v>
      </c>
      <c r="C32" s="7" t="s">
        <v>125</v>
      </c>
      <c r="F32" s="7" t="s">
        <v>8</v>
      </c>
      <c r="G32" s="7">
        <f t="shared" si="3"/>
        <v>8</v>
      </c>
      <c r="H32" s="47" t="s">
        <v>98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45">
        <v>23.0</v>
      </c>
      <c r="C33" s="7" t="s">
        <v>126</v>
      </c>
      <c r="F33" s="7" t="s">
        <v>14</v>
      </c>
      <c r="G33" s="7">
        <f t="shared" si="3"/>
        <v>2</v>
      </c>
      <c r="H33" s="47" t="s">
        <v>98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45">
        <v>24.0</v>
      </c>
      <c r="C34" s="7" t="s">
        <v>127</v>
      </c>
      <c r="F34" s="7" t="s">
        <v>5</v>
      </c>
      <c r="G34" s="7">
        <f t="shared" si="3"/>
        <v>10</v>
      </c>
      <c r="H34" s="47" t="s">
        <v>98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45">
        <v>25.0</v>
      </c>
      <c r="C35" s="8" t="s">
        <v>128</v>
      </c>
      <c r="F35" s="7" t="s">
        <v>8</v>
      </c>
      <c r="G35" s="7">
        <f t="shared" si="3"/>
        <v>8</v>
      </c>
      <c r="H35" s="47" t="s">
        <v>98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B36" s="54"/>
      <c r="C36" s="61" t="s">
        <v>109</v>
      </c>
      <c r="D36" s="62"/>
      <c r="E36" s="62"/>
      <c r="F36" s="56" t="str">
        <f>IF(AND(H36&gt;=0, H36&lt;=0.04), "Very Low", IF(AND(H36&gt;=0.05, H36&lt;=0.2), "Low", IF(AND(H36&gt;=0.21, H36&lt;=0.79), "Medium", IF(AND(H36&gt;=0.8, H36&lt;=0.95), "High", IF(AND(H36&gt;=0.96, H36&lt;=1), "Very High", "")))))</f>
        <v>High</v>
      </c>
      <c r="G36" s="54">
        <f>SUM(G24:G35)</f>
        <v>98</v>
      </c>
      <c r="H36" s="58">
        <f>G36/(10*COUNT(G24:G35))</f>
        <v>0.8166666667</v>
      </c>
    </row>
    <row r="37">
      <c r="B37" s="59"/>
    </row>
    <row r="38">
      <c r="A38" s="1"/>
      <c r="B38" s="40"/>
      <c r="C38" s="41" t="s">
        <v>129</v>
      </c>
      <c r="D38" s="44"/>
      <c r="E38" s="44"/>
      <c r="F38" s="44"/>
      <c r="G38" s="40" t="str">
        <f t="shared" ref="G38:G47" si="4">IF(F38="Very Low", 0, IF(ISBLANK(F38), "", VLOOKUP(F38, {"Low",2;"Medium",5;"High",8;"Very High",10}, 2, FALSE)))</f>
        <v/>
      </c>
      <c r="H38" s="6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45">
        <v>26.0</v>
      </c>
      <c r="C39" s="26" t="s">
        <v>130</v>
      </c>
      <c r="D39" s="7" t="s">
        <v>131</v>
      </c>
      <c r="E39" s="46" t="s">
        <v>113</v>
      </c>
      <c r="F39" s="7" t="s">
        <v>14</v>
      </c>
      <c r="G39" s="7">
        <f t="shared" si="4"/>
        <v>2</v>
      </c>
      <c r="H39" s="47" t="s">
        <v>98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45">
        <v>27.0</v>
      </c>
      <c r="C40" s="7" t="s">
        <v>132</v>
      </c>
      <c r="F40" s="7" t="s">
        <v>17</v>
      </c>
      <c r="G40" s="7">
        <f t="shared" si="4"/>
        <v>0</v>
      </c>
      <c r="H40" s="47" t="s">
        <v>98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45">
        <v>28.0</v>
      </c>
      <c r="C41" s="7" t="s">
        <v>133</v>
      </c>
      <c r="F41" s="7" t="s">
        <v>17</v>
      </c>
      <c r="G41" s="7">
        <f t="shared" si="4"/>
        <v>0</v>
      </c>
      <c r="H41" s="47" t="s">
        <v>98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45">
        <v>29.0</v>
      </c>
      <c r="C42" s="7" t="s">
        <v>134</v>
      </c>
      <c r="F42" s="7" t="s">
        <v>97</v>
      </c>
      <c r="G42" s="7">
        <f t="shared" si="4"/>
        <v>5</v>
      </c>
      <c r="H42" s="47" t="s">
        <v>98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45">
        <v>30.0</v>
      </c>
      <c r="C43" s="7" t="s">
        <v>135</v>
      </c>
      <c r="F43" s="7" t="s">
        <v>17</v>
      </c>
      <c r="G43" s="7">
        <f t="shared" si="4"/>
        <v>0</v>
      </c>
      <c r="H43" s="47" t="s">
        <v>98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45">
        <v>31.0</v>
      </c>
      <c r="C44" s="7" t="s">
        <v>136</v>
      </c>
      <c r="F44" s="7" t="s">
        <v>14</v>
      </c>
      <c r="G44" s="7">
        <f t="shared" si="4"/>
        <v>2</v>
      </c>
      <c r="H44" s="47" t="s">
        <v>98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45">
        <v>32.0</v>
      </c>
      <c r="C45" s="7" t="s">
        <v>137</v>
      </c>
      <c r="F45" s="7" t="s">
        <v>17</v>
      </c>
      <c r="G45" s="7">
        <f t="shared" si="4"/>
        <v>0</v>
      </c>
      <c r="H45" s="47" t="s">
        <v>98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45">
        <v>33.0</v>
      </c>
      <c r="C46" s="7" t="s">
        <v>138</v>
      </c>
      <c r="F46" s="7" t="s">
        <v>14</v>
      </c>
      <c r="G46" s="7">
        <f t="shared" si="4"/>
        <v>2</v>
      </c>
      <c r="H46" s="47" t="s">
        <v>98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45">
        <v>34.0</v>
      </c>
      <c r="C47" s="7" t="s">
        <v>139</v>
      </c>
      <c r="F47" s="7" t="s">
        <v>17</v>
      </c>
      <c r="G47" s="7">
        <f t="shared" si="4"/>
        <v>0</v>
      </c>
      <c r="H47" s="47" t="s">
        <v>98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45">
        <v>35.0</v>
      </c>
      <c r="C48" s="7" t="s">
        <v>140</v>
      </c>
      <c r="F48" s="7" t="s">
        <v>17</v>
      </c>
      <c r="G48" s="7">
        <f t="array" ref="G48">IF(F48="Very Low", 0, IF(ISBLANK(F48), "-", VLOOKUP(F48, {"Low",2;"Medium",5;"High",8;"Very High",10}, 2)))</f>
        <v>0</v>
      </c>
      <c r="H48" s="47" t="s">
        <v>98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B49" s="54"/>
      <c r="C49" s="61" t="s">
        <v>109</v>
      </c>
      <c r="D49" s="62"/>
      <c r="E49" s="62"/>
      <c r="F49" s="56" t="str">
        <f t="shared" ref="F49:F50" si="5">IF(AND(H49&gt;=0, H49&lt;=0.04), "Very Low", IF(AND(H49&gt;=0.05, H49&lt;=0.2), "Low", IF(AND(H49&gt;=0.21, H49&lt;=0.79), "Medium", IF(AND(H49&gt;=0.8, H49&lt;=0.95), "High", IF(AND(H49&gt;=0.96, H49&lt;=1), "Very High", "")))))</f>
        <v>Low</v>
      </c>
      <c r="G49" s="54">
        <f>SUM(G39:G48)</f>
        <v>11</v>
      </c>
      <c r="H49" s="58">
        <f>G49/(10*COUNT(G39:G48))</f>
        <v>0.11</v>
      </c>
    </row>
    <row r="50">
      <c r="B50" s="65"/>
      <c r="C50" s="66" t="s">
        <v>141</v>
      </c>
      <c r="D50" s="67"/>
      <c r="E50" s="67"/>
      <c r="F50" s="67" t="str">
        <f t="shared" si="5"/>
        <v>Medium</v>
      </c>
      <c r="G50" s="51">
        <f>G49+G36+G21+G16</f>
        <v>157</v>
      </c>
      <c r="H50" s="68">
        <f>G50/(COUNT(G39:G48,G24:G35,G19:G20,G5:G15)*10)</f>
        <v>0.4485714286</v>
      </c>
    </row>
    <row r="51">
      <c r="B51" s="59"/>
    </row>
    <row r="52">
      <c r="A52" s="1"/>
      <c r="B52" s="6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6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6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6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6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6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D5:D15"/>
    <mergeCell ref="E5:E15"/>
    <mergeCell ref="D19:D20"/>
    <mergeCell ref="E19:E20"/>
    <mergeCell ref="D24:D35"/>
    <mergeCell ref="E24:E35"/>
    <mergeCell ref="D39:D48"/>
    <mergeCell ref="E39:E48"/>
  </mergeCells>
  <conditionalFormatting sqref="G5:G15 G19:G20 G24:G35 G39:G48">
    <cfRule type="cellIs" dxfId="0" priority="1" operator="equal">
      <formula>2</formula>
    </cfRule>
  </conditionalFormatting>
  <conditionalFormatting sqref="G5:G15 G19:G20 G24:G35 G39:G48">
    <cfRule type="cellIs" dxfId="1" priority="2" operator="equal">
      <formula>5</formula>
    </cfRule>
  </conditionalFormatting>
  <conditionalFormatting sqref="G5:G15 G19:G20 G24:G35 G39:G48">
    <cfRule type="cellIs" dxfId="2" priority="3" operator="equal">
      <formula>8</formula>
    </cfRule>
  </conditionalFormatting>
  <conditionalFormatting sqref="G5:G15 G19:G20 G24:G35 G39:G48">
    <cfRule type="cellIs" dxfId="3" priority="4" operator="equal">
      <formula>10</formula>
    </cfRule>
  </conditionalFormatting>
  <conditionalFormatting sqref="G5:G15 G19:G20 G24:G35 G39:G48">
    <cfRule type="cellIs" dxfId="4" priority="5" operator="equal">
      <formula>0</formula>
    </cfRule>
  </conditionalFormatting>
  <conditionalFormatting sqref="F16 F21 F36 F49:F50">
    <cfRule type="cellIs" dxfId="1" priority="6" operator="equal">
      <formula>"Medium"</formula>
    </cfRule>
  </conditionalFormatting>
  <conditionalFormatting sqref="F16 F21 F36 F49:F50">
    <cfRule type="cellIs" dxfId="5" priority="7" operator="equal">
      <formula>"Low"</formula>
    </cfRule>
  </conditionalFormatting>
  <conditionalFormatting sqref="F16 F21 F36 F49:F50">
    <cfRule type="cellIs" dxfId="4" priority="8" operator="equal">
      <formula>"Very Low"</formula>
    </cfRule>
  </conditionalFormatting>
  <conditionalFormatting sqref="F16 F21 F36 F49:F50">
    <cfRule type="cellIs" dxfId="2" priority="9" operator="equal">
      <formula>"High"</formula>
    </cfRule>
  </conditionalFormatting>
  <conditionalFormatting sqref="F16 F21 F36 F49:F50">
    <cfRule type="cellIs" dxfId="3" priority="10" operator="equal">
      <formula>"Very High"</formula>
    </cfRule>
  </conditionalFormatting>
  <conditionalFormatting sqref="H16 H21 H36 H49">
    <cfRule type="cellIs" dxfId="4" priority="11" operator="between">
      <formula>0</formula>
      <formula>0.04</formula>
    </cfRule>
  </conditionalFormatting>
  <conditionalFormatting sqref="H16 H21 H36 H49:H50">
    <cfRule type="cellIs" dxfId="0" priority="12" operator="between">
      <formula>0.05</formula>
      <formula>0.2</formula>
    </cfRule>
  </conditionalFormatting>
  <conditionalFormatting sqref="H16 H21 H36 H49:H50">
    <cfRule type="cellIs" dxfId="1" priority="13" operator="between">
      <formula>0.21</formula>
      <formula>0.79</formula>
    </cfRule>
  </conditionalFormatting>
  <conditionalFormatting sqref="H16 H21 H36 H49:H50">
    <cfRule type="cellIs" dxfId="2" priority="14" operator="between">
      <formula>0.8</formula>
      <formula>0.95</formula>
    </cfRule>
  </conditionalFormatting>
  <conditionalFormatting sqref="H16 H21 H36 H49:H50">
    <cfRule type="cellIs" dxfId="3" priority="15" operator="between">
      <formula>0.96</formula>
      <formula>1</formula>
    </cfRule>
  </conditionalFormatting>
  <conditionalFormatting sqref="G21">
    <cfRule type="expression" dxfId="6" priority="16">
      <formula>F21="Medium"</formula>
    </cfRule>
  </conditionalFormatting>
  <conditionalFormatting sqref="G21">
    <cfRule type="expression" dxfId="5" priority="17">
      <formula>F21="Low"</formula>
    </cfRule>
  </conditionalFormatting>
  <conditionalFormatting sqref="G21">
    <cfRule type="expression" dxfId="4" priority="18">
      <formula>F21="Very Low"</formula>
    </cfRule>
  </conditionalFormatting>
  <conditionalFormatting sqref="G21">
    <cfRule type="expression" dxfId="2" priority="19">
      <formula>F21="High"</formula>
    </cfRule>
  </conditionalFormatting>
  <conditionalFormatting sqref="G21">
    <cfRule type="expression" dxfId="3" priority="20">
      <formula>F21="Very High"</formula>
    </cfRule>
  </conditionalFormatting>
  <conditionalFormatting sqref="G16">
    <cfRule type="expression" dxfId="1" priority="21">
      <formula>F16="Medium"</formula>
    </cfRule>
  </conditionalFormatting>
  <conditionalFormatting sqref="G16">
    <cfRule type="expression" dxfId="5" priority="22">
      <formula>F16="Low"</formula>
    </cfRule>
  </conditionalFormatting>
  <conditionalFormatting sqref="G16">
    <cfRule type="expression" dxfId="4" priority="23">
      <formula>F16="Very Low"</formula>
    </cfRule>
  </conditionalFormatting>
  <conditionalFormatting sqref="G16">
    <cfRule type="expression" dxfId="2" priority="24">
      <formula>F16="High"</formula>
    </cfRule>
  </conditionalFormatting>
  <conditionalFormatting sqref="G16">
    <cfRule type="expression" dxfId="3" priority="25">
      <formula>F16="Very High"</formula>
    </cfRule>
  </conditionalFormatting>
  <conditionalFormatting sqref="G36">
    <cfRule type="expression" dxfId="4" priority="26">
      <formula>F36="Very Low"</formula>
    </cfRule>
  </conditionalFormatting>
  <conditionalFormatting sqref="G36">
    <cfRule type="expression" dxfId="5" priority="27">
      <formula>F36="Low"</formula>
    </cfRule>
  </conditionalFormatting>
  <conditionalFormatting sqref="G36">
    <cfRule type="expression" dxfId="1" priority="28">
      <formula>F36="Medium"</formula>
    </cfRule>
  </conditionalFormatting>
  <conditionalFormatting sqref="G36">
    <cfRule type="expression" dxfId="2" priority="29">
      <formula>F36="High"</formula>
    </cfRule>
  </conditionalFormatting>
  <conditionalFormatting sqref="G36">
    <cfRule type="expression" dxfId="3" priority="30">
      <formula>F36="Very High"</formula>
    </cfRule>
  </conditionalFormatting>
  <conditionalFormatting sqref="G49">
    <cfRule type="expression" dxfId="4" priority="31">
      <formula>F49="Very Low"</formula>
    </cfRule>
  </conditionalFormatting>
  <conditionalFormatting sqref="G49">
    <cfRule type="expression" dxfId="5" priority="32">
      <formula>F49="Low"</formula>
    </cfRule>
  </conditionalFormatting>
  <conditionalFormatting sqref="G49">
    <cfRule type="expression" dxfId="1" priority="33">
      <formula>F49="Medium"</formula>
    </cfRule>
  </conditionalFormatting>
  <conditionalFormatting sqref="G49">
    <cfRule type="expression" dxfId="2" priority="34">
      <formula>F49="High"</formula>
    </cfRule>
  </conditionalFormatting>
  <conditionalFormatting sqref="G49">
    <cfRule type="expression" dxfId="3" priority="35">
      <formula>F49="Very High"</formula>
    </cfRule>
  </conditionalFormatting>
  <conditionalFormatting sqref="G50">
    <cfRule type="expression" dxfId="4" priority="36">
      <formula>F50="Very Low"</formula>
    </cfRule>
  </conditionalFormatting>
  <conditionalFormatting sqref="G50">
    <cfRule type="expression" dxfId="5" priority="37">
      <formula>F50="Low"</formula>
    </cfRule>
  </conditionalFormatting>
  <conditionalFormatting sqref="G50">
    <cfRule type="expression" dxfId="1" priority="38">
      <formula>F50="Medium"</formula>
    </cfRule>
  </conditionalFormatting>
  <conditionalFormatting sqref="G50">
    <cfRule type="expression" dxfId="2" priority="39">
      <formula>F50="High"</formula>
    </cfRule>
  </conditionalFormatting>
  <conditionalFormatting sqref="G50">
    <cfRule type="expression" dxfId="3" priority="40">
      <formula>F50="Very High"</formula>
    </cfRule>
  </conditionalFormatting>
  <dataValidations>
    <dataValidation type="list" allowBlank="1" showErrorMessage="1" sqref="F5:F15 F19:F20 F24:F35 F39:F48">
      <formula1>"Very Low,Low,Medium,High,Very High"</formula1>
    </dataValidation>
  </dataValidation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610544B031E4A8427055207CE6121" ma:contentTypeVersion="18" ma:contentTypeDescription="Create a new document." ma:contentTypeScope="" ma:versionID="f8e264ef84e73c33a2ca1089a23c4161">
  <xsd:schema xmlns:xsd="http://www.w3.org/2001/XMLSchema" xmlns:xs="http://www.w3.org/2001/XMLSchema" xmlns:p="http://schemas.microsoft.com/office/2006/metadata/properties" xmlns:ns2="aa54bc1e-ac5c-477a-b40c-aec02f1d84a8" xmlns:ns3="87c4ffdf-c64d-49be-bc64-ee7ccf9d0d0c" targetNamespace="http://schemas.microsoft.com/office/2006/metadata/properties" ma:root="true" ma:fieldsID="fc5b5f91256b1f08b97bf92990995281" ns2:_="" ns3:_="">
    <xsd:import namespace="aa54bc1e-ac5c-477a-b40c-aec02f1d84a8"/>
    <xsd:import namespace="87c4ffdf-c64d-49be-bc64-ee7ccf9d0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4bc1e-ac5c-477a-b40c-aec02f1d84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0b5a0eb-d291-4bf4-bc7f-f96edfbae8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4ffdf-c64d-49be-bc64-ee7ccf9d0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416cb0-c39a-4b2c-b9be-8d3e47d55b02}" ma:internalName="TaxCatchAll" ma:showField="CatchAllData" ma:web="87c4ffdf-c64d-49be-bc64-ee7ccf9d0d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54bc1e-ac5c-477a-b40c-aec02f1d84a8">
      <Terms xmlns="http://schemas.microsoft.com/office/infopath/2007/PartnerControls"/>
    </lcf76f155ced4ddcb4097134ff3c332f>
    <TaxCatchAll xmlns="87c4ffdf-c64d-49be-bc64-ee7ccf9d0d0c" xsi:nil="true"/>
  </documentManagement>
</p:properties>
</file>

<file path=customXml/itemProps1.xml><?xml version="1.0" encoding="utf-8"?>
<ds:datastoreItem xmlns:ds="http://schemas.openxmlformats.org/officeDocument/2006/customXml" ds:itemID="{AC1306ED-6B58-49A1-AC44-088A07827F4D}"/>
</file>

<file path=customXml/itemProps2.xml><?xml version="1.0" encoding="utf-8"?>
<ds:datastoreItem xmlns:ds="http://schemas.openxmlformats.org/officeDocument/2006/customXml" ds:itemID="{0E01041F-E1B3-4297-A094-A0864535A5BA}"/>
</file>

<file path=customXml/itemProps3.xml><?xml version="1.0" encoding="utf-8"?>
<ds:datastoreItem xmlns:ds="http://schemas.openxmlformats.org/officeDocument/2006/customXml" ds:itemID="{D835C963-514C-4A13-8969-6E53C5AEA1C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0x0101002CA610544B031E4A8427055207CE6121</vt:lpwstr>
  </property>
</Properties>
</file>