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Elite\Desktop\1\ERW3\"/>
    </mc:Choice>
  </mc:AlternateContent>
  <xr:revisionPtr revIDLastSave="0" documentId="13_ncr:1_{00434A2A-8797-4460-B546-84563E2E70BF}" xr6:coauthVersionLast="47" xr6:coauthVersionMax="47" xr10:uidLastSave="{00000000-0000-0000-0000-000000000000}"/>
  <bookViews>
    <workbookView xWindow="-108" yWindow="-108" windowWidth="23256" windowHeight="12576" firstSheet="2" activeTab="7" xr2:uid="{00000000-000D-0000-FFFF-FFFF00000000}"/>
  </bookViews>
  <sheets>
    <sheet name="Вариант 1" sheetId="1" r:id="rId1"/>
    <sheet name="Вариант 2" sheetId="2" r:id="rId2"/>
    <sheet name="Вариант 3" sheetId="3" r:id="rId3"/>
    <sheet name="ρ0,9" sheetId="4" r:id="rId4"/>
    <sheet name="Вариант 4" sheetId="5" r:id="rId5"/>
    <sheet name="Вариант 5" sheetId="6" r:id="rId6"/>
    <sheet name="Вариант 6" sheetId="7" r:id="rId7"/>
    <sheet name="ρ0,6" sheetId="8" r:id="rId8"/>
    <sheet name="Вариант 7" sheetId="9" r:id="rId9"/>
    <sheet name="Вариант 8" sheetId="10" r:id="rId10"/>
    <sheet name="Вариант 9" sheetId="11" r:id="rId11"/>
    <sheet name="ρ0,3" sheetId="12" r:id="rId12"/>
    <sheet name="Вариант 10" sheetId="13" r:id="rId13"/>
    <sheet name="Вариант 11" sheetId="14" r:id="rId14"/>
    <sheet name="Вариант 12" sheetId="15" r:id="rId15"/>
    <sheet name="ρ = 0,9" sheetId="16" r:id="rId16"/>
    <sheet name="Адекватность" sheetId="17" r:id="rId17"/>
  </sheets>
  <externalReferences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8" l="1"/>
  <c r="P6" i="8"/>
  <c r="O6" i="8"/>
  <c r="Q5" i="8"/>
  <c r="P5" i="8"/>
  <c r="O5" i="8"/>
  <c r="Q4" i="8"/>
  <c r="P4" i="8"/>
  <c r="O4" i="8"/>
  <c r="H22" i="5"/>
  <c r="L25" i="11" l="1"/>
  <c r="L26" i="11"/>
  <c r="L27" i="11"/>
  <c r="L28" i="11"/>
  <c r="L29" i="11"/>
  <c r="L30" i="11"/>
  <c r="L31" i="11"/>
  <c r="L32" i="11"/>
  <c r="L33" i="11"/>
  <c r="L34" i="11"/>
  <c r="L35" i="11"/>
  <c r="K25" i="11"/>
  <c r="K26" i="11"/>
  <c r="K27" i="11"/>
  <c r="K28" i="11"/>
  <c r="K29" i="11"/>
  <c r="K30" i="11"/>
  <c r="K31" i="11"/>
  <c r="K32" i="11"/>
  <c r="K33" i="11"/>
  <c r="K34" i="11"/>
  <c r="K35" i="11"/>
  <c r="I26" i="11"/>
  <c r="I27" i="11"/>
  <c r="I28" i="11"/>
  <c r="I29" i="11"/>
  <c r="I30" i="11"/>
  <c r="I31" i="11"/>
  <c r="I32" i="11"/>
  <c r="I33" i="11"/>
  <c r="I34" i="11"/>
  <c r="I35" i="11"/>
  <c r="E26" i="11"/>
  <c r="E27" i="11"/>
  <c r="E28" i="11"/>
  <c r="E29" i="11"/>
  <c r="E30" i="11"/>
  <c r="E31" i="11"/>
  <c r="E32" i="11"/>
  <c r="E33" i="11"/>
  <c r="E34" i="11"/>
  <c r="E35" i="11"/>
  <c r="D25" i="11"/>
  <c r="D26" i="11"/>
  <c r="D27" i="11"/>
  <c r="D28" i="11"/>
  <c r="D29" i="11"/>
  <c r="D30" i="11"/>
  <c r="D31" i="11"/>
  <c r="D32" i="11"/>
  <c r="D33" i="11"/>
  <c r="D34" i="11"/>
  <c r="D35" i="11"/>
  <c r="L25" i="10"/>
  <c r="L26" i="10"/>
  <c r="L27" i="10"/>
  <c r="L28" i="10"/>
  <c r="L29" i="10"/>
  <c r="L30" i="10"/>
  <c r="L31" i="10"/>
  <c r="L32" i="10"/>
  <c r="L33" i="10"/>
  <c r="L34" i="10"/>
  <c r="L35" i="10"/>
  <c r="K25" i="10"/>
  <c r="K26" i="10"/>
  <c r="K27" i="10"/>
  <c r="K28" i="10"/>
  <c r="K29" i="10"/>
  <c r="K30" i="10"/>
  <c r="K31" i="10"/>
  <c r="K32" i="10"/>
  <c r="K33" i="10"/>
  <c r="K34" i="10"/>
  <c r="K35" i="10"/>
  <c r="I26" i="10"/>
  <c r="I27" i="10"/>
  <c r="I28" i="10"/>
  <c r="I29" i="10"/>
  <c r="I30" i="10"/>
  <c r="I31" i="10"/>
  <c r="I32" i="10"/>
  <c r="I33" i="10"/>
  <c r="I34" i="10"/>
  <c r="I35" i="10"/>
  <c r="E26" i="10"/>
  <c r="E27" i="10"/>
  <c r="E28" i="10"/>
  <c r="E29" i="10"/>
  <c r="E30" i="10"/>
  <c r="E31" i="10"/>
  <c r="E32" i="10"/>
  <c r="E33" i="10"/>
  <c r="E34" i="10"/>
  <c r="E35" i="10"/>
  <c r="D25" i="10"/>
  <c r="D26" i="10"/>
  <c r="D27" i="10"/>
  <c r="D28" i="10"/>
  <c r="D29" i="10"/>
  <c r="D30" i="10"/>
  <c r="D31" i="10"/>
  <c r="D32" i="10"/>
  <c r="D33" i="10"/>
  <c r="D34" i="10"/>
  <c r="D35" i="10"/>
  <c r="K25" i="9"/>
  <c r="K26" i="9"/>
  <c r="K27" i="9"/>
  <c r="K28" i="9"/>
  <c r="K29" i="9"/>
  <c r="K30" i="9"/>
  <c r="L30" i="9" s="1"/>
  <c r="K31" i="9"/>
  <c r="L31" i="9" s="1"/>
  <c r="K32" i="9"/>
  <c r="L32" i="9" s="1"/>
  <c r="K33" i="9"/>
  <c r="K34" i="9"/>
  <c r="K35" i="9"/>
  <c r="L25" i="9"/>
  <c r="L26" i="9"/>
  <c r="L27" i="9"/>
  <c r="L28" i="9"/>
  <c r="L29" i="9"/>
  <c r="L33" i="9"/>
  <c r="L34" i="9"/>
  <c r="L35" i="9"/>
  <c r="I26" i="9"/>
  <c r="I27" i="9"/>
  <c r="I28" i="9"/>
  <c r="I29" i="9"/>
  <c r="I30" i="9"/>
  <c r="I31" i="9"/>
  <c r="I32" i="9"/>
  <c r="I33" i="9"/>
  <c r="I34" i="9"/>
  <c r="I35" i="9"/>
  <c r="E26" i="9"/>
  <c r="E27" i="9"/>
  <c r="E33" i="9"/>
  <c r="E34" i="9"/>
  <c r="E35" i="9"/>
  <c r="D35" i="9"/>
  <c r="D25" i="9"/>
  <c r="D26" i="9"/>
  <c r="D27" i="9"/>
  <c r="D28" i="9"/>
  <c r="E28" i="9" s="1"/>
  <c r="D29" i="9"/>
  <c r="E29" i="9" s="1"/>
  <c r="D30" i="9"/>
  <c r="E30" i="9" s="1"/>
  <c r="D31" i="9"/>
  <c r="E31" i="9" s="1"/>
  <c r="D32" i="9"/>
  <c r="D33" i="9"/>
  <c r="D34" i="9"/>
  <c r="I35" i="5"/>
  <c r="E32" i="9" l="1"/>
  <c r="I26" i="7"/>
  <c r="I27" i="7"/>
  <c r="I28" i="7"/>
  <c r="I29" i="7"/>
  <c r="I30" i="7"/>
  <c r="I31" i="7"/>
  <c r="I32" i="7"/>
  <c r="I33" i="7"/>
  <c r="I34" i="7"/>
  <c r="I35" i="7"/>
  <c r="K25" i="7"/>
  <c r="L25" i="7" s="1"/>
  <c r="K26" i="7"/>
  <c r="L26" i="7" s="1"/>
  <c r="K27" i="7"/>
  <c r="L27" i="7" s="1"/>
  <c r="K28" i="7"/>
  <c r="L28" i="7" s="1"/>
  <c r="K29" i="7"/>
  <c r="L29" i="7" s="1"/>
  <c r="K30" i="7"/>
  <c r="L30" i="7" s="1"/>
  <c r="K31" i="7"/>
  <c r="L31" i="7" s="1"/>
  <c r="K32" i="7"/>
  <c r="L32" i="7" s="1"/>
  <c r="K33" i="7"/>
  <c r="L33" i="7" s="1"/>
  <c r="K34" i="7"/>
  <c r="L34" i="7" s="1"/>
  <c r="K35" i="7"/>
  <c r="L35" i="7" s="1"/>
  <c r="D35" i="7"/>
  <c r="D25" i="7"/>
  <c r="D26" i="7"/>
  <c r="D27" i="7"/>
  <c r="D28" i="7"/>
  <c r="E28" i="7" s="1"/>
  <c r="D29" i="7"/>
  <c r="E29" i="7" s="1"/>
  <c r="D30" i="7"/>
  <c r="D31" i="7"/>
  <c r="D32" i="7"/>
  <c r="E32" i="7" s="1"/>
  <c r="D33" i="7"/>
  <c r="D34" i="7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I26" i="6"/>
  <c r="I27" i="6"/>
  <c r="I28" i="6"/>
  <c r="I29" i="6"/>
  <c r="I30" i="6"/>
  <c r="I31" i="6"/>
  <c r="I32" i="6"/>
  <c r="I33" i="6"/>
  <c r="I34" i="6"/>
  <c r="I35" i="6"/>
  <c r="D25" i="6"/>
  <c r="D26" i="6"/>
  <c r="D27" i="6"/>
  <c r="E27" i="6" s="1"/>
  <c r="D28" i="6"/>
  <c r="D29" i="6"/>
  <c r="E29" i="6" s="1"/>
  <c r="D30" i="6"/>
  <c r="E30" i="6" s="1"/>
  <c r="D31" i="6"/>
  <c r="D32" i="6"/>
  <c r="D33" i="6"/>
  <c r="D34" i="6"/>
  <c r="D35" i="6"/>
  <c r="L34" i="5"/>
  <c r="K25" i="5"/>
  <c r="L25" i="5" s="1"/>
  <c r="K26" i="5"/>
  <c r="L26" i="5" s="1"/>
  <c r="K27" i="5"/>
  <c r="L27" i="5" s="1"/>
  <c r="K28" i="5"/>
  <c r="L28" i="5" s="1"/>
  <c r="K29" i="5"/>
  <c r="L29" i="5" s="1"/>
  <c r="K30" i="5"/>
  <c r="L30" i="5" s="1"/>
  <c r="K31" i="5"/>
  <c r="L31" i="5" s="1"/>
  <c r="K32" i="5"/>
  <c r="L32" i="5" s="1"/>
  <c r="K33" i="5"/>
  <c r="L33" i="5" s="1"/>
  <c r="K34" i="5"/>
  <c r="K35" i="5"/>
  <c r="L35" i="5" s="1"/>
  <c r="I26" i="5"/>
  <c r="I27" i="5"/>
  <c r="I28" i="5"/>
  <c r="I29" i="5"/>
  <c r="I30" i="5"/>
  <c r="I31" i="5"/>
  <c r="I32" i="5"/>
  <c r="I33" i="5"/>
  <c r="I34" i="5"/>
  <c r="D25" i="5"/>
  <c r="D26" i="5"/>
  <c r="D27" i="5"/>
  <c r="D28" i="5"/>
  <c r="D29" i="5"/>
  <c r="D30" i="5"/>
  <c r="D31" i="5"/>
  <c r="E31" i="5" s="1"/>
  <c r="D32" i="5"/>
  <c r="D33" i="5"/>
  <c r="D34" i="5"/>
  <c r="D35" i="5"/>
  <c r="E35" i="5" s="1"/>
  <c r="Q6" i="4"/>
  <c r="P6" i="4"/>
  <c r="Q5" i="4"/>
  <c r="P5" i="4"/>
  <c r="P4" i="4"/>
  <c r="L29" i="3"/>
  <c r="L34" i="3"/>
  <c r="K35" i="3"/>
  <c r="L35" i="3" s="1"/>
  <c r="K26" i="3"/>
  <c r="L26" i="3" s="1"/>
  <c r="K27" i="3"/>
  <c r="L27" i="3" s="1"/>
  <c r="K28" i="3"/>
  <c r="L28" i="3" s="1"/>
  <c r="K29" i="3"/>
  <c r="K30" i="3"/>
  <c r="L30" i="3" s="1"/>
  <c r="K31" i="3"/>
  <c r="L31" i="3" s="1"/>
  <c r="K32" i="3"/>
  <c r="L32" i="3" s="1"/>
  <c r="K33" i="3"/>
  <c r="L33" i="3" s="1"/>
  <c r="K34" i="3"/>
  <c r="I26" i="3"/>
  <c r="I27" i="3"/>
  <c r="I28" i="3"/>
  <c r="I29" i="3"/>
  <c r="I30" i="3"/>
  <c r="I31" i="3"/>
  <c r="I32" i="3"/>
  <c r="I33" i="3"/>
  <c r="I34" i="3"/>
  <c r="I35" i="3"/>
  <c r="D34" i="1"/>
  <c r="I34" i="1"/>
  <c r="K34" i="1"/>
  <c r="L34" i="1" s="1"/>
  <c r="D35" i="1"/>
  <c r="I35" i="1"/>
  <c r="K35" i="1"/>
  <c r="L35" i="1"/>
  <c r="D36" i="1"/>
  <c r="E36" i="1" s="1"/>
  <c r="I36" i="1"/>
  <c r="K36" i="1"/>
  <c r="L36" i="1"/>
  <c r="D37" i="1"/>
  <c r="E37" i="1"/>
  <c r="I37" i="1"/>
  <c r="K37" i="1"/>
  <c r="L37" i="1" s="1"/>
  <c r="D38" i="1"/>
  <c r="O4" i="4" s="1"/>
  <c r="E38" i="1"/>
  <c r="I38" i="1"/>
  <c r="K38" i="1"/>
  <c r="L38" i="1" s="1"/>
  <c r="L35" i="2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I26" i="2"/>
  <c r="I27" i="2"/>
  <c r="I28" i="2"/>
  <c r="I29" i="2"/>
  <c r="I30" i="2"/>
  <c r="I31" i="2"/>
  <c r="I32" i="2"/>
  <c r="I33" i="2"/>
  <c r="I34" i="2"/>
  <c r="I35" i="2"/>
  <c r="D25" i="2"/>
  <c r="D26" i="2"/>
  <c r="D27" i="2"/>
  <c r="D28" i="2"/>
  <c r="D29" i="2"/>
  <c r="E29" i="2" s="1"/>
  <c r="D30" i="2"/>
  <c r="E30" i="2" s="1"/>
  <c r="D31" i="2"/>
  <c r="D32" i="2"/>
  <c r="D33" i="2"/>
  <c r="D34" i="2"/>
  <c r="E35" i="2" s="1"/>
  <c r="D35" i="2"/>
  <c r="I25" i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I27" i="1"/>
  <c r="I28" i="1"/>
  <c r="I29" i="1"/>
  <c r="I30" i="1"/>
  <c r="I31" i="1"/>
  <c r="I32" i="1"/>
  <c r="I33" i="1"/>
  <c r="D27" i="1"/>
  <c r="D28" i="1"/>
  <c r="D29" i="1"/>
  <c r="E29" i="1" s="1"/>
  <c r="D30" i="1"/>
  <c r="D31" i="1"/>
  <c r="D32" i="1"/>
  <c r="D33" i="1"/>
  <c r="E34" i="1" s="1"/>
  <c r="I26" i="1"/>
  <c r="C4" i="17"/>
  <c r="Q6" i="16"/>
  <c r="P6" i="16"/>
  <c r="O6" i="16"/>
  <c r="Q5" i="16"/>
  <c r="P5" i="16"/>
  <c r="O5" i="16"/>
  <c r="K42" i="15"/>
  <c r="L42" i="15" s="1"/>
  <c r="I42" i="15"/>
  <c r="D42" i="15"/>
  <c r="E42" i="15" s="1"/>
  <c r="K41" i="15"/>
  <c r="L41" i="15" s="1"/>
  <c r="I41" i="15"/>
  <c r="D41" i="15"/>
  <c r="L40" i="15"/>
  <c r="K40" i="15"/>
  <c r="I40" i="15"/>
  <c r="D40" i="15"/>
  <c r="E40" i="15" s="1"/>
  <c r="K39" i="15"/>
  <c r="L39" i="15" s="1"/>
  <c r="I39" i="15"/>
  <c r="D39" i="15"/>
  <c r="K38" i="15"/>
  <c r="L38" i="15" s="1"/>
  <c r="I38" i="15"/>
  <c r="D38" i="15"/>
  <c r="E39" i="15" s="1"/>
  <c r="L37" i="15"/>
  <c r="K37" i="15"/>
  <c r="I37" i="15"/>
  <c r="D37" i="15"/>
  <c r="E37" i="15" s="1"/>
  <c r="K36" i="15"/>
  <c r="L36" i="15" s="1"/>
  <c r="I36" i="15"/>
  <c r="D36" i="15"/>
  <c r="K35" i="15"/>
  <c r="L35" i="15" s="1"/>
  <c r="I35" i="15"/>
  <c r="D35" i="15"/>
  <c r="K34" i="15"/>
  <c r="L34" i="15" s="1"/>
  <c r="I34" i="15"/>
  <c r="D34" i="15"/>
  <c r="E34" i="15" s="1"/>
  <c r="L33" i="15"/>
  <c r="K33" i="15"/>
  <c r="I33" i="15"/>
  <c r="D33" i="15"/>
  <c r="L32" i="15"/>
  <c r="K32" i="15"/>
  <c r="I32" i="15"/>
  <c r="D32" i="15"/>
  <c r="E32" i="15" s="1"/>
  <c r="K31" i="15"/>
  <c r="L31" i="15" s="1"/>
  <c r="I31" i="15"/>
  <c r="D31" i="15"/>
  <c r="L30" i="15"/>
  <c r="K30" i="15"/>
  <c r="I30" i="15"/>
  <c r="D30" i="15"/>
  <c r="E31" i="15" s="1"/>
  <c r="K29" i="15"/>
  <c r="L29" i="15" s="1"/>
  <c r="I29" i="15"/>
  <c r="D29" i="15"/>
  <c r="K28" i="15"/>
  <c r="L28" i="15" s="1"/>
  <c r="I28" i="15"/>
  <c r="D28" i="15"/>
  <c r="E28" i="15" s="1"/>
  <c r="K27" i="15"/>
  <c r="L27" i="15" s="1"/>
  <c r="I27" i="15"/>
  <c r="D27" i="15"/>
  <c r="K26" i="15"/>
  <c r="L26" i="15" s="1"/>
  <c r="I26" i="15"/>
  <c r="D26" i="15"/>
  <c r="E26" i="15" s="1"/>
  <c r="K25" i="15"/>
  <c r="L25" i="15" s="1"/>
  <c r="I25" i="15"/>
  <c r="E25" i="15"/>
  <c r="D25" i="15"/>
  <c r="L24" i="15"/>
  <c r="K24" i="15"/>
  <c r="D24" i="15"/>
  <c r="H22" i="15"/>
  <c r="G22" i="15"/>
  <c r="E22" i="15"/>
  <c r="D22" i="15"/>
  <c r="D8" i="15"/>
  <c r="L42" i="14"/>
  <c r="K42" i="14"/>
  <c r="I42" i="14"/>
  <c r="D42" i="14"/>
  <c r="P4" i="16" s="1"/>
  <c r="K41" i="14"/>
  <c r="L41" i="14" s="1"/>
  <c r="I41" i="14"/>
  <c r="D41" i="14"/>
  <c r="E41" i="14" s="1"/>
  <c r="L40" i="14"/>
  <c r="K40" i="14"/>
  <c r="I40" i="14"/>
  <c r="D40" i="14"/>
  <c r="E40" i="14" s="1"/>
  <c r="K39" i="14"/>
  <c r="L39" i="14" s="1"/>
  <c r="I39" i="14"/>
  <c r="D39" i="14"/>
  <c r="K38" i="14"/>
  <c r="L38" i="14" s="1"/>
  <c r="I38" i="14"/>
  <c r="D38" i="14"/>
  <c r="E39" i="14" s="1"/>
  <c r="K37" i="14"/>
  <c r="L37" i="14" s="1"/>
  <c r="I37" i="14"/>
  <c r="D37" i="14"/>
  <c r="K36" i="14"/>
  <c r="L36" i="14" s="1"/>
  <c r="I36" i="14"/>
  <c r="D36" i="14"/>
  <c r="K35" i="14"/>
  <c r="L35" i="14" s="1"/>
  <c r="I35" i="14"/>
  <c r="D35" i="14"/>
  <c r="L34" i="14"/>
  <c r="K34" i="14"/>
  <c r="I34" i="14"/>
  <c r="D34" i="14"/>
  <c r="E34" i="14" s="1"/>
  <c r="K33" i="14"/>
  <c r="L33" i="14" s="1"/>
  <c r="I33" i="14"/>
  <c r="D33" i="14"/>
  <c r="K32" i="14"/>
  <c r="L32" i="14" s="1"/>
  <c r="I32" i="14"/>
  <c r="D32" i="14"/>
  <c r="E32" i="14" s="1"/>
  <c r="L31" i="14"/>
  <c r="K31" i="14"/>
  <c r="I31" i="14"/>
  <c r="D31" i="14"/>
  <c r="E31" i="14" s="1"/>
  <c r="K30" i="14"/>
  <c r="L30" i="14" s="1"/>
  <c r="I30" i="14"/>
  <c r="D30" i="14"/>
  <c r="K29" i="14"/>
  <c r="L29" i="14" s="1"/>
  <c r="I29" i="14"/>
  <c r="D29" i="14"/>
  <c r="K28" i="14"/>
  <c r="L28" i="14" s="1"/>
  <c r="I28" i="14"/>
  <c r="D28" i="14"/>
  <c r="E28" i="14" s="1"/>
  <c r="L27" i="14"/>
  <c r="K27" i="14"/>
  <c r="I27" i="14"/>
  <c r="D27" i="14"/>
  <c r="L26" i="14"/>
  <c r="K26" i="14"/>
  <c r="I26" i="14"/>
  <c r="D26" i="14"/>
  <c r="E26" i="14" s="1"/>
  <c r="K25" i="14"/>
  <c r="L25" i="14" s="1"/>
  <c r="I25" i="14"/>
  <c r="D25" i="14"/>
  <c r="E25" i="14" s="1"/>
  <c r="L24" i="14"/>
  <c r="K24" i="14"/>
  <c r="D24" i="14"/>
  <c r="H22" i="14"/>
  <c r="G22" i="14"/>
  <c r="D8" i="14"/>
  <c r="K42" i="13"/>
  <c r="L42" i="13" s="1"/>
  <c r="I42" i="13"/>
  <c r="D42" i="13"/>
  <c r="O4" i="16" s="1"/>
  <c r="K41" i="13"/>
  <c r="L41" i="13" s="1"/>
  <c r="I41" i="13"/>
  <c r="E41" i="13"/>
  <c r="D41" i="13"/>
  <c r="K40" i="13"/>
  <c r="L40" i="13" s="1"/>
  <c r="I40" i="13"/>
  <c r="D40" i="13"/>
  <c r="E40" i="13" s="1"/>
  <c r="K39" i="13"/>
  <c r="L39" i="13" s="1"/>
  <c r="I39" i="13"/>
  <c r="D39" i="13"/>
  <c r="K38" i="13"/>
  <c r="L38" i="13" s="1"/>
  <c r="I38" i="13"/>
  <c r="D38" i="13"/>
  <c r="K37" i="13"/>
  <c r="L37" i="13" s="1"/>
  <c r="I37" i="13"/>
  <c r="D37" i="13"/>
  <c r="E37" i="13" s="1"/>
  <c r="K36" i="13"/>
  <c r="L36" i="13" s="1"/>
  <c r="I36" i="13"/>
  <c r="D36" i="13"/>
  <c r="K35" i="13"/>
  <c r="L35" i="13" s="1"/>
  <c r="I35" i="13"/>
  <c r="E35" i="13"/>
  <c r="D35" i="13"/>
  <c r="K34" i="13"/>
  <c r="L34" i="13" s="1"/>
  <c r="I34" i="13"/>
  <c r="D34" i="13"/>
  <c r="E34" i="13" s="1"/>
  <c r="K33" i="13"/>
  <c r="L33" i="13" s="1"/>
  <c r="I33" i="13"/>
  <c r="D33" i="13"/>
  <c r="K32" i="13"/>
  <c r="L32" i="13" s="1"/>
  <c r="I32" i="13"/>
  <c r="D32" i="13"/>
  <c r="K31" i="13"/>
  <c r="L31" i="13" s="1"/>
  <c r="I31" i="13"/>
  <c r="D31" i="13"/>
  <c r="E31" i="13" s="1"/>
  <c r="K30" i="13"/>
  <c r="L30" i="13" s="1"/>
  <c r="I30" i="13"/>
  <c r="D30" i="13"/>
  <c r="K29" i="13"/>
  <c r="L29" i="13" s="1"/>
  <c r="I29" i="13"/>
  <c r="D29" i="13"/>
  <c r="E30" i="13" s="1"/>
  <c r="K28" i="13"/>
  <c r="L28" i="13" s="1"/>
  <c r="I28" i="13"/>
  <c r="E28" i="13"/>
  <c r="D28" i="13"/>
  <c r="K27" i="13"/>
  <c r="L27" i="13" s="1"/>
  <c r="I27" i="13"/>
  <c r="D27" i="13"/>
  <c r="E27" i="13" s="1"/>
  <c r="K26" i="13"/>
  <c r="L26" i="13" s="1"/>
  <c r="I26" i="13"/>
  <c r="D26" i="13"/>
  <c r="K25" i="13"/>
  <c r="L25" i="13" s="1"/>
  <c r="I25" i="13"/>
  <c r="E25" i="13"/>
  <c r="D25" i="13"/>
  <c r="K24" i="13"/>
  <c r="L24" i="13" s="1"/>
  <c r="D24" i="13"/>
  <c r="G22" i="13"/>
  <c r="D8" i="13"/>
  <c r="H22" i="13" s="1"/>
  <c r="Q6" i="12"/>
  <c r="P6" i="12"/>
  <c r="O6" i="12"/>
  <c r="Q5" i="12"/>
  <c r="P5" i="12"/>
  <c r="O5" i="12"/>
  <c r="P4" i="12"/>
  <c r="O4" i="12"/>
  <c r="Q4" i="12"/>
  <c r="I25" i="11"/>
  <c r="K24" i="11"/>
  <c r="L24" i="11" s="1"/>
  <c r="D24" i="11"/>
  <c r="E22" i="11"/>
  <c r="D22" i="11"/>
  <c r="D8" i="11"/>
  <c r="I25" i="10"/>
  <c r="K24" i="10"/>
  <c r="L24" i="10" s="1"/>
  <c r="D24" i="10"/>
  <c r="D8" i="10"/>
  <c r="I25" i="9"/>
  <c r="K24" i="9"/>
  <c r="L24" i="9" s="1"/>
  <c r="D24" i="9"/>
  <c r="D8" i="9"/>
  <c r="I25" i="7"/>
  <c r="K24" i="7"/>
  <c r="L24" i="7" s="1"/>
  <c r="D24" i="7"/>
  <c r="E22" i="7"/>
  <c r="D22" i="7"/>
  <c r="D8" i="7"/>
  <c r="I25" i="6"/>
  <c r="K24" i="6"/>
  <c r="L24" i="6" s="1"/>
  <c r="D24" i="6"/>
  <c r="D8" i="6"/>
  <c r="I25" i="5"/>
  <c r="K24" i="5"/>
  <c r="L24" i="5" s="1"/>
  <c r="D24" i="5"/>
  <c r="D8" i="5"/>
  <c r="O6" i="4"/>
  <c r="O5" i="4"/>
  <c r="D35" i="3"/>
  <c r="Q4" i="4" s="1"/>
  <c r="D34" i="3"/>
  <c r="D33" i="3"/>
  <c r="E33" i="3" s="1"/>
  <c r="D32" i="3"/>
  <c r="D31" i="3"/>
  <c r="D30" i="3"/>
  <c r="E31" i="3" s="1"/>
  <c r="D29" i="3"/>
  <c r="D28" i="3"/>
  <c r="D27" i="3"/>
  <c r="E27" i="3" s="1"/>
  <c r="D26" i="3"/>
  <c r="E26" i="3" s="1"/>
  <c r="K25" i="3"/>
  <c r="L25" i="3" s="1"/>
  <c r="I25" i="3"/>
  <c r="D25" i="3"/>
  <c r="K24" i="3"/>
  <c r="L24" i="3" s="1"/>
  <c r="D24" i="3"/>
  <c r="D8" i="3"/>
  <c r="I25" i="2"/>
  <c r="K24" i="2"/>
  <c r="L24" i="2" s="1"/>
  <c r="D24" i="2"/>
  <c r="D8" i="2"/>
  <c r="K26" i="1"/>
  <c r="L26" i="1" s="1"/>
  <c r="D26" i="1"/>
  <c r="K25" i="1"/>
  <c r="L25" i="1" s="1"/>
  <c r="D25" i="1"/>
  <c r="K24" i="1"/>
  <c r="L24" i="1" s="1"/>
  <c r="D24" i="1"/>
  <c r="D8" i="1"/>
  <c r="E33" i="7" l="1"/>
  <c r="E31" i="7"/>
  <c r="E27" i="7"/>
  <c r="E35" i="6"/>
  <c r="E34" i="6"/>
  <c r="E26" i="6"/>
  <c r="E26" i="7"/>
  <c r="E33" i="6"/>
  <c r="E31" i="6"/>
  <c r="E25" i="11"/>
  <c r="E39" i="13"/>
  <c r="E30" i="15"/>
  <c r="E32" i="3"/>
  <c r="E25" i="10"/>
  <c r="E26" i="13"/>
  <c r="E33" i="13"/>
  <c r="E36" i="13"/>
  <c r="E38" i="13"/>
  <c r="E32" i="6"/>
  <c r="E37" i="14"/>
  <c r="E27" i="15"/>
  <c r="E29" i="15"/>
  <c r="Q4" i="16"/>
  <c r="E27" i="14"/>
  <c r="E36" i="14"/>
  <c r="E33" i="15"/>
  <c r="E34" i="2"/>
  <c r="E32" i="5"/>
  <c r="E28" i="6"/>
  <c r="E38" i="14"/>
  <c r="E25" i="9"/>
  <c r="E30" i="14"/>
  <c r="E41" i="15"/>
  <c r="E35" i="14"/>
  <c r="E36" i="15"/>
  <c r="E28" i="3"/>
  <c r="E31" i="1"/>
  <c r="E35" i="1"/>
  <c r="E30" i="5"/>
  <c r="E34" i="7"/>
  <c r="E34" i="5"/>
  <c r="E33" i="5"/>
  <c r="E29" i="5"/>
  <c r="E28" i="5"/>
  <c r="E30" i="7"/>
  <c r="E35" i="7"/>
  <c r="E25" i="7"/>
  <c r="E25" i="6"/>
  <c r="E35" i="3"/>
  <c r="E34" i="3"/>
  <c r="E30" i="3"/>
  <c r="E29" i="3"/>
  <c r="E25" i="3"/>
  <c r="E33" i="2"/>
  <c r="E30" i="1"/>
  <c r="E28" i="1"/>
  <c r="E32" i="1"/>
  <c r="E32" i="2"/>
  <c r="E31" i="2"/>
  <c r="E28" i="2"/>
  <c r="E27" i="2"/>
  <c r="E26" i="2"/>
  <c r="E25" i="2"/>
  <c r="E26" i="1"/>
  <c r="E27" i="1"/>
  <c r="E33" i="1"/>
  <c r="E38" i="15"/>
  <c r="E29" i="14"/>
  <c r="E42" i="13"/>
  <c r="E42" i="14"/>
  <c r="E32" i="13"/>
  <c r="E33" i="14"/>
  <c r="E29" i="13"/>
  <c r="E35" i="15"/>
</calcChain>
</file>

<file path=xl/sharedStrings.xml><?xml version="1.0" encoding="utf-8"?>
<sst xmlns="http://schemas.openxmlformats.org/spreadsheetml/2006/main" count="412" uniqueCount="43">
  <si>
    <t>ρ</t>
  </si>
  <si>
    <t>Номер варианта</t>
  </si>
  <si>
    <t>Количество приборов</t>
  </si>
  <si>
    <t>Емкость накопителя</t>
  </si>
  <si>
    <t>Интервалы между заявками входящего потока</t>
  </si>
  <si>
    <t>Ср. значение</t>
  </si>
  <si>
    <t>Характер потока</t>
  </si>
  <si>
    <t>Экспоненциальный</t>
  </si>
  <si>
    <t>Длительность обслуживания заявок</t>
  </si>
  <si>
    <t>Коэф-т вариации</t>
  </si>
  <si>
    <t>Исх.данные (вариант 1):</t>
  </si>
  <si>
    <t>K</t>
  </si>
  <si>
    <t>E</t>
  </si>
  <si>
    <t>поток</t>
  </si>
  <si>
    <t>a</t>
  </si>
  <si>
    <t>b</t>
  </si>
  <si>
    <t>КВ</t>
  </si>
  <si>
    <t>трасса</t>
  </si>
  <si>
    <t>Заявок</t>
  </si>
  <si>
    <t>Потери</t>
  </si>
  <si>
    <t>Вер-ть потери</t>
  </si>
  <si>
    <t>П(%)</t>
  </si>
  <si>
    <t>Длина очер.</t>
  </si>
  <si>
    <t>Загрузка</t>
  </si>
  <si>
    <t>Ср.вр.ож.</t>
  </si>
  <si>
    <t>О(%)</t>
  </si>
  <si>
    <t>СКО вр.ож.</t>
  </si>
  <si>
    <t>Дов.инт.(0.95)</t>
  </si>
  <si>
    <t>Д(%)</t>
  </si>
  <si>
    <t>-</t>
  </si>
  <si>
    <t>Аппроксимирующий</t>
  </si>
  <si>
    <t>Трасса</t>
  </si>
  <si>
    <t>Экспоненциальное</t>
  </si>
  <si>
    <t>Аппроксимирующее</t>
  </si>
  <si>
    <t>π</t>
  </si>
  <si>
    <t>l</t>
  </si>
  <si>
    <t>w</t>
  </si>
  <si>
    <t>УИР2</t>
  </si>
  <si>
    <t>Имитационная модель</t>
  </si>
  <si>
    <t>прост.</t>
  </si>
  <si>
    <t>аппр.</t>
  </si>
  <si>
    <t>аппр</t>
  </si>
  <si>
    <t>Исх.данные (вариант 4):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</si>
</sst>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4" fontId="1" fillId="0" borderId="1" xfId="0" applyNumberFormat="1" applyFont="1" applyBorder="1"/>
    <xf numFmtId="0" fontId="1" fillId="0" borderId="0" xfId="0" applyFont="1"/>
    <xf numFmtId="4" fontId="1" fillId="0" borderId="0" xfId="0" applyNumberFormat="1" applyFont="1"/>
    <xf numFmtId="0" fontId="1" fillId="0" borderId="1" xfId="0" applyFont="1" applyBorder="1" applyAlignment="1">
      <alignment wrapText="1"/>
    </xf>
    <xf numFmtId="4" fontId="1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/>
    <xf numFmtId="0" fontId="3" fillId="3" borderId="0" xfId="0" applyFont="1" applyFill="1"/>
    <xf numFmtId="166" fontId="0" fillId="0" borderId="0" xfId="0" applyNumberFormat="1"/>
    <xf numFmtId="0" fontId="1" fillId="0" borderId="6" xfId="0" applyFont="1" applyBorder="1" applyAlignment="1">
      <alignment wrapText="1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1" fillId="0" borderId="2" xfId="0" applyFont="1" applyBorder="1"/>
    <xf numFmtId="0" fontId="2" fillId="0" borderId="3" xfId="0" applyFont="1" applyBorder="1"/>
    <xf numFmtId="0" fontId="1" fillId="0" borderId="4" xfId="0" applyFont="1" applyBorder="1" applyAlignment="1">
      <alignment wrapText="1"/>
    </xf>
    <xf numFmtId="0" fontId="2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Вер-ть потери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Вер-ть потери Экспоненциальное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00-D875-4472-9421-B8FAE157C925}"/>
              </c:ext>
            </c:extLst>
          </c:dPt>
          <c:cat>
            <c:numRef>
              <c:f>'Вариант 1'!$B$24:$B$38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  <c:pt idx="13">
                  <c:v>5000000</c:v>
                </c:pt>
                <c:pt idx="14">
                  <c:v>10000000</c:v>
                </c:pt>
              </c:numCache>
            </c:numRef>
          </c:cat>
          <c:val>
            <c:numRef>
              <c:f>'Вариант 1'!$D$24:$D$38</c:f>
              <c:numCache>
                <c:formatCode>#,##0.00</c:formatCode>
                <c:ptCount val="15"/>
                <c:pt idx="0">
                  <c:v>0</c:v>
                </c:pt>
                <c:pt idx="1">
                  <c:v>0.05</c:v>
                </c:pt>
                <c:pt idx="2">
                  <c:v>0.04</c:v>
                </c:pt>
                <c:pt idx="3">
                  <c:v>7.0000000000000007E-2</c:v>
                </c:pt>
                <c:pt idx="4">
                  <c:v>5.5E-2</c:v>
                </c:pt>
                <c:pt idx="5">
                  <c:v>6.4000000000000001E-2</c:v>
                </c:pt>
                <c:pt idx="6">
                  <c:v>6.7000000000000004E-2</c:v>
                </c:pt>
                <c:pt idx="7">
                  <c:v>8.2199999999999995E-2</c:v>
                </c:pt>
                <c:pt idx="8">
                  <c:v>7.9600000000000004E-2</c:v>
                </c:pt>
                <c:pt idx="9">
                  <c:v>8.1900000000000001E-2</c:v>
                </c:pt>
                <c:pt idx="10">
                  <c:v>8.1089999999999995E-2</c:v>
                </c:pt>
                <c:pt idx="11">
                  <c:v>8.1098000000000003E-2</c:v>
                </c:pt>
                <c:pt idx="12">
                  <c:v>8.1557000000000004E-2</c:v>
                </c:pt>
                <c:pt idx="13">
                  <c:v>8.1731600000000001E-2</c:v>
                </c:pt>
                <c:pt idx="14">
                  <c:v>8.1670499999999993E-2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5-4472-9421-B8FAE157C925}"/>
            </c:ext>
          </c:extLst>
        </c:ser>
        <c:ser>
          <c:idx val="1"/>
          <c:order val="1"/>
          <c:tx>
            <c:v>Вер-ть потери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1'!$B$24:$B$38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  <c:pt idx="13">
                  <c:v>5000000</c:v>
                </c:pt>
                <c:pt idx="14">
                  <c:v>10000000</c:v>
                </c:pt>
              </c:numCache>
            </c:numRef>
          </c:cat>
          <c:val>
            <c:numRef>
              <c:f>'Вариант 2'!$D$24:$D$35</c:f>
              <c:numCache>
                <c:formatCode>#,##0.00</c:formatCode>
                <c:ptCount val="12"/>
                <c:pt idx="0">
                  <c:v>0.4</c:v>
                </c:pt>
                <c:pt idx="1">
                  <c:v>0.4</c:v>
                </c:pt>
                <c:pt idx="2">
                  <c:v>0.38</c:v>
                </c:pt>
                <c:pt idx="3">
                  <c:v>0.35</c:v>
                </c:pt>
                <c:pt idx="4">
                  <c:v>0.375</c:v>
                </c:pt>
                <c:pt idx="5">
                  <c:v>0.35799999999999998</c:v>
                </c:pt>
                <c:pt idx="6">
                  <c:v>0.39200000000000002</c:v>
                </c:pt>
                <c:pt idx="7">
                  <c:v>0.40760000000000002</c:v>
                </c:pt>
                <c:pt idx="8">
                  <c:v>0.41510000000000002</c:v>
                </c:pt>
                <c:pt idx="9">
                  <c:v>0.41552</c:v>
                </c:pt>
                <c:pt idx="10">
                  <c:v>0.41582999999999998</c:v>
                </c:pt>
                <c:pt idx="11">
                  <c:v>0.41604799999999997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5-4472-9421-B8FAE157C925}"/>
            </c:ext>
          </c:extLst>
        </c:ser>
        <c:ser>
          <c:idx val="2"/>
          <c:order val="2"/>
          <c:tx>
            <c:v>Вер-ть потери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1'!$B$24:$B$38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  <c:pt idx="13">
                  <c:v>5000000</c:v>
                </c:pt>
                <c:pt idx="14">
                  <c:v>10000000</c:v>
                </c:pt>
              </c:numCache>
            </c:numRef>
          </c:cat>
          <c:val>
            <c:numRef>
              <c:f>'Вариант 3'!$D$24:$D$35</c:f>
              <c:numCache>
                <c:formatCode>#,##0.00</c:formatCode>
                <c:ptCount val="12"/>
                <c:pt idx="0">
                  <c:v>0.8</c:v>
                </c:pt>
                <c:pt idx="1">
                  <c:v>0.85</c:v>
                </c:pt>
                <c:pt idx="2">
                  <c:v>0.8</c:v>
                </c:pt>
                <c:pt idx="3">
                  <c:v>0.79</c:v>
                </c:pt>
                <c:pt idx="4">
                  <c:v>0.77</c:v>
                </c:pt>
                <c:pt idx="5">
                  <c:v>0.79400000000000004</c:v>
                </c:pt>
                <c:pt idx="6">
                  <c:v>0.79400000000000004</c:v>
                </c:pt>
                <c:pt idx="7">
                  <c:v>0.79879999999999995</c:v>
                </c:pt>
                <c:pt idx="8">
                  <c:v>0.80389999999999995</c:v>
                </c:pt>
                <c:pt idx="9">
                  <c:v>0.80611999999999995</c:v>
                </c:pt>
                <c:pt idx="10">
                  <c:v>0.80739000000000005</c:v>
                </c:pt>
                <c:pt idx="11">
                  <c:v>0.80832800000000005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75-4472-9421-B8FAE157C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944228"/>
        <c:axId val="1986237990"/>
      </c:lineChart>
      <c:catAx>
        <c:axId val="475944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86237990"/>
        <c:crosses val="autoZero"/>
        <c:auto val="1"/>
        <c:lblAlgn val="ctr"/>
        <c:lblOffset val="100"/>
        <c:noMultiLvlLbl val="1"/>
      </c:catAx>
      <c:valAx>
        <c:axId val="1986237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Вер-ть потери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759442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Вер-ть потери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Вер-ть потери Экспоненциальное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00-5F7C-400A-83B8-1EFE69C3EBBC}"/>
              </c:ext>
            </c:extLst>
          </c:dPt>
          <c:cat>
            <c:numRef>
              <c:f>'Вариант 7'!$B$24:$B$35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7'!$D$24:$D$35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C-400A-83B8-1EFE69C3EBBC}"/>
            </c:ext>
          </c:extLst>
        </c:ser>
        <c:ser>
          <c:idx val="1"/>
          <c:order val="1"/>
          <c:tx>
            <c:v>Вер-ть потери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7'!$B$24:$B$35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8'!$D$24:$D$35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7C-400A-83B8-1EFE69C3EBBC}"/>
            </c:ext>
          </c:extLst>
        </c:ser>
        <c:ser>
          <c:idx val="2"/>
          <c:order val="2"/>
          <c:tx>
            <c:v>Вер-ть потери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7'!$B$24:$B$35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9'!$D$24:$D$35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7C-400A-83B8-1EFE69C3E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000571"/>
        <c:axId val="1274766988"/>
      </c:lineChart>
      <c:catAx>
        <c:axId val="425000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74766988"/>
        <c:crosses val="autoZero"/>
        <c:auto val="1"/>
        <c:lblAlgn val="ctr"/>
        <c:lblOffset val="100"/>
        <c:noMultiLvlLbl val="1"/>
      </c:catAx>
      <c:valAx>
        <c:axId val="12747669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Вер-ть потери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250005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Длина очер.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Длина очер. Эскпоненциальное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'Вариант 7'!$B$24:$B$35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7'!$F$24:$F$35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C-48F0-A476-540F1CD85282}"/>
            </c:ext>
          </c:extLst>
        </c:ser>
        <c:ser>
          <c:idx val="1"/>
          <c:order val="1"/>
          <c:tx>
            <c:v>Длина очер.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7'!$B$24:$B$35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8'!$F$24:$F$35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C-48F0-A476-540F1CD85282}"/>
            </c:ext>
          </c:extLst>
        </c:ser>
        <c:ser>
          <c:idx val="2"/>
          <c:order val="2"/>
          <c:tx>
            <c:v>Длина очер.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7'!$B$24:$B$35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9'!$F$24:$F$35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C-48F0-A476-540F1CD85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125844"/>
        <c:axId val="1003931159"/>
      </c:lineChart>
      <c:catAx>
        <c:axId val="2097125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03931159"/>
        <c:crosses val="autoZero"/>
        <c:auto val="1"/>
        <c:lblAlgn val="ctr"/>
        <c:lblOffset val="100"/>
        <c:noMultiLvlLbl val="1"/>
      </c:catAx>
      <c:valAx>
        <c:axId val="1003931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Длина очер.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971258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Ср.вр.ож.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Ср.вр.ож. Экспоненицальное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'Вариант 7'!$B$24:$B$35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7'!$H$24:$H$35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E-4713-B27A-9A4ABDC8C6FD}"/>
            </c:ext>
          </c:extLst>
        </c:ser>
        <c:ser>
          <c:idx val="1"/>
          <c:order val="1"/>
          <c:tx>
            <c:v>Ср.вр.ож.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7'!$B$24:$B$35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8'!$H$24:$H$35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E-4713-B27A-9A4ABDC8C6FD}"/>
            </c:ext>
          </c:extLst>
        </c:ser>
        <c:ser>
          <c:idx val="2"/>
          <c:order val="2"/>
          <c:tx>
            <c:v>Ср.вр.ож.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7'!$B$24:$B$35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9'!$H$24:$H$35</c:f>
              <c:numCache>
                <c:formatCode>#,##0.00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E-4713-B27A-9A4ABDC8C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132365"/>
        <c:axId val="1925382974"/>
      </c:lineChart>
      <c:catAx>
        <c:axId val="1253132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25382974"/>
        <c:crosses val="autoZero"/>
        <c:auto val="1"/>
        <c:lblAlgn val="ctr"/>
        <c:lblOffset val="100"/>
        <c:noMultiLvlLbl val="1"/>
      </c:catAx>
      <c:valAx>
        <c:axId val="1925382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Ср.вр.ож.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531323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Экспоненциальное, Аппроксимирующее и Трасса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'ρ0,3'!$O$3</c:f>
              <c:strCache>
                <c:ptCount val="1"/>
                <c:pt idx="0">
                  <c:v>Экспоненциальное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'ρ0,3'!$N$4:$N$6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'ρ0,3'!$O$4:$O$6</c:f>
              <c:numCache>
                <c:formatCode>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323-4EF8-B1A8-8D5F7ED5BB11}"/>
            </c:ext>
          </c:extLst>
        </c:ser>
        <c:ser>
          <c:idx val="1"/>
          <c:order val="1"/>
          <c:tx>
            <c:strRef>
              <c:f>'ρ0,3'!$P$3</c:f>
              <c:strCache>
                <c:ptCount val="1"/>
                <c:pt idx="0">
                  <c:v>Аппроксимирующее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'ρ0,3'!$N$4:$N$6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'ρ0,3'!$P$4:$P$6</c:f>
              <c:numCache>
                <c:formatCode>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323-4EF8-B1A8-8D5F7ED5BB11}"/>
            </c:ext>
          </c:extLst>
        </c:ser>
        <c:ser>
          <c:idx val="2"/>
          <c:order val="2"/>
          <c:tx>
            <c:strRef>
              <c:f>'ρ0,3'!$Q$3</c:f>
              <c:strCache>
                <c:ptCount val="1"/>
                <c:pt idx="0">
                  <c:v>Трасса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'ρ0,3'!$N$4:$N$6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'ρ0,3'!$Q$4:$Q$6</c:f>
              <c:numCache>
                <c:formatCode>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323-4EF8-B1A8-8D5F7ED5B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4145078"/>
        <c:axId val="732841583"/>
      </c:barChart>
      <c:catAx>
        <c:axId val="19641450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32841583"/>
        <c:crosses val="autoZero"/>
        <c:auto val="1"/>
        <c:lblAlgn val="ctr"/>
        <c:lblOffset val="100"/>
        <c:noMultiLvlLbl val="1"/>
      </c:catAx>
      <c:valAx>
        <c:axId val="732841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641450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Вер-ть потери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Вер-ть потери Экспоненциальное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00-1929-410C-AE41-B18701767D7E}"/>
              </c:ext>
            </c:extLst>
          </c:dPt>
          <c:cat>
            <c:numRef>
              <c:f>'Вариант 10'!$B$24:$B$42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f>'Вариант 10'!$D$24:$D$42</c:f>
              <c:numCache>
                <c:formatCode>#,##0.00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3.5999999999999997E-2</c:v>
                </c:pt>
                <c:pt idx="6">
                  <c:v>4.2999999999999997E-2</c:v>
                </c:pt>
                <c:pt idx="7">
                  <c:v>5.1499999999999997E-2</c:v>
                </c:pt>
                <c:pt idx="8">
                  <c:v>5.8000000000000003E-2</c:v>
                </c:pt>
                <c:pt idx="9">
                  <c:v>5.9400000000000001E-2</c:v>
                </c:pt>
                <c:pt idx="10">
                  <c:v>6.2399999999999997E-2</c:v>
                </c:pt>
                <c:pt idx="11">
                  <c:v>6.1920000000000003E-2</c:v>
                </c:pt>
                <c:pt idx="12">
                  <c:v>6.1809999999999997E-2</c:v>
                </c:pt>
                <c:pt idx="13">
                  <c:v>6.2964999999999993E-2</c:v>
                </c:pt>
                <c:pt idx="14">
                  <c:v>6.3075999999999993E-2</c:v>
                </c:pt>
                <c:pt idx="15">
                  <c:v>6.3124E-2</c:v>
                </c:pt>
                <c:pt idx="16">
                  <c:v>6.3269000000000006E-2</c:v>
                </c:pt>
                <c:pt idx="17">
                  <c:v>6.4148399999999994E-2</c:v>
                </c:pt>
                <c:pt idx="18">
                  <c:v>6.4310900000000004E-2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9-410C-AE41-B18701767D7E}"/>
            </c:ext>
          </c:extLst>
        </c:ser>
        <c:ser>
          <c:idx val="1"/>
          <c:order val="1"/>
          <c:tx>
            <c:v>Вер-ть потери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10'!$B$24:$B$42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f>'Вариант 11'!$D$24:$D$42</c:f>
              <c:numCache>
                <c:formatCode>#,##0.00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0.06</c:v>
                </c:pt>
                <c:pt idx="3">
                  <c:v>0.03</c:v>
                </c:pt>
                <c:pt idx="4">
                  <c:v>0.02</c:v>
                </c:pt>
                <c:pt idx="5">
                  <c:v>3.7999999999999999E-2</c:v>
                </c:pt>
                <c:pt idx="6">
                  <c:v>0.03</c:v>
                </c:pt>
                <c:pt idx="7">
                  <c:v>2.35E-2</c:v>
                </c:pt>
                <c:pt idx="8">
                  <c:v>2.2800000000000001E-2</c:v>
                </c:pt>
                <c:pt idx="9">
                  <c:v>2.7699999999999999E-2</c:v>
                </c:pt>
                <c:pt idx="10">
                  <c:v>2.8799999999999999E-2</c:v>
                </c:pt>
                <c:pt idx="11">
                  <c:v>2.9659999999999999E-2</c:v>
                </c:pt>
                <c:pt idx="12">
                  <c:v>3.0269999999999998E-2</c:v>
                </c:pt>
                <c:pt idx="13">
                  <c:v>3.065E-2</c:v>
                </c:pt>
                <c:pt idx="14">
                  <c:v>3.0377999999999999E-2</c:v>
                </c:pt>
                <c:pt idx="15">
                  <c:v>3.0710999999999999E-2</c:v>
                </c:pt>
                <c:pt idx="16">
                  <c:v>3.0942500000000001E-2</c:v>
                </c:pt>
                <c:pt idx="17">
                  <c:v>3.1076800000000002E-2</c:v>
                </c:pt>
                <c:pt idx="18">
                  <c:v>3.1120200000000001E-2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29-410C-AE41-B18701767D7E}"/>
            </c:ext>
          </c:extLst>
        </c:ser>
        <c:ser>
          <c:idx val="2"/>
          <c:order val="2"/>
          <c:tx>
            <c:v>Вер-ть потери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10'!$B$24:$B$42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f>'Вариант 12'!$D$24:$D$42</c:f>
              <c:numCache>
                <c:formatCode>#,##0.00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  <c:pt idx="4">
                  <c:v>0.02</c:v>
                </c:pt>
                <c:pt idx="5">
                  <c:v>0.03</c:v>
                </c:pt>
                <c:pt idx="6">
                  <c:v>2.9000000000000001E-2</c:v>
                </c:pt>
                <c:pt idx="7">
                  <c:v>2.5999999999999999E-2</c:v>
                </c:pt>
                <c:pt idx="8">
                  <c:v>2.58E-2</c:v>
                </c:pt>
                <c:pt idx="9">
                  <c:v>2.4899999999999999E-2</c:v>
                </c:pt>
                <c:pt idx="10">
                  <c:v>2.5850000000000001E-2</c:v>
                </c:pt>
                <c:pt idx="11">
                  <c:v>2.7720000000000002E-2</c:v>
                </c:pt>
                <c:pt idx="12">
                  <c:v>2.7390000000000001E-2</c:v>
                </c:pt>
                <c:pt idx="13">
                  <c:v>2.9819999999999999E-2</c:v>
                </c:pt>
                <c:pt idx="14">
                  <c:v>2.9346000000000001E-2</c:v>
                </c:pt>
                <c:pt idx="15">
                  <c:v>2.9499000000000001E-2</c:v>
                </c:pt>
                <c:pt idx="16">
                  <c:v>2.9123E-2</c:v>
                </c:pt>
                <c:pt idx="17">
                  <c:v>2.9264999999999999E-2</c:v>
                </c:pt>
                <c:pt idx="18">
                  <c:v>2.94547E-2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29-410C-AE41-B18701767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651327"/>
        <c:axId val="1041277209"/>
      </c:lineChart>
      <c:catAx>
        <c:axId val="988651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41277209"/>
        <c:crosses val="autoZero"/>
        <c:auto val="1"/>
        <c:lblAlgn val="ctr"/>
        <c:lblOffset val="100"/>
        <c:noMultiLvlLbl val="1"/>
      </c:catAx>
      <c:valAx>
        <c:axId val="1041277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Вер-ть потери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886513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Длина очер.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Длина очер. Эскпоненциальное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'Вариант 10'!$B$24:$B$42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f>'Вариант 10'!$F$24:$F$42</c:f>
              <c:numCache>
                <c:formatCode>#,##0.00</c:formatCode>
                <c:ptCount val="19"/>
                <c:pt idx="0">
                  <c:v>1.4490000000000001</c:v>
                </c:pt>
                <c:pt idx="1">
                  <c:v>0.78</c:v>
                </c:pt>
                <c:pt idx="2">
                  <c:v>1.222</c:v>
                </c:pt>
                <c:pt idx="3">
                  <c:v>1.5309999999999999</c:v>
                </c:pt>
                <c:pt idx="4">
                  <c:v>1.6080000000000001</c:v>
                </c:pt>
                <c:pt idx="5">
                  <c:v>1.9530000000000001</c:v>
                </c:pt>
                <c:pt idx="6">
                  <c:v>1.82</c:v>
                </c:pt>
                <c:pt idx="7">
                  <c:v>2.0219999999999998</c:v>
                </c:pt>
                <c:pt idx="8">
                  <c:v>2.2130000000000001</c:v>
                </c:pt>
                <c:pt idx="9">
                  <c:v>2.1840000000000002</c:v>
                </c:pt>
                <c:pt idx="10">
                  <c:v>2.1880000000000002</c:v>
                </c:pt>
                <c:pt idx="11">
                  <c:v>2.2269999999999999</c:v>
                </c:pt>
                <c:pt idx="12">
                  <c:v>2.2109999999999999</c:v>
                </c:pt>
                <c:pt idx="13">
                  <c:v>2.2370000000000001</c:v>
                </c:pt>
                <c:pt idx="14">
                  <c:v>2.25</c:v>
                </c:pt>
                <c:pt idx="15">
                  <c:v>2.2509999999999999</c:v>
                </c:pt>
                <c:pt idx="16">
                  <c:v>2.2530000000000001</c:v>
                </c:pt>
                <c:pt idx="17">
                  <c:v>2.2610000000000001</c:v>
                </c:pt>
                <c:pt idx="18">
                  <c:v>2.2650000000000001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6-4EE7-9F5C-29C128404D17}"/>
            </c:ext>
          </c:extLst>
        </c:ser>
        <c:ser>
          <c:idx val="1"/>
          <c:order val="1"/>
          <c:tx>
            <c:v>Длина очер.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10'!$B$24:$B$42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f>'Вариант 11'!$F$24:$F$42</c:f>
              <c:numCache>
                <c:formatCode>#,##0.00</c:formatCode>
                <c:ptCount val="19"/>
                <c:pt idx="0">
                  <c:v>0.19500000000000001</c:v>
                </c:pt>
                <c:pt idx="1">
                  <c:v>0.24199999999999999</c:v>
                </c:pt>
                <c:pt idx="2">
                  <c:v>1.5489999999999999</c:v>
                </c:pt>
                <c:pt idx="3">
                  <c:v>1.4710000000000001</c:v>
                </c:pt>
                <c:pt idx="4">
                  <c:v>1.41</c:v>
                </c:pt>
                <c:pt idx="5">
                  <c:v>2.1379999999999999</c:v>
                </c:pt>
                <c:pt idx="6">
                  <c:v>2.0640000000000001</c:v>
                </c:pt>
                <c:pt idx="7">
                  <c:v>1.897</c:v>
                </c:pt>
                <c:pt idx="8">
                  <c:v>1.917</c:v>
                </c:pt>
                <c:pt idx="9">
                  <c:v>2.0339999999999998</c:v>
                </c:pt>
                <c:pt idx="10">
                  <c:v>1.97</c:v>
                </c:pt>
                <c:pt idx="11">
                  <c:v>2.0339999999999998</c:v>
                </c:pt>
                <c:pt idx="12">
                  <c:v>2.04</c:v>
                </c:pt>
                <c:pt idx="13">
                  <c:v>2.0699999999999998</c:v>
                </c:pt>
                <c:pt idx="14">
                  <c:v>2.0510000000000002</c:v>
                </c:pt>
                <c:pt idx="15">
                  <c:v>2.0579999999999998</c:v>
                </c:pt>
                <c:pt idx="16">
                  <c:v>2.0640000000000001</c:v>
                </c:pt>
                <c:pt idx="17">
                  <c:v>2.0659999999999998</c:v>
                </c:pt>
                <c:pt idx="18">
                  <c:v>2.0659999999999998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6-4EE7-9F5C-29C128404D17}"/>
            </c:ext>
          </c:extLst>
        </c:ser>
        <c:ser>
          <c:idx val="2"/>
          <c:order val="2"/>
          <c:tx>
            <c:v>Длина очер.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10'!$B$24:$B$42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f>'Вариант 12'!$F$24:$F$42</c:f>
              <c:numCache>
                <c:formatCode>#,##0.00</c:formatCode>
                <c:ptCount val="19"/>
                <c:pt idx="0">
                  <c:v>4.7E-2</c:v>
                </c:pt>
                <c:pt idx="1">
                  <c:v>4.1000000000000002E-2</c:v>
                </c:pt>
                <c:pt idx="2">
                  <c:v>0.191</c:v>
                </c:pt>
                <c:pt idx="3">
                  <c:v>1.552</c:v>
                </c:pt>
                <c:pt idx="4">
                  <c:v>1.1850000000000001</c:v>
                </c:pt>
                <c:pt idx="5">
                  <c:v>1.343</c:v>
                </c:pt>
                <c:pt idx="6">
                  <c:v>1.3080000000000001</c:v>
                </c:pt>
                <c:pt idx="7">
                  <c:v>1.603</c:v>
                </c:pt>
                <c:pt idx="8">
                  <c:v>1.919</c:v>
                </c:pt>
                <c:pt idx="9">
                  <c:v>1.7989999999999999</c:v>
                </c:pt>
                <c:pt idx="10">
                  <c:v>1.853</c:v>
                </c:pt>
                <c:pt idx="11">
                  <c:v>1.875</c:v>
                </c:pt>
                <c:pt idx="12">
                  <c:v>1.877</c:v>
                </c:pt>
                <c:pt idx="13">
                  <c:v>1.92</c:v>
                </c:pt>
                <c:pt idx="14">
                  <c:v>1.929</c:v>
                </c:pt>
                <c:pt idx="15">
                  <c:v>1.9330000000000001</c:v>
                </c:pt>
                <c:pt idx="16">
                  <c:v>1.9239999999999999</c:v>
                </c:pt>
                <c:pt idx="17">
                  <c:v>1.931</c:v>
                </c:pt>
                <c:pt idx="18">
                  <c:v>1.9359999999999999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6-4EE7-9F5C-29C128404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595551"/>
        <c:axId val="1166290628"/>
      </c:lineChart>
      <c:catAx>
        <c:axId val="652595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66290628"/>
        <c:crosses val="autoZero"/>
        <c:auto val="1"/>
        <c:lblAlgn val="ctr"/>
        <c:lblOffset val="100"/>
        <c:noMultiLvlLbl val="1"/>
      </c:catAx>
      <c:valAx>
        <c:axId val="1166290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Длина очер.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525955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Ср.вр.ож.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Ср.вр.ож. Экспоненицальное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'Вариант 10'!$B$24:$B$42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f>'Вариант 10'!$H$24:$H$42</c:f>
              <c:numCache>
                <c:formatCode>#,##0.00</c:formatCode>
                <c:ptCount val="19"/>
                <c:pt idx="0">
                  <c:v>362.58600000000001</c:v>
                </c:pt>
                <c:pt idx="1">
                  <c:v>196.43100000000001</c:v>
                </c:pt>
                <c:pt idx="2">
                  <c:v>265.952</c:v>
                </c:pt>
                <c:pt idx="3">
                  <c:v>382.11799999999999</c:v>
                </c:pt>
                <c:pt idx="4">
                  <c:v>417.01</c:v>
                </c:pt>
                <c:pt idx="5">
                  <c:v>511.976</c:v>
                </c:pt>
                <c:pt idx="6">
                  <c:v>479.45600000000002</c:v>
                </c:pt>
                <c:pt idx="7">
                  <c:v>543.61599999999999</c:v>
                </c:pt>
                <c:pt idx="8">
                  <c:v>598.851</c:v>
                </c:pt>
                <c:pt idx="9">
                  <c:v>590.82100000000003</c:v>
                </c:pt>
                <c:pt idx="10">
                  <c:v>593.42999999999995</c:v>
                </c:pt>
                <c:pt idx="11">
                  <c:v>602.14599999999996</c:v>
                </c:pt>
                <c:pt idx="12">
                  <c:v>599.245</c:v>
                </c:pt>
                <c:pt idx="13">
                  <c:v>607.22699999999998</c:v>
                </c:pt>
                <c:pt idx="14">
                  <c:v>611.48599999999999</c:v>
                </c:pt>
                <c:pt idx="15">
                  <c:v>612.51400000000001</c:v>
                </c:pt>
                <c:pt idx="16">
                  <c:v>612.53599999999994</c:v>
                </c:pt>
                <c:pt idx="17">
                  <c:v>614.72299999999996</c:v>
                </c:pt>
                <c:pt idx="18">
                  <c:v>615.91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D-48C7-AB80-4E0A700200BB}"/>
            </c:ext>
          </c:extLst>
        </c:ser>
        <c:ser>
          <c:idx val="1"/>
          <c:order val="1"/>
          <c:tx>
            <c:v>Ср.вр.ож.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10'!$B$24:$B$42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f>'Вариант 11'!$H$24:$H$42</c:f>
              <c:numCache>
                <c:formatCode>#,##0.00</c:formatCode>
                <c:ptCount val="19"/>
                <c:pt idx="0">
                  <c:v>61.96</c:v>
                </c:pt>
                <c:pt idx="1">
                  <c:v>68.626999999999995</c:v>
                </c:pt>
                <c:pt idx="2">
                  <c:v>396.83300000000003</c:v>
                </c:pt>
                <c:pt idx="3">
                  <c:v>380.59</c:v>
                </c:pt>
                <c:pt idx="4">
                  <c:v>356.72</c:v>
                </c:pt>
                <c:pt idx="5">
                  <c:v>547.21</c:v>
                </c:pt>
                <c:pt idx="6">
                  <c:v>530.44200000000001</c:v>
                </c:pt>
                <c:pt idx="7">
                  <c:v>489.86500000000001</c:v>
                </c:pt>
                <c:pt idx="8">
                  <c:v>498.78800000000001</c:v>
                </c:pt>
                <c:pt idx="9">
                  <c:v>531.01700000000005</c:v>
                </c:pt>
                <c:pt idx="10">
                  <c:v>517.899</c:v>
                </c:pt>
                <c:pt idx="11">
                  <c:v>533.21900000000005</c:v>
                </c:pt>
                <c:pt idx="12">
                  <c:v>535.43899999999996</c:v>
                </c:pt>
                <c:pt idx="13">
                  <c:v>543.76700000000005</c:v>
                </c:pt>
                <c:pt idx="14">
                  <c:v>538.69200000000001</c:v>
                </c:pt>
                <c:pt idx="15">
                  <c:v>540.35199999999998</c:v>
                </c:pt>
                <c:pt idx="16">
                  <c:v>541.81600000000003</c:v>
                </c:pt>
                <c:pt idx="17">
                  <c:v>542.25699999999995</c:v>
                </c:pt>
                <c:pt idx="18">
                  <c:v>542.40599999999995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D-48C7-AB80-4E0A700200BB}"/>
            </c:ext>
          </c:extLst>
        </c:ser>
        <c:ser>
          <c:idx val="2"/>
          <c:order val="2"/>
          <c:tx>
            <c:v>Ср.вр.ож.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10'!$B$24:$B$42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20000</c:v>
                </c:pt>
                <c:pt idx="11">
                  <c:v>50000</c:v>
                </c:pt>
                <c:pt idx="12">
                  <c:v>100000</c:v>
                </c:pt>
                <c:pt idx="13">
                  <c:v>200000</c:v>
                </c:pt>
                <c:pt idx="14">
                  <c:v>500000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f>'Вариант 12'!$H$24:$H$42</c:f>
              <c:numCache>
                <c:formatCode>#,##0.00</c:formatCode>
                <c:ptCount val="19"/>
                <c:pt idx="0">
                  <c:v>13.173</c:v>
                </c:pt>
                <c:pt idx="1">
                  <c:v>10.468999999999999</c:v>
                </c:pt>
                <c:pt idx="2">
                  <c:v>49.875999999999998</c:v>
                </c:pt>
                <c:pt idx="3">
                  <c:v>390.58699999999999</c:v>
                </c:pt>
                <c:pt idx="4">
                  <c:v>309.42700000000002</c:v>
                </c:pt>
                <c:pt idx="5">
                  <c:v>354.05900000000003</c:v>
                </c:pt>
                <c:pt idx="6">
                  <c:v>344.91399999999999</c:v>
                </c:pt>
                <c:pt idx="7">
                  <c:v>423.08199999999999</c:v>
                </c:pt>
                <c:pt idx="8">
                  <c:v>506.88099999999997</c:v>
                </c:pt>
                <c:pt idx="9">
                  <c:v>474.73200000000003</c:v>
                </c:pt>
                <c:pt idx="10">
                  <c:v>489.71699999999998</c:v>
                </c:pt>
                <c:pt idx="11">
                  <c:v>496.565</c:v>
                </c:pt>
                <c:pt idx="12">
                  <c:v>496.99</c:v>
                </c:pt>
                <c:pt idx="13">
                  <c:v>509.488</c:v>
                </c:pt>
                <c:pt idx="14">
                  <c:v>511.72399999999999</c:v>
                </c:pt>
                <c:pt idx="15">
                  <c:v>512.76</c:v>
                </c:pt>
                <c:pt idx="16">
                  <c:v>510.303</c:v>
                </c:pt>
                <c:pt idx="17">
                  <c:v>512.21699999999998</c:v>
                </c:pt>
                <c:pt idx="18">
                  <c:v>513.52700000000004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D-48C7-AB80-4E0A70020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894698"/>
        <c:axId val="1710229618"/>
      </c:lineChart>
      <c:catAx>
        <c:axId val="10038946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10229618"/>
        <c:crosses val="autoZero"/>
        <c:auto val="1"/>
        <c:lblAlgn val="ctr"/>
        <c:lblOffset val="100"/>
        <c:noMultiLvlLbl val="1"/>
      </c:catAx>
      <c:valAx>
        <c:axId val="1710229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Ср.вр.ож.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038946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Экспоненциальное, Аппроксимирующее и Трасса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'ρ = 0,9'!$O$3</c:f>
              <c:strCache>
                <c:ptCount val="1"/>
                <c:pt idx="0">
                  <c:v>Экспоненциальное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 = 0,9'!$N$4:$N$6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 = 0,9'!$O$4:$O$6</c:f>
              <c:numCache>
                <c:formatCode>#,##0.00</c:formatCode>
                <c:ptCount val="3"/>
                <c:pt idx="0">
                  <c:v>6.4310900000000004E-2</c:v>
                </c:pt>
                <c:pt idx="1">
                  <c:v>2.2650000000000001</c:v>
                </c:pt>
                <c:pt idx="2">
                  <c:v>615.91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8A5-408E-8EAC-C6030DD2036F}"/>
            </c:ext>
          </c:extLst>
        </c:ser>
        <c:ser>
          <c:idx val="1"/>
          <c:order val="1"/>
          <c:tx>
            <c:strRef>
              <c:f>'ρ = 0,9'!$P$3</c:f>
              <c:strCache>
                <c:ptCount val="1"/>
                <c:pt idx="0">
                  <c:v>Аппроксимирующее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 = 0,9'!$N$4:$N$6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 = 0,9'!$P$4:$P$6</c:f>
              <c:numCache>
                <c:formatCode>#,##0.00</c:formatCode>
                <c:ptCount val="3"/>
                <c:pt idx="0">
                  <c:v>3.1120200000000001E-2</c:v>
                </c:pt>
                <c:pt idx="1">
                  <c:v>2.0659999999999998</c:v>
                </c:pt>
                <c:pt idx="2">
                  <c:v>542.40599999999995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8A5-408E-8EAC-C6030DD2036F}"/>
            </c:ext>
          </c:extLst>
        </c:ser>
        <c:ser>
          <c:idx val="2"/>
          <c:order val="2"/>
          <c:tx>
            <c:strRef>
              <c:f>'ρ = 0,9'!$Q$3</c:f>
              <c:strCache>
                <c:ptCount val="1"/>
                <c:pt idx="0">
                  <c:v>Трасса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 = 0,9'!$N$4:$N$6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 = 0,9'!$Q$4:$Q$6</c:f>
              <c:numCache>
                <c:formatCode>#,##0.00</c:formatCode>
                <c:ptCount val="3"/>
                <c:pt idx="0">
                  <c:v>2.94547E-2</c:v>
                </c:pt>
                <c:pt idx="1">
                  <c:v>1.9359999999999999</c:v>
                </c:pt>
                <c:pt idx="2">
                  <c:v>513.52700000000004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8A5-408E-8EAC-C6030DD20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4733107"/>
        <c:axId val="125290783"/>
      </c:barChart>
      <c:catAx>
        <c:axId val="1134733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5290783"/>
        <c:crosses val="autoZero"/>
        <c:auto val="1"/>
        <c:lblAlgn val="ctr"/>
        <c:lblOffset val="100"/>
        <c:noMultiLvlLbl val="1"/>
      </c:catAx>
      <c:valAx>
        <c:axId val="125290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347331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Длина очер.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Длина очер. Эскпоненциальное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'Вариант 1'!$B$24:$B$38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  <c:pt idx="13">
                  <c:v>5000000</c:v>
                </c:pt>
                <c:pt idx="14">
                  <c:v>10000000</c:v>
                </c:pt>
              </c:numCache>
            </c:numRef>
          </c:cat>
          <c:val>
            <c:numRef>
              <c:f>'Вариант 1'!$F$24:$F$38</c:f>
              <c:numCache>
                <c:formatCode>#,##0.00</c:formatCode>
                <c:ptCount val="15"/>
                <c:pt idx="0">
                  <c:v>0.53600000000000003</c:v>
                </c:pt>
                <c:pt idx="1">
                  <c:v>0.34599999999999997</c:v>
                </c:pt>
                <c:pt idx="2">
                  <c:v>0.33600000000000002</c:v>
                </c:pt>
                <c:pt idx="3">
                  <c:v>0.379</c:v>
                </c:pt>
                <c:pt idx="4">
                  <c:v>0.32200000000000001</c:v>
                </c:pt>
                <c:pt idx="5">
                  <c:v>0.34200000000000003</c:v>
                </c:pt>
                <c:pt idx="6">
                  <c:v>0.33800000000000002</c:v>
                </c:pt>
                <c:pt idx="7">
                  <c:v>0.36699999999999999</c:v>
                </c:pt>
                <c:pt idx="8">
                  <c:v>0.371</c:v>
                </c:pt>
                <c:pt idx="9">
                  <c:v>0.373</c:v>
                </c:pt>
                <c:pt idx="10">
                  <c:v>0.374</c:v>
                </c:pt>
                <c:pt idx="11">
                  <c:v>0.37</c:v>
                </c:pt>
                <c:pt idx="12">
                  <c:v>0.37</c:v>
                </c:pt>
                <c:pt idx="13">
                  <c:v>0.38</c:v>
                </c:pt>
                <c:pt idx="14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E-4D63-879E-FEC66F7F0956}"/>
            </c:ext>
          </c:extLst>
        </c:ser>
        <c:ser>
          <c:idx val="1"/>
          <c:order val="1"/>
          <c:tx>
            <c:v>Длина очер.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1'!$B$24:$B$38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  <c:pt idx="13">
                  <c:v>5000000</c:v>
                </c:pt>
                <c:pt idx="14">
                  <c:v>10000000</c:v>
                </c:pt>
              </c:numCache>
            </c:numRef>
          </c:cat>
          <c:val>
            <c:numRef>
              <c:f>'Вариант 2'!$F$24:$F$35</c:f>
              <c:numCache>
                <c:formatCode>#,##0.00</c:formatCode>
                <c:ptCount val="12"/>
                <c:pt idx="0">
                  <c:v>1.4710000000000001</c:v>
                </c:pt>
                <c:pt idx="1">
                  <c:v>1.6639999999999999</c:v>
                </c:pt>
                <c:pt idx="2">
                  <c:v>1.849</c:v>
                </c:pt>
                <c:pt idx="3">
                  <c:v>1.681</c:v>
                </c:pt>
                <c:pt idx="4">
                  <c:v>1.7769999999999999</c:v>
                </c:pt>
                <c:pt idx="5">
                  <c:v>1.637</c:v>
                </c:pt>
                <c:pt idx="6">
                  <c:v>1.7290000000000001</c:v>
                </c:pt>
                <c:pt idx="7">
                  <c:v>1.7549999999999999</c:v>
                </c:pt>
                <c:pt idx="8">
                  <c:v>1.7709999999999999</c:v>
                </c:pt>
                <c:pt idx="9">
                  <c:v>1.7889999999999999</c:v>
                </c:pt>
                <c:pt idx="10">
                  <c:v>1.7929999999999999</c:v>
                </c:pt>
                <c:pt idx="11">
                  <c:v>1.7969999999999999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8E-4D63-879E-FEC66F7F0956}"/>
            </c:ext>
          </c:extLst>
        </c:ser>
        <c:ser>
          <c:idx val="2"/>
          <c:order val="2"/>
          <c:tx>
            <c:v>Длина очер.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1'!$B$24:$B$38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  <c:pt idx="13">
                  <c:v>5000000</c:v>
                </c:pt>
                <c:pt idx="14">
                  <c:v>10000000</c:v>
                </c:pt>
              </c:numCache>
            </c:numRef>
          </c:cat>
          <c:val>
            <c:numRef>
              <c:f>'Вариант 3'!$F$24:$F$35</c:f>
              <c:numCache>
                <c:formatCode>#,##0.00</c:formatCode>
                <c:ptCount val="12"/>
                <c:pt idx="0">
                  <c:v>1.748</c:v>
                </c:pt>
                <c:pt idx="1">
                  <c:v>2.1760000000000002</c:v>
                </c:pt>
                <c:pt idx="2">
                  <c:v>2.4180000000000001</c:v>
                </c:pt>
                <c:pt idx="3">
                  <c:v>2.54</c:v>
                </c:pt>
                <c:pt idx="4">
                  <c:v>2.5659999999999998</c:v>
                </c:pt>
                <c:pt idx="5">
                  <c:v>2.617</c:v>
                </c:pt>
                <c:pt idx="6">
                  <c:v>2.6179999999999999</c:v>
                </c:pt>
                <c:pt idx="7">
                  <c:v>2.665</c:v>
                </c:pt>
                <c:pt idx="8">
                  <c:v>2.6789999999999998</c:v>
                </c:pt>
                <c:pt idx="9">
                  <c:v>2.6859999999999999</c:v>
                </c:pt>
                <c:pt idx="10">
                  <c:v>2.6890000000000001</c:v>
                </c:pt>
                <c:pt idx="11">
                  <c:v>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8E-4D63-879E-FEC66F7F0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540645"/>
        <c:axId val="482202240"/>
      </c:lineChart>
      <c:catAx>
        <c:axId val="1283540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82202240"/>
        <c:crosses val="autoZero"/>
        <c:auto val="1"/>
        <c:lblAlgn val="ctr"/>
        <c:lblOffset val="100"/>
        <c:noMultiLvlLbl val="1"/>
      </c:catAx>
      <c:valAx>
        <c:axId val="482202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Длина очер.</a:t>
                </a:r>
              </a:p>
            </c:rich>
          </c:tx>
          <c:overlay val="0"/>
        </c:title>
        <c:numFmt formatCode="0.000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835406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Ср.вр.ож.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Ср.вр.ож. Экспоненицальное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'Вариант 1'!$B$24:$B$38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  <c:pt idx="13">
                  <c:v>5000000</c:v>
                </c:pt>
                <c:pt idx="14">
                  <c:v>10000000</c:v>
                </c:pt>
              </c:numCache>
            </c:numRef>
          </c:cat>
          <c:val>
            <c:numRef>
              <c:f>'Вариант 1'!$H$24:$H$38</c:f>
              <c:numCache>
                <c:formatCode>#,##0.00</c:formatCode>
                <c:ptCount val="15"/>
                <c:pt idx="0">
                  <c:v>8.891</c:v>
                </c:pt>
                <c:pt idx="1">
                  <c:v>7.0119999999999996</c:v>
                </c:pt>
                <c:pt idx="2">
                  <c:v>7.859</c:v>
                </c:pt>
                <c:pt idx="3">
                  <c:v>11.986000000000001</c:v>
                </c:pt>
                <c:pt idx="4">
                  <c:v>10.294</c:v>
                </c:pt>
                <c:pt idx="5">
                  <c:v>10.909000000000001</c:v>
                </c:pt>
                <c:pt idx="6">
                  <c:v>10.468999999999999</c:v>
                </c:pt>
                <c:pt idx="7">
                  <c:v>11.353999999999999</c:v>
                </c:pt>
                <c:pt idx="8">
                  <c:v>11.398</c:v>
                </c:pt>
                <c:pt idx="9">
                  <c:v>11.614000000000001</c:v>
                </c:pt>
                <c:pt idx="10">
                  <c:v>11.638999999999999</c:v>
                </c:pt>
                <c:pt idx="11">
                  <c:v>11.743</c:v>
                </c:pt>
                <c:pt idx="12">
                  <c:v>11.743</c:v>
                </c:pt>
                <c:pt idx="13">
                  <c:v>11.743</c:v>
                </c:pt>
                <c:pt idx="14">
                  <c:v>11.747999999999999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1-4CAD-85F0-FB8A468834AB}"/>
            </c:ext>
          </c:extLst>
        </c:ser>
        <c:ser>
          <c:idx val="1"/>
          <c:order val="1"/>
          <c:tx>
            <c:v>Ср.вр.ож.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1'!$B$24:$B$38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  <c:pt idx="13">
                  <c:v>5000000</c:v>
                </c:pt>
                <c:pt idx="14">
                  <c:v>10000000</c:v>
                </c:pt>
              </c:numCache>
            </c:numRef>
          </c:cat>
          <c:val>
            <c:numRef>
              <c:f>'Вариант 2'!$H$24:$H$35</c:f>
              <c:numCache>
                <c:formatCode>#,##0.00</c:formatCode>
                <c:ptCount val="12"/>
                <c:pt idx="0">
                  <c:v>12.12</c:v>
                </c:pt>
                <c:pt idx="1">
                  <c:v>18.265000000000001</c:v>
                </c:pt>
                <c:pt idx="2">
                  <c:v>21.571999999999999</c:v>
                </c:pt>
                <c:pt idx="3">
                  <c:v>20.178000000000001</c:v>
                </c:pt>
                <c:pt idx="4">
                  <c:v>25.052</c:v>
                </c:pt>
                <c:pt idx="5">
                  <c:v>22.995999999999999</c:v>
                </c:pt>
                <c:pt idx="6">
                  <c:v>25.600999999999999</c:v>
                </c:pt>
                <c:pt idx="7">
                  <c:v>26.393000000000001</c:v>
                </c:pt>
                <c:pt idx="8">
                  <c:v>27.015999999999998</c:v>
                </c:pt>
                <c:pt idx="9">
                  <c:v>27.547000000000001</c:v>
                </c:pt>
                <c:pt idx="10">
                  <c:v>27.597000000000001</c:v>
                </c:pt>
                <c:pt idx="11">
                  <c:v>27.689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1-4CAD-85F0-FB8A468834AB}"/>
            </c:ext>
          </c:extLst>
        </c:ser>
        <c:ser>
          <c:idx val="2"/>
          <c:order val="2"/>
          <c:tx>
            <c:v>Ср.вр.ож.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1'!$B$24:$B$38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  <c:pt idx="12">
                  <c:v>1000000</c:v>
                </c:pt>
                <c:pt idx="13">
                  <c:v>5000000</c:v>
                </c:pt>
                <c:pt idx="14">
                  <c:v>10000000</c:v>
                </c:pt>
              </c:numCache>
            </c:numRef>
          </c:cat>
          <c:val>
            <c:numRef>
              <c:f>'Вариант 3'!$H$24:$H$35</c:f>
              <c:numCache>
                <c:formatCode>#,##0.00</c:formatCode>
                <c:ptCount val="12"/>
                <c:pt idx="0">
                  <c:v>9.4770000000000003</c:v>
                </c:pt>
                <c:pt idx="1">
                  <c:v>14.975</c:v>
                </c:pt>
                <c:pt idx="2">
                  <c:v>20.890999999999998</c:v>
                </c:pt>
                <c:pt idx="3">
                  <c:v>26.033999999999999</c:v>
                </c:pt>
                <c:pt idx="4">
                  <c:v>28.948</c:v>
                </c:pt>
                <c:pt idx="5">
                  <c:v>31.856999999999999</c:v>
                </c:pt>
                <c:pt idx="6">
                  <c:v>33.688000000000002</c:v>
                </c:pt>
                <c:pt idx="7">
                  <c:v>35.082000000000001</c:v>
                </c:pt>
                <c:pt idx="8">
                  <c:v>36.036000000000001</c:v>
                </c:pt>
                <c:pt idx="9">
                  <c:v>36.555</c:v>
                </c:pt>
                <c:pt idx="10">
                  <c:v>37.093000000000004</c:v>
                </c:pt>
                <c:pt idx="11">
                  <c:v>37.415999999999997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1-4CAD-85F0-FB8A46883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746161"/>
        <c:axId val="649081172"/>
      </c:lineChart>
      <c:catAx>
        <c:axId val="1177746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49081172"/>
        <c:crosses val="autoZero"/>
        <c:auto val="1"/>
        <c:lblAlgn val="ctr"/>
        <c:lblOffset val="100"/>
        <c:noMultiLvlLbl val="1"/>
      </c:catAx>
      <c:valAx>
        <c:axId val="649081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Ср.вр.ож.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777461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Экспоненциальное, Аппроксимирующее и Трасса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'ρ0,9'!$O$3</c:f>
              <c:strCache>
                <c:ptCount val="1"/>
                <c:pt idx="0">
                  <c:v>Экспоненциальное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'ρ0,9'!$N$4:$N$6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'ρ0,9'!$O$4:$O$6</c:f>
              <c:numCache>
                <c:formatCode>#,##0.00</c:formatCode>
                <c:ptCount val="3"/>
                <c:pt idx="0">
                  <c:v>8.1670499999999993E-2</c:v>
                </c:pt>
                <c:pt idx="1">
                  <c:v>0.38</c:v>
                </c:pt>
                <c:pt idx="2">
                  <c:v>11.747999999999999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BD8-468B-B584-FE8131BFACB3}"/>
            </c:ext>
          </c:extLst>
        </c:ser>
        <c:ser>
          <c:idx val="1"/>
          <c:order val="1"/>
          <c:tx>
            <c:strRef>
              <c:f>'ρ0,9'!$P$3</c:f>
              <c:strCache>
                <c:ptCount val="1"/>
                <c:pt idx="0">
                  <c:v>Аппроксимирующее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'ρ0,9'!$N$4:$N$6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'ρ0,9'!$P$4:$P$6</c:f>
              <c:numCache>
                <c:formatCode>#,##0.00</c:formatCode>
                <c:ptCount val="3"/>
                <c:pt idx="0">
                  <c:v>0.41604799999999997</c:v>
                </c:pt>
                <c:pt idx="1">
                  <c:v>1.7969999999999999</c:v>
                </c:pt>
                <c:pt idx="2">
                  <c:v>27.689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BD8-468B-B584-FE8131BFACB3}"/>
            </c:ext>
          </c:extLst>
        </c:ser>
        <c:ser>
          <c:idx val="2"/>
          <c:order val="2"/>
          <c:tx>
            <c:strRef>
              <c:f>'ρ0,9'!$Q$3</c:f>
              <c:strCache>
                <c:ptCount val="1"/>
                <c:pt idx="0">
                  <c:v>Трасса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'ρ0,9'!$N$4:$N$6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'ρ0,9'!$Q$4:$Q$6</c:f>
              <c:numCache>
                <c:formatCode>#,##0.00</c:formatCode>
                <c:ptCount val="3"/>
                <c:pt idx="0">
                  <c:v>0.80832800000000005</c:v>
                </c:pt>
                <c:pt idx="1">
                  <c:v>2.69</c:v>
                </c:pt>
                <c:pt idx="2">
                  <c:v>37.415999999999997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BD8-468B-B584-FE8131BFA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4522175"/>
        <c:axId val="2088856445"/>
      </c:barChart>
      <c:catAx>
        <c:axId val="203452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88856445"/>
        <c:crosses val="autoZero"/>
        <c:auto val="1"/>
        <c:lblAlgn val="ctr"/>
        <c:lblOffset val="100"/>
        <c:noMultiLvlLbl val="1"/>
      </c:catAx>
      <c:valAx>
        <c:axId val="2088856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345221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Ср.вр.ож.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'Вариант 4'!$H$23</c:f>
              <c:strCache>
                <c:ptCount val="1"/>
                <c:pt idx="0">
                  <c:v>Ср.вр.ож.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'Вариант 4'!$B$24:$B$35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4'!$H$24:$H$35</c:f>
              <c:numCache>
                <c:formatCode>#,##0.00</c:formatCode>
                <c:ptCount val="12"/>
                <c:pt idx="0">
                  <c:v>7.2030000000000003</c:v>
                </c:pt>
                <c:pt idx="1">
                  <c:v>4.6520000000000001</c:v>
                </c:pt>
                <c:pt idx="2">
                  <c:v>3.952</c:v>
                </c:pt>
                <c:pt idx="3">
                  <c:v>5.0599999999999996</c:v>
                </c:pt>
                <c:pt idx="4">
                  <c:v>4.0599999999999996</c:v>
                </c:pt>
                <c:pt idx="5">
                  <c:v>4.62</c:v>
                </c:pt>
                <c:pt idx="6">
                  <c:v>4.3659999999999997</c:v>
                </c:pt>
                <c:pt idx="7">
                  <c:v>4.7210000000000001</c:v>
                </c:pt>
                <c:pt idx="8">
                  <c:v>4.9859999999999998</c:v>
                </c:pt>
                <c:pt idx="9">
                  <c:v>4.9050000000000002</c:v>
                </c:pt>
                <c:pt idx="10">
                  <c:v>4.8650000000000002</c:v>
                </c:pt>
                <c:pt idx="11">
                  <c:v>4.9630000000000001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5-483F-8BCF-7C0F6E549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454077"/>
        <c:axId val="1334263703"/>
      </c:lineChart>
      <c:catAx>
        <c:axId val="802454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34263703"/>
        <c:crosses val="autoZero"/>
        <c:auto val="1"/>
        <c:lblAlgn val="ctr"/>
        <c:lblOffset val="100"/>
        <c:noMultiLvlLbl val="1"/>
      </c:catAx>
      <c:valAx>
        <c:axId val="1334263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Ср.вр.ож.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0245407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Вер-ть потери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Вер-ть потери Экспоненциальное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00-FCAA-488F-B4CC-4F11754D8EA0}"/>
              </c:ext>
            </c:extLst>
          </c:dPt>
          <c:cat>
            <c:numRef>
              <c:f>'Вариант 4'!$B$24:$B$35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4'!$D$24:$D$35</c:f>
              <c:numCache>
                <c:formatCode>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3.4000000000000002E-2</c:v>
                </c:pt>
                <c:pt idx="6">
                  <c:v>3.5999999999999997E-2</c:v>
                </c:pt>
                <c:pt idx="7">
                  <c:v>3.4799999999999998E-2</c:v>
                </c:pt>
                <c:pt idx="8">
                  <c:v>3.49E-2</c:v>
                </c:pt>
                <c:pt idx="9">
                  <c:v>3.5279999999999999E-2</c:v>
                </c:pt>
                <c:pt idx="10">
                  <c:v>3.4500000000000003E-2</c:v>
                </c:pt>
                <c:pt idx="11">
                  <c:v>3.5346000000000002E-2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AA-488F-B4CC-4F11754D8EA0}"/>
            </c:ext>
          </c:extLst>
        </c:ser>
        <c:ser>
          <c:idx val="1"/>
          <c:order val="1"/>
          <c:tx>
            <c:v>Вер-ть потери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4'!$B$24:$B$35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5'!$D$24:$D$35</c:f>
              <c:numCache>
                <c:formatCode>#,##0.00</c:formatCode>
                <c:ptCount val="12"/>
                <c:pt idx="0">
                  <c:v>0.4</c:v>
                </c:pt>
                <c:pt idx="1">
                  <c:v>0.2</c:v>
                </c:pt>
                <c:pt idx="2">
                  <c:v>0.16</c:v>
                </c:pt>
                <c:pt idx="3">
                  <c:v>0.21</c:v>
                </c:pt>
                <c:pt idx="4">
                  <c:v>0.215</c:v>
                </c:pt>
                <c:pt idx="5">
                  <c:v>0.20799999999999999</c:v>
                </c:pt>
                <c:pt idx="6">
                  <c:v>0.22</c:v>
                </c:pt>
                <c:pt idx="7">
                  <c:v>0.2326</c:v>
                </c:pt>
                <c:pt idx="8">
                  <c:v>0.2389</c:v>
                </c:pt>
                <c:pt idx="9">
                  <c:v>0.23916000000000001</c:v>
                </c:pt>
                <c:pt idx="10">
                  <c:v>0.23916999999999999</c:v>
                </c:pt>
                <c:pt idx="11">
                  <c:v>0.23996799999999999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AA-488F-B4CC-4F11754D8EA0}"/>
            </c:ext>
          </c:extLst>
        </c:ser>
        <c:ser>
          <c:idx val="2"/>
          <c:order val="2"/>
          <c:tx>
            <c:v>Вер-ть потери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4'!$B$24:$B$35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6'!$D$24:$D$35</c:f>
              <c:numCache>
                <c:formatCode>#,##0.00</c:formatCode>
                <c:ptCount val="12"/>
                <c:pt idx="0">
                  <c:v>0.7</c:v>
                </c:pt>
                <c:pt idx="1">
                  <c:v>0.65</c:v>
                </c:pt>
                <c:pt idx="2">
                  <c:v>0.64</c:v>
                </c:pt>
                <c:pt idx="3">
                  <c:v>0.68</c:v>
                </c:pt>
                <c:pt idx="4">
                  <c:v>0.66</c:v>
                </c:pt>
                <c:pt idx="5">
                  <c:v>0.69</c:v>
                </c:pt>
                <c:pt idx="6">
                  <c:v>0.68100000000000005</c:v>
                </c:pt>
                <c:pt idx="7">
                  <c:v>0.70799999999999996</c:v>
                </c:pt>
                <c:pt idx="8">
                  <c:v>0.71030000000000004</c:v>
                </c:pt>
                <c:pt idx="9">
                  <c:v>0.71338000000000001</c:v>
                </c:pt>
                <c:pt idx="10">
                  <c:v>0.71540999999999999</c:v>
                </c:pt>
                <c:pt idx="11">
                  <c:v>0.71692199999999995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AA-488F-B4CC-4F11754D8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149060"/>
        <c:axId val="1044695389"/>
      </c:lineChart>
      <c:catAx>
        <c:axId val="1064149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44695389"/>
        <c:crosses val="autoZero"/>
        <c:auto val="1"/>
        <c:lblAlgn val="ctr"/>
        <c:lblOffset val="100"/>
        <c:noMultiLvlLbl val="1"/>
      </c:catAx>
      <c:valAx>
        <c:axId val="1044695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Вер-ть потери</a:t>
                </a:r>
              </a:p>
            </c:rich>
          </c:tx>
          <c:overlay val="0"/>
        </c:title>
        <c:numFmt formatCode="0.000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641490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Длина очер.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Длина очер. Эскпоненциальное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'Вариант 4'!$B$24:$B$35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4'!$F$24:$F$35</c:f>
              <c:numCache>
                <c:formatCode>#,##0.00</c:formatCode>
                <c:ptCount val="12"/>
                <c:pt idx="0">
                  <c:v>0.4</c:v>
                </c:pt>
                <c:pt idx="1">
                  <c:v>0.23100000000000001</c:v>
                </c:pt>
                <c:pt idx="2">
                  <c:v>0.182</c:v>
                </c:pt>
                <c:pt idx="3">
                  <c:v>0.189</c:v>
                </c:pt>
                <c:pt idx="4">
                  <c:v>0.14000000000000001</c:v>
                </c:pt>
                <c:pt idx="5">
                  <c:v>0.151</c:v>
                </c:pt>
                <c:pt idx="6">
                  <c:v>0.14899999999999999</c:v>
                </c:pt>
                <c:pt idx="7">
                  <c:v>0.16900000000000001</c:v>
                </c:pt>
                <c:pt idx="8">
                  <c:v>0.16800000000000001</c:v>
                </c:pt>
                <c:pt idx="9">
                  <c:v>0.16500000000000001</c:v>
                </c:pt>
                <c:pt idx="10">
                  <c:v>0.16400000000000001</c:v>
                </c:pt>
                <c:pt idx="11">
                  <c:v>0.16600000000000001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D-45F3-A68E-142B27EC02D6}"/>
            </c:ext>
          </c:extLst>
        </c:ser>
        <c:ser>
          <c:idx val="1"/>
          <c:order val="1"/>
          <c:tx>
            <c:v>Длина очер.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4'!$B$24:$B$35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5'!$F$24:$F$35</c:f>
              <c:numCache>
                <c:formatCode>#,##0.00</c:formatCode>
                <c:ptCount val="12"/>
                <c:pt idx="0">
                  <c:v>1.5389999999999999</c:v>
                </c:pt>
                <c:pt idx="1">
                  <c:v>1.286</c:v>
                </c:pt>
                <c:pt idx="2">
                  <c:v>1.2330000000000001</c:v>
                </c:pt>
                <c:pt idx="3">
                  <c:v>1.3240000000000001</c:v>
                </c:pt>
                <c:pt idx="4">
                  <c:v>1.202</c:v>
                </c:pt>
                <c:pt idx="5">
                  <c:v>1.085</c:v>
                </c:pt>
                <c:pt idx="6">
                  <c:v>1.135</c:v>
                </c:pt>
                <c:pt idx="7">
                  <c:v>1.1870000000000001</c:v>
                </c:pt>
                <c:pt idx="8">
                  <c:v>1.2030000000000001</c:v>
                </c:pt>
                <c:pt idx="9">
                  <c:v>1.2210000000000001</c:v>
                </c:pt>
                <c:pt idx="10">
                  <c:v>1.2290000000000001</c:v>
                </c:pt>
                <c:pt idx="11">
                  <c:v>1.236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D-45F3-A68E-142B27EC02D6}"/>
            </c:ext>
          </c:extLst>
        </c:ser>
        <c:ser>
          <c:idx val="2"/>
          <c:order val="2"/>
          <c:tx>
            <c:v>Длина очер.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4'!$B$24:$B$35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6'!$F$24:$F$35</c:f>
              <c:numCache>
                <c:formatCode>#,##0.00</c:formatCode>
                <c:ptCount val="12"/>
                <c:pt idx="0">
                  <c:v>1.635</c:v>
                </c:pt>
                <c:pt idx="1">
                  <c:v>1.9670000000000001</c:v>
                </c:pt>
                <c:pt idx="2">
                  <c:v>2.38</c:v>
                </c:pt>
                <c:pt idx="3">
                  <c:v>2.5089999999999999</c:v>
                </c:pt>
                <c:pt idx="4">
                  <c:v>2.3340000000000001</c:v>
                </c:pt>
                <c:pt idx="5">
                  <c:v>2.4889999999999999</c:v>
                </c:pt>
                <c:pt idx="6">
                  <c:v>2.44</c:v>
                </c:pt>
                <c:pt idx="7">
                  <c:v>2.476</c:v>
                </c:pt>
                <c:pt idx="8">
                  <c:v>2.4900000000000002</c:v>
                </c:pt>
                <c:pt idx="9">
                  <c:v>2.4990000000000001</c:v>
                </c:pt>
                <c:pt idx="10">
                  <c:v>2.5099999999999998</c:v>
                </c:pt>
                <c:pt idx="11">
                  <c:v>2.5139999999999998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D-45F3-A68E-142B27EC0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306310"/>
        <c:axId val="1740402493"/>
      </c:lineChart>
      <c:catAx>
        <c:axId val="1139306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40402493"/>
        <c:crosses val="autoZero"/>
        <c:auto val="1"/>
        <c:lblAlgn val="ctr"/>
        <c:lblOffset val="100"/>
        <c:noMultiLvlLbl val="1"/>
      </c:catAx>
      <c:valAx>
        <c:axId val="1740402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Длина очер.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393063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Ср.вр.ож. относительно параметра "Заявок"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Ср.вр.ож. Экспоненицальное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'Вариант 4'!$B$24:$B$35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4'!$H$24:$H$35</c:f>
              <c:numCache>
                <c:formatCode>#,##0.00</c:formatCode>
                <c:ptCount val="12"/>
                <c:pt idx="0">
                  <c:v>7.2030000000000003</c:v>
                </c:pt>
                <c:pt idx="1">
                  <c:v>4.6520000000000001</c:v>
                </c:pt>
                <c:pt idx="2">
                  <c:v>3.952</c:v>
                </c:pt>
                <c:pt idx="3">
                  <c:v>5.0599999999999996</c:v>
                </c:pt>
                <c:pt idx="4">
                  <c:v>4.0599999999999996</c:v>
                </c:pt>
                <c:pt idx="5">
                  <c:v>4.62</c:v>
                </c:pt>
                <c:pt idx="6">
                  <c:v>4.3659999999999997</c:v>
                </c:pt>
                <c:pt idx="7">
                  <c:v>4.7210000000000001</c:v>
                </c:pt>
                <c:pt idx="8">
                  <c:v>4.9859999999999998</c:v>
                </c:pt>
                <c:pt idx="9">
                  <c:v>4.9050000000000002</c:v>
                </c:pt>
                <c:pt idx="10">
                  <c:v>4.8650000000000002</c:v>
                </c:pt>
                <c:pt idx="11">
                  <c:v>4.9630000000000001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A-4DF7-95DB-73635C601374}"/>
            </c:ext>
          </c:extLst>
        </c:ser>
        <c:ser>
          <c:idx val="1"/>
          <c:order val="1"/>
          <c:tx>
            <c:v>Ср.вр.ож. Аппроксимирующее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'Вариант 4'!$B$24:$B$35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5'!$H$24:$H$35</c:f>
              <c:numCache>
                <c:formatCode>#,##0.00</c:formatCode>
                <c:ptCount val="12"/>
                <c:pt idx="0">
                  <c:v>13.334</c:v>
                </c:pt>
                <c:pt idx="1">
                  <c:v>10.225</c:v>
                </c:pt>
                <c:pt idx="2">
                  <c:v>10.166</c:v>
                </c:pt>
                <c:pt idx="3">
                  <c:v>13.699</c:v>
                </c:pt>
                <c:pt idx="4">
                  <c:v>12.462</c:v>
                </c:pt>
                <c:pt idx="5">
                  <c:v>11.818</c:v>
                </c:pt>
                <c:pt idx="6">
                  <c:v>12.371</c:v>
                </c:pt>
                <c:pt idx="7">
                  <c:v>12.897</c:v>
                </c:pt>
                <c:pt idx="8">
                  <c:v>13.192</c:v>
                </c:pt>
                <c:pt idx="9">
                  <c:v>13.484</c:v>
                </c:pt>
                <c:pt idx="10">
                  <c:v>13.59</c:v>
                </c:pt>
                <c:pt idx="11">
                  <c:v>13.691000000000001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A-4DF7-95DB-73635C601374}"/>
            </c:ext>
          </c:extLst>
        </c:ser>
        <c:ser>
          <c:idx val="2"/>
          <c:order val="2"/>
          <c:tx>
            <c:v>Ср.вр.ож. Трасса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'Вариант 4'!$B$24:$B$35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5000</c:v>
                </c:pt>
                <c:pt idx="8">
                  <c:v>10000</c:v>
                </c:pt>
                <c:pt idx="9">
                  <c:v>50000</c:v>
                </c:pt>
                <c:pt idx="10">
                  <c:v>100000</c:v>
                </c:pt>
                <c:pt idx="11">
                  <c:v>500000</c:v>
                </c:pt>
              </c:numCache>
            </c:numRef>
          </c:cat>
          <c:val>
            <c:numRef>
              <c:f>'Вариант 6'!$H$24:$H$35</c:f>
              <c:numCache>
                <c:formatCode>#,##0.00</c:formatCode>
                <c:ptCount val="12"/>
                <c:pt idx="0">
                  <c:v>5.7210000000000001</c:v>
                </c:pt>
                <c:pt idx="1">
                  <c:v>9.8360000000000003</c:v>
                </c:pt>
                <c:pt idx="2">
                  <c:v>13.032999999999999</c:v>
                </c:pt>
                <c:pt idx="3">
                  <c:v>17.562000000000001</c:v>
                </c:pt>
                <c:pt idx="4">
                  <c:v>14.417999999999999</c:v>
                </c:pt>
                <c:pt idx="5">
                  <c:v>18.966999999999999</c:v>
                </c:pt>
                <c:pt idx="6">
                  <c:v>18.420999999999999</c:v>
                </c:pt>
                <c:pt idx="7">
                  <c:v>21.536000000000001</c:v>
                </c:pt>
                <c:pt idx="8">
                  <c:v>21.824000000000002</c:v>
                </c:pt>
                <c:pt idx="9">
                  <c:v>22.085999999999999</c:v>
                </c:pt>
                <c:pt idx="10">
                  <c:v>22.437999999999999</c:v>
                </c:pt>
                <c:pt idx="11">
                  <c:v>22.715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A-4DF7-95DB-73635C601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558537"/>
        <c:axId val="1022758603"/>
      </c:lineChart>
      <c:catAx>
        <c:axId val="10965585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Заявок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22758603"/>
        <c:crosses val="autoZero"/>
        <c:auto val="1"/>
        <c:lblAlgn val="ctr"/>
        <c:lblOffset val="100"/>
        <c:noMultiLvlLbl val="1"/>
      </c:catAx>
      <c:valAx>
        <c:axId val="10227586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Ср.вр.ож.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965585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Экспоненциальное, Аппроксимирующее и Трасса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'ρ0,6'!$O$3</c:f>
              <c:strCache>
                <c:ptCount val="1"/>
                <c:pt idx="0">
                  <c:v>Экспоненциальное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'ρ0,6'!$N$4:$N$6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'ρ0,6'!$O$4:$O$6</c:f>
              <c:numCache>
                <c:formatCode>#,##0.00</c:formatCode>
                <c:ptCount val="3"/>
                <c:pt idx="0">
                  <c:v>3.5346000000000002E-2</c:v>
                </c:pt>
                <c:pt idx="1">
                  <c:v>0.16600000000000001</c:v>
                </c:pt>
                <c:pt idx="2">
                  <c:v>4.9630000000000001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8DA-4D1B-BB1F-A7024D875702}"/>
            </c:ext>
          </c:extLst>
        </c:ser>
        <c:ser>
          <c:idx val="1"/>
          <c:order val="1"/>
          <c:tx>
            <c:strRef>
              <c:f>'ρ0,6'!$P$3</c:f>
              <c:strCache>
                <c:ptCount val="1"/>
                <c:pt idx="0">
                  <c:v>Аппроксимирующее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'ρ0,6'!$N$4:$N$6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'ρ0,6'!$P$4:$P$6</c:f>
              <c:numCache>
                <c:formatCode>#,##0.00</c:formatCode>
                <c:ptCount val="3"/>
                <c:pt idx="0">
                  <c:v>0.23996799999999999</c:v>
                </c:pt>
                <c:pt idx="1">
                  <c:v>1.236</c:v>
                </c:pt>
                <c:pt idx="2">
                  <c:v>13.691000000000001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8DA-4D1B-BB1F-A7024D875702}"/>
            </c:ext>
          </c:extLst>
        </c:ser>
        <c:ser>
          <c:idx val="2"/>
          <c:order val="2"/>
          <c:tx>
            <c:strRef>
              <c:f>'ρ0,6'!$Q$3</c:f>
              <c:strCache>
                <c:ptCount val="1"/>
                <c:pt idx="0">
                  <c:v>Трасса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'ρ0,6'!$N$4:$N$6</c:f>
              <c:strCache>
                <c:ptCount val="3"/>
                <c:pt idx="0">
                  <c:v>Вер-ть потери</c:v>
                </c:pt>
                <c:pt idx="1">
                  <c:v>Длина очер.</c:v>
                </c:pt>
                <c:pt idx="2">
                  <c:v>Ср.вр.ож.</c:v>
                </c:pt>
              </c:strCache>
            </c:strRef>
          </c:cat>
          <c:val>
            <c:numRef>
              <c:f>'ρ0,6'!$Q$4:$Q$6</c:f>
              <c:numCache>
                <c:formatCode>#,##0.00</c:formatCode>
                <c:ptCount val="3"/>
                <c:pt idx="0">
                  <c:v>0.71692199999999995</c:v>
                </c:pt>
                <c:pt idx="1">
                  <c:v>2.5139999999999998</c:v>
                </c:pt>
                <c:pt idx="2">
                  <c:v>22.715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8DA-4D1B-BB1F-A7024D875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052896"/>
        <c:axId val="995655565"/>
      </c:barChart>
      <c:catAx>
        <c:axId val="105205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95655565"/>
        <c:crosses val="autoZero"/>
        <c:auto val="1"/>
        <c:lblAlgn val="ctr"/>
        <c:lblOffset val="100"/>
        <c:noMultiLvlLbl val="1"/>
      </c:catAx>
      <c:valAx>
        <c:axId val="995655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520528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76200</xdr:rowOff>
    </xdr:from>
    <xdr:ext cx="57150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123825</xdr:colOff>
      <xdr:row>2</xdr:row>
      <xdr:rowOff>76200</xdr:rowOff>
    </xdr:from>
    <xdr:ext cx="5715000" cy="3533775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9525</xdr:rowOff>
    </xdr:from>
    <xdr:ext cx="5715000" cy="3533775"/>
    <xdr:graphicFrame macro="">
      <xdr:nvGraphicFramePr>
        <xdr:cNvPr id="4" name="Chart 3" title="Диаграмма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123825</xdr:colOff>
      <xdr:row>20</xdr:row>
      <xdr:rowOff>0</xdr:rowOff>
    </xdr:from>
    <xdr:ext cx="5715000" cy="3533775"/>
    <xdr:graphicFrame macro="">
      <xdr:nvGraphicFramePr>
        <xdr:cNvPr id="5" name="Chart 4" title="Диаграмма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1371600</xdr:colOff>
      <xdr:row>37</xdr:row>
      <xdr:rowOff>161925</xdr:rowOff>
    </xdr:from>
    <xdr:ext cx="5715000" cy="3533775"/>
    <xdr:graphicFrame macro="">
      <xdr:nvGraphicFramePr>
        <xdr:cNvPr id="5" name="Chart 5" title="Диаграмма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2</xdr:row>
      <xdr:rowOff>66675</xdr:rowOff>
    </xdr:from>
    <xdr:ext cx="5715000" cy="3533775"/>
    <xdr:graphicFrame macro="">
      <xdr:nvGraphicFramePr>
        <xdr:cNvPr id="6" name="Chart 6" title="Диаграмма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552450</xdr:colOff>
      <xdr:row>2</xdr:row>
      <xdr:rowOff>66675</xdr:rowOff>
    </xdr:from>
    <xdr:ext cx="5715000" cy="3533775"/>
    <xdr:graphicFrame macro="">
      <xdr:nvGraphicFramePr>
        <xdr:cNvPr id="7" name="Chart 7" title="Диаграмма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609600</xdr:colOff>
      <xdr:row>20</xdr:row>
      <xdr:rowOff>0</xdr:rowOff>
    </xdr:from>
    <xdr:ext cx="5715000" cy="3533775"/>
    <xdr:graphicFrame macro="">
      <xdr:nvGraphicFramePr>
        <xdr:cNvPr id="8" name="Chart 8" title="Диаграмма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552450</xdr:colOff>
      <xdr:row>20</xdr:row>
      <xdr:rowOff>0</xdr:rowOff>
    </xdr:from>
    <xdr:ext cx="5715000" cy="3533775"/>
    <xdr:graphicFrame macro="">
      <xdr:nvGraphicFramePr>
        <xdr:cNvPr id="9" name="Chart 9" title="Диаграмма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2</xdr:row>
      <xdr:rowOff>66675</xdr:rowOff>
    </xdr:from>
    <xdr:ext cx="5715000" cy="3533775"/>
    <xdr:graphicFrame macro="">
      <xdr:nvGraphicFramePr>
        <xdr:cNvPr id="10" name="Chart 10" title="Диаграмма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552450</xdr:colOff>
      <xdr:row>2</xdr:row>
      <xdr:rowOff>66675</xdr:rowOff>
    </xdr:from>
    <xdr:ext cx="5715000" cy="3533775"/>
    <xdr:graphicFrame macro="">
      <xdr:nvGraphicFramePr>
        <xdr:cNvPr id="11" name="Chart 11" title="Диаграмма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609600</xdr:colOff>
      <xdr:row>20</xdr:row>
      <xdr:rowOff>0</xdr:rowOff>
    </xdr:from>
    <xdr:ext cx="5715000" cy="3533775"/>
    <xdr:graphicFrame macro="">
      <xdr:nvGraphicFramePr>
        <xdr:cNvPr id="12" name="Chart 12" title="Диаграмма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552450</xdr:colOff>
      <xdr:row>20</xdr:row>
      <xdr:rowOff>0</xdr:rowOff>
    </xdr:from>
    <xdr:ext cx="5715000" cy="3533775"/>
    <xdr:graphicFrame macro="">
      <xdr:nvGraphicFramePr>
        <xdr:cNvPr id="13" name="Chart 13" title="Диаграмма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609600</xdr:colOff>
      <xdr:row>2</xdr:row>
      <xdr:rowOff>66675</xdr:rowOff>
    </xdr:from>
    <xdr:ext cx="5715000" cy="3533775"/>
    <xdr:graphicFrame macro="">
      <xdr:nvGraphicFramePr>
        <xdr:cNvPr id="14" name="Chart 14" title="Диаграмма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552450</xdr:colOff>
      <xdr:row>2</xdr:row>
      <xdr:rowOff>66675</xdr:rowOff>
    </xdr:from>
    <xdr:ext cx="5715000" cy="3533775"/>
    <xdr:graphicFrame macro="">
      <xdr:nvGraphicFramePr>
        <xdr:cNvPr id="15" name="Chart 15" title="Диаграмма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609600</xdr:colOff>
      <xdr:row>20</xdr:row>
      <xdr:rowOff>0</xdr:rowOff>
    </xdr:from>
    <xdr:ext cx="5715000" cy="3533775"/>
    <xdr:graphicFrame macro="">
      <xdr:nvGraphicFramePr>
        <xdr:cNvPr id="16" name="Chart 16" title="Диаграмма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552450</xdr:colOff>
      <xdr:row>20</xdr:row>
      <xdr:rowOff>0</xdr:rowOff>
    </xdr:from>
    <xdr:ext cx="5715000" cy="3533775"/>
    <xdr:graphicFrame macro="">
      <xdr:nvGraphicFramePr>
        <xdr:cNvPr id="17" name="Chart 17" title="Диаграмма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88;&#1072;&#1074;&#1085;&#1077;&#1085;&#1080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7">
          <cell r="Q17">
            <v>0.11310000000000001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L43"/>
  <sheetViews>
    <sheetView topLeftCell="A19" workbookViewId="0">
      <selection activeCell="F22" sqref="F22"/>
    </sheetView>
  </sheetViews>
  <sheetFormatPr defaultColWidth="12.5546875" defaultRowHeight="15.75" customHeight="1" x14ac:dyDescent="0.25"/>
  <cols>
    <col min="2" max="2" width="23.5546875" customWidth="1"/>
    <col min="4" max="4" width="16.33203125" customWidth="1"/>
  </cols>
  <sheetData>
    <row r="2" spans="2:7" ht="13.2" x14ac:dyDescent="0.25">
      <c r="G2" s="1" t="s">
        <v>0</v>
      </c>
    </row>
    <row r="3" spans="2:7" ht="13.2" x14ac:dyDescent="0.25">
      <c r="B3" s="15" t="s">
        <v>1</v>
      </c>
      <c r="C3" s="16"/>
      <c r="D3" s="1">
        <v>1</v>
      </c>
      <c r="G3" s="1">
        <v>0.1</v>
      </c>
    </row>
    <row r="4" spans="2:7" ht="13.2" x14ac:dyDescent="0.25">
      <c r="B4" s="15" t="s">
        <v>2</v>
      </c>
      <c r="C4" s="16"/>
      <c r="D4" s="1">
        <v>2</v>
      </c>
    </row>
    <row r="5" spans="2:7" ht="13.2" x14ac:dyDescent="0.25">
      <c r="B5" s="15" t="s">
        <v>3</v>
      </c>
      <c r="C5" s="16"/>
      <c r="D5" s="1">
        <v>7</v>
      </c>
    </row>
    <row r="6" spans="2:7" ht="13.2" x14ac:dyDescent="0.25">
      <c r="B6" s="17" t="s">
        <v>4</v>
      </c>
      <c r="C6" s="1" t="s">
        <v>5</v>
      </c>
      <c r="D6" s="1">
        <v>254.33</v>
      </c>
    </row>
    <row r="7" spans="2:7" ht="13.2" x14ac:dyDescent="0.25">
      <c r="B7" s="18"/>
      <c r="C7" s="1" t="s">
        <v>6</v>
      </c>
      <c r="D7" s="1" t="s">
        <v>7</v>
      </c>
    </row>
    <row r="8" spans="2:7" ht="13.2" x14ac:dyDescent="0.25">
      <c r="B8" s="17" t="s">
        <v>8</v>
      </c>
      <c r="C8" s="1" t="s">
        <v>5</v>
      </c>
      <c r="D8" s="2">
        <f>G3*D6*D4</f>
        <v>50.866000000000007</v>
      </c>
    </row>
    <row r="9" spans="2:7" ht="13.2" x14ac:dyDescent="0.25">
      <c r="B9" s="18"/>
      <c r="C9" s="1" t="s">
        <v>9</v>
      </c>
      <c r="D9" s="1">
        <v>1</v>
      </c>
    </row>
    <row r="21" spans="2:12" ht="13.2" x14ac:dyDescent="0.25">
      <c r="B21" s="11" t="s">
        <v>10</v>
      </c>
      <c r="C21" s="12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2:12" ht="15.75" customHeight="1" x14ac:dyDescent="0.25">
      <c r="B22" s="13"/>
      <c r="C22" s="14"/>
      <c r="D22" s="1">
        <v>3</v>
      </c>
      <c r="E22" s="1">
        <v>3</v>
      </c>
      <c r="F22" s="1" t="s">
        <v>39</v>
      </c>
      <c r="G22" s="8">
        <v>14.093</v>
      </c>
      <c r="H22" s="8">
        <v>13.831</v>
      </c>
      <c r="I22" s="1">
        <v>1</v>
      </c>
    </row>
    <row r="23" spans="2:12" ht="13.2" x14ac:dyDescent="0.25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ht="13.2" x14ac:dyDescent="0.25">
      <c r="B24" s="1">
        <v>10</v>
      </c>
      <c r="C24" s="7">
        <v>0</v>
      </c>
      <c r="D24" s="2">
        <f t="shared" ref="D24:D38" si="0">C24/B24</f>
        <v>0</v>
      </c>
      <c r="E24" s="2">
        <v>0</v>
      </c>
      <c r="F24" s="6">
        <v>0.53600000000000003</v>
      </c>
      <c r="G24" s="6">
        <v>0.3</v>
      </c>
      <c r="H24" s="6">
        <v>8.891</v>
      </c>
      <c r="I24" s="2" t="s">
        <v>29</v>
      </c>
      <c r="J24" s="6">
        <v>7.923</v>
      </c>
      <c r="K24" s="2">
        <f t="shared" ref="K24:K38" si="1">SQRT(J24^2/B24)*1.96</f>
        <v>4.9107262766967574</v>
      </c>
      <c r="L24" s="2">
        <f t="shared" ref="L24:L38" si="2">K24/J24*100</f>
        <v>61.980642139300237</v>
      </c>
    </row>
    <row r="25" spans="2:12" ht="13.2" x14ac:dyDescent="0.25">
      <c r="B25" s="1">
        <v>20</v>
      </c>
      <c r="C25" s="7">
        <v>1</v>
      </c>
      <c r="D25" s="2">
        <f t="shared" si="0"/>
        <v>0.05</v>
      </c>
      <c r="E25" s="2">
        <v>0</v>
      </c>
      <c r="F25" s="6">
        <v>0.34599999999999997</v>
      </c>
      <c r="G25" s="6">
        <v>0.221</v>
      </c>
      <c r="H25" s="6">
        <v>7.0119999999999996</v>
      </c>
      <c r="I25" s="2">
        <f t="shared" ref="I25:I38" si="3">ABS(100*H25/H24-100)</f>
        <v>21.133730738949509</v>
      </c>
      <c r="J25" s="6">
        <v>8.077</v>
      </c>
      <c r="K25" s="2">
        <f t="shared" si="1"/>
        <v>3.5399013266360968</v>
      </c>
      <c r="L25" s="2">
        <f t="shared" si="2"/>
        <v>43.826932358995876</v>
      </c>
    </row>
    <row r="26" spans="2:12" ht="13.2" x14ac:dyDescent="0.25">
      <c r="B26" s="1">
        <v>50</v>
      </c>
      <c r="C26" s="7">
        <v>2</v>
      </c>
      <c r="D26" s="2">
        <f t="shared" si="0"/>
        <v>0.04</v>
      </c>
      <c r="E26" s="2">
        <f t="shared" ref="E26:E38" si="4">ABS(100*D26/D25-100)</f>
        <v>20</v>
      </c>
      <c r="F26" s="6">
        <v>0.33600000000000002</v>
      </c>
      <c r="G26" s="6">
        <v>0.27600000000000002</v>
      </c>
      <c r="H26" s="6">
        <v>7.859</v>
      </c>
      <c r="I26" s="2">
        <f t="shared" si="3"/>
        <v>12.079292641186541</v>
      </c>
      <c r="J26" s="6">
        <v>10.164</v>
      </c>
      <c r="K26" s="2">
        <f t="shared" si="1"/>
        <v>2.8173170630001869</v>
      </c>
      <c r="L26" s="2">
        <f t="shared" si="2"/>
        <v>27.718585822512665</v>
      </c>
    </row>
    <row r="27" spans="2:12" ht="13.2" x14ac:dyDescent="0.25">
      <c r="B27" s="1">
        <v>100</v>
      </c>
      <c r="C27" s="7">
        <v>7</v>
      </c>
      <c r="D27" s="2">
        <f t="shared" si="0"/>
        <v>7.0000000000000007E-2</v>
      </c>
      <c r="E27" s="2">
        <f t="shared" si="4"/>
        <v>75.000000000000028</v>
      </c>
      <c r="F27" s="6">
        <v>0.379</v>
      </c>
      <c r="G27" s="6">
        <v>0.29199999999999998</v>
      </c>
      <c r="H27" s="6">
        <v>11.986000000000001</v>
      </c>
      <c r="I27" s="2">
        <f t="shared" si="3"/>
        <v>52.513042371803039</v>
      </c>
      <c r="J27" s="6">
        <v>29.215</v>
      </c>
      <c r="K27" s="2">
        <f t="shared" si="1"/>
        <v>5.72614</v>
      </c>
      <c r="L27" s="2">
        <f t="shared" si="2"/>
        <v>19.600000000000001</v>
      </c>
    </row>
    <row r="28" spans="2:12" ht="13.2" x14ac:dyDescent="0.25">
      <c r="B28" s="1">
        <v>200</v>
      </c>
      <c r="C28" s="7">
        <v>11</v>
      </c>
      <c r="D28" s="2">
        <f t="shared" si="0"/>
        <v>5.5E-2</v>
      </c>
      <c r="E28" s="2">
        <f t="shared" si="4"/>
        <v>21.428571428571431</v>
      </c>
      <c r="F28" s="6">
        <v>0.32200000000000001</v>
      </c>
      <c r="G28" s="6">
        <v>0.27800000000000002</v>
      </c>
      <c r="H28" s="6">
        <v>10.294</v>
      </c>
      <c r="I28" s="2">
        <f t="shared" si="3"/>
        <v>14.116469214083097</v>
      </c>
      <c r="J28" s="6">
        <v>26.82</v>
      </c>
      <c r="K28" s="2">
        <f t="shared" si="1"/>
        <v>3.7170623587989482</v>
      </c>
      <c r="L28" s="2">
        <f t="shared" si="2"/>
        <v>13.859292911256333</v>
      </c>
    </row>
    <row r="29" spans="2:12" ht="13.2" x14ac:dyDescent="0.25">
      <c r="B29" s="1">
        <v>500</v>
      </c>
      <c r="C29" s="7">
        <v>32</v>
      </c>
      <c r="D29" s="2">
        <f t="shared" si="0"/>
        <v>6.4000000000000001E-2</v>
      </c>
      <c r="E29" s="2">
        <f t="shared" si="4"/>
        <v>16.363636363636374</v>
      </c>
      <c r="F29" s="6">
        <v>0.34200000000000003</v>
      </c>
      <c r="G29" s="6">
        <v>0.29099999999999998</v>
      </c>
      <c r="H29" s="6">
        <v>10.909000000000001</v>
      </c>
      <c r="I29" s="2">
        <f t="shared" si="3"/>
        <v>5.9743539926170683</v>
      </c>
      <c r="J29" s="6">
        <v>25.047999999999998</v>
      </c>
      <c r="K29" s="2">
        <f t="shared" si="1"/>
        <v>2.1955540034562575</v>
      </c>
      <c r="L29" s="2">
        <f t="shared" si="2"/>
        <v>8.765386471799177</v>
      </c>
    </row>
    <row r="30" spans="2:12" ht="13.2" x14ac:dyDescent="0.25">
      <c r="B30" s="1">
        <v>1000</v>
      </c>
      <c r="C30" s="7">
        <v>67</v>
      </c>
      <c r="D30" s="2">
        <f t="shared" si="0"/>
        <v>6.7000000000000004E-2</v>
      </c>
      <c r="E30" s="2">
        <f t="shared" si="4"/>
        <v>4.6875</v>
      </c>
      <c r="F30" s="6">
        <v>0.33800000000000002</v>
      </c>
      <c r="G30" s="6">
        <v>0.28799999999999998</v>
      </c>
      <c r="H30" s="6">
        <v>10.468999999999999</v>
      </c>
      <c r="I30" s="2">
        <f t="shared" si="3"/>
        <v>4.0333669447245626</v>
      </c>
      <c r="J30" s="6">
        <v>24.251000000000001</v>
      </c>
      <c r="K30" s="2">
        <f t="shared" si="1"/>
        <v>1.5030925525201702</v>
      </c>
      <c r="L30" s="2">
        <f t="shared" si="2"/>
        <v>6.1980642139300244</v>
      </c>
    </row>
    <row r="31" spans="2:12" ht="13.2" x14ac:dyDescent="0.25">
      <c r="B31" s="1">
        <v>5000</v>
      </c>
      <c r="C31" s="7">
        <v>411</v>
      </c>
      <c r="D31" s="2">
        <f t="shared" si="0"/>
        <v>8.2199999999999995E-2</v>
      </c>
      <c r="E31" s="2">
        <f t="shared" si="4"/>
        <v>22.686567164179081</v>
      </c>
      <c r="F31" s="6">
        <v>0.36699999999999999</v>
      </c>
      <c r="G31" s="6">
        <v>0.29499999999999998</v>
      </c>
      <c r="H31" s="6">
        <v>11.353999999999999</v>
      </c>
      <c r="I31" s="2">
        <f t="shared" si="3"/>
        <v>8.453529467953004</v>
      </c>
      <c r="J31" s="6">
        <v>23.22</v>
      </c>
      <c r="K31" s="2">
        <f t="shared" si="1"/>
        <v>0.64362556279874394</v>
      </c>
      <c r="L31" s="2">
        <f t="shared" si="2"/>
        <v>2.7718585822512658</v>
      </c>
    </row>
    <row r="32" spans="2:12" ht="13.2" x14ac:dyDescent="0.25">
      <c r="B32" s="1">
        <v>10000</v>
      </c>
      <c r="C32" s="7">
        <v>796</v>
      </c>
      <c r="D32" s="2">
        <f t="shared" si="0"/>
        <v>7.9600000000000004E-2</v>
      </c>
      <c r="E32" s="2">
        <f t="shared" si="4"/>
        <v>3.1630170316301474</v>
      </c>
      <c r="F32" s="6">
        <v>0.371</v>
      </c>
      <c r="G32" s="6">
        <v>0.3</v>
      </c>
      <c r="H32" s="6">
        <v>11.398</v>
      </c>
      <c r="I32" s="2">
        <f t="shared" si="3"/>
        <v>0.38752862427338641</v>
      </c>
      <c r="J32" s="6">
        <v>22.812999999999999</v>
      </c>
      <c r="K32" s="2">
        <f t="shared" si="1"/>
        <v>0.4471348</v>
      </c>
      <c r="L32" s="2">
        <f t="shared" si="2"/>
        <v>1.96</v>
      </c>
    </row>
    <row r="33" spans="2:12" ht="13.2" x14ac:dyDescent="0.25">
      <c r="B33" s="1">
        <v>50000</v>
      </c>
      <c r="C33" s="7">
        <v>4095</v>
      </c>
      <c r="D33" s="2">
        <f t="shared" si="0"/>
        <v>8.1900000000000001E-2</v>
      </c>
      <c r="E33" s="2">
        <f t="shared" si="4"/>
        <v>2.8894472361808994</v>
      </c>
      <c r="F33" s="6">
        <v>0.373</v>
      </c>
      <c r="G33" s="6">
        <v>0.3</v>
      </c>
      <c r="H33" s="6">
        <v>11.614000000000001</v>
      </c>
      <c r="I33" s="2">
        <f t="shared" si="3"/>
        <v>1.8950693104053471</v>
      </c>
      <c r="J33" s="6">
        <v>23.638000000000002</v>
      </c>
      <c r="K33" s="2">
        <f t="shared" si="1"/>
        <v>0.20719620542038891</v>
      </c>
      <c r="L33" s="2">
        <f t="shared" si="2"/>
        <v>0.87653864717991747</v>
      </c>
    </row>
    <row r="34" spans="2:12" ht="13.2" x14ac:dyDescent="0.25">
      <c r="B34" s="1">
        <v>100000</v>
      </c>
      <c r="C34" s="7">
        <v>8109</v>
      </c>
      <c r="D34" s="2">
        <f t="shared" si="0"/>
        <v>8.1089999999999995E-2</v>
      </c>
      <c r="E34" s="2">
        <f t="shared" si="4"/>
        <v>0.9890109890109926</v>
      </c>
      <c r="F34" s="6">
        <v>0.374</v>
      </c>
      <c r="G34" s="6">
        <v>0.3</v>
      </c>
      <c r="H34" s="6">
        <v>11.638999999999999</v>
      </c>
      <c r="I34" s="2">
        <f t="shared" si="3"/>
        <v>0.21525744790767476</v>
      </c>
      <c r="J34" s="6">
        <v>23.556999999999999</v>
      </c>
      <c r="K34" s="2">
        <f t="shared" si="1"/>
        <v>0.14600779868754954</v>
      </c>
      <c r="L34" s="2">
        <f t="shared" si="2"/>
        <v>0.61980642139300224</v>
      </c>
    </row>
    <row r="35" spans="2:12" ht="13.2" x14ac:dyDescent="0.25">
      <c r="B35" s="1">
        <v>500000</v>
      </c>
      <c r="C35" s="7">
        <v>40549</v>
      </c>
      <c r="D35" s="2">
        <f t="shared" si="0"/>
        <v>8.1098000000000003E-2</v>
      </c>
      <c r="E35" s="2">
        <f t="shared" si="4"/>
        <v>9.8655814527148777E-3</v>
      </c>
      <c r="F35" s="6">
        <v>0.37</v>
      </c>
      <c r="G35" s="6">
        <v>0.3</v>
      </c>
      <c r="H35" s="6">
        <v>11.743</v>
      </c>
      <c r="I35" s="2">
        <f t="shared" si="3"/>
        <v>0.89354755563192612</v>
      </c>
      <c r="J35" s="6">
        <v>23.824000000000002</v>
      </c>
      <c r="K35" s="2">
        <f t="shared" si="1"/>
        <v>6.603675886355416E-2</v>
      </c>
      <c r="L35" s="2">
        <f t="shared" si="2"/>
        <v>0.27718585822512659</v>
      </c>
    </row>
    <row r="36" spans="2:12" ht="13.2" x14ac:dyDescent="0.25">
      <c r="B36" s="1">
        <v>1000000</v>
      </c>
      <c r="C36" s="7">
        <v>81557</v>
      </c>
      <c r="D36" s="2">
        <f t="shared" si="0"/>
        <v>8.1557000000000004E-2</v>
      </c>
      <c r="E36" s="2">
        <f t="shared" si="4"/>
        <v>0.56598189844386582</v>
      </c>
      <c r="F36" s="6">
        <v>0.37</v>
      </c>
      <c r="G36" s="6">
        <v>0.3</v>
      </c>
      <c r="H36" s="6">
        <v>11.743</v>
      </c>
      <c r="I36" s="2">
        <f t="shared" si="3"/>
        <v>0</v>
      </c>
      <c r="J36" s="6">
        <v>23.811</v>
      </c>
      <c r="K36" s="2">
        <f t="shared" si="1"/>
        <v>4.6669559999999999E-2</v>
      </c>
      <c r="L36" s="2">
        <f t="shared" si="2"/>
        <v>0.19600000000000001</v>
      </c>
    </row>
    <row r="37" spans="2:12" ht="13.2" x14ac:dyDescent="0.25">
      <c r="B37" s="1">
        <v>5000000</v>
      </c>
      <c r="C37" s="7">
        <v>408658</v>
      </c>
      <c r="D37" s="2">
        <f t="shared" si="0"/>
        <v>8.1731600000000001E-2</v>
      </c>
      <c r="E37" s="2">
        <f t="shared" si="4"/>
        <v>0.21408340179259255</v>
      </c>
      <c r="F37" s="6">
        <v>0.38</v>
      </c>
      <c r="G37" s="6">
        <v>0.3</v>
      </c>
      <c r="H37" s="6">
        <v>11.743</v>
      </c>
      <c r="I37" s="2">
        <f t="shared" si="3"/>
        <v>0</v>
      </c>
      <c r="J37" s="6">
        <v>23.81</v>
      </c>
      <c r="K37" s="2">
        <f t="shared" si="1"/>
        <v>2.0870385189353836E-2</v>
      </c>
      <c r="L37" s="2">
        <f t="shared" si="2"/>
        <v>8.7653864717991761E-2</v>
      </c>
    </row>
    <row r="38" spans="2:12" ht="13.2" x14ac:dyDescent="0.25">
      <c r="B38" s="1">
        <v>10000000</v>
      </c>
      <c r="C38" s="7">
        <v>816705</v>
      </c>
      <c r="D38" s="2">
        <f t="shared" si="0"/>
        <v>8.1670499999999993E-2</v>
      </c>
      <c r="E38" s="2">
        <f t="shared" si="4"/>
        <v>7.4756887177059639E-2</v>
      </c>
      <c r="F38" s="6">
        <v>0.38</v>
      </c>
      <c r="G38" s="6">
        <v>0.3</v>
      </c>
      <c r="H38" s="6">
        <v>11.747999999999999</v>
      </c>
      <c r="I38" s="2">
        <f t="shared" si="3"/>
        <v>4.2578557438460507E-2</v>
      </c>
      <c r="J38" s="6">
        <v>23.800999999999998</v>
      </c>
      <c r="K38" s="2">
        <f t="shared" si="1"/>
        <v>1.4752012635574848E-2</v>
      </c>
      <c r="L38" s="2">
        <f t="shared" si="2"/>
        <v>6.198064213930024E-2</v>
      </c>
    </row>
    <row r="42" spans="2:12" ht="13.2" x14ac:dyDescent="0.25">
      <c r="D42" s="3"/>
      <c r="E42" s="3"/>
      <c r="F42" s="3"/>
    </row>
    <row r="43" spans="2:12" ht="13.2" x14ac:dyDescent="0.25">
      <c r="D43" s="4"/>
      <c r="E43" s="4"/>
      <c r="F43" s="4"/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2:M35"/>
  <sheetViews>
    <sheetView topLeftCell="A20" workbookViewId="0">
      <selection activeCell="H22" sqref="H22"/>
    </sheetView>
  </sheetViews>
  <sheetFormatPr defaultColWidth="12.5546875" defaultRowHeight="15.75" customHeight="1" x14ac:dyDescent="0.25"/>
  <cols>
    <col min="2" max="2" width="23.5546875" customWidth="1"/>
    <col min="4" max="4" width="16.33203125" customWidth="1"/>
  </cols>
  <sheetData>
    <row r="2" spans="2:7" ht="15.75" customHeight="1" x14ac:dyDescent="0.25">
      <c r="G2" s="1" t="s">
        <v>0</v>
      </c>
    </row>
    <row r="3" spans="2:7" ht="15.75" customHeight="1" x14ac:dyDescent="0.25">
      <c r="B3" s="15" t="s">
        <v>1</v>
      </c>
      <c r="C3" s="16"/>
      <c r="D3" s="1">
        <v>8</v>
      </c>
      <c r="G3" s="1">
        <v>0.6</v>
      </c>
    </row>
    <row r="4" spans="2:7" ht="15.75" customHeight="1" x14ac:dyDescent="0.25">
      <c r="B4" s="15" t="s">
        <v>2</v>
      </c>
      <c r="C4" s="16"/>
      <c r="D4" s="1">
        <v>2</v>
      </c>
    </row>
    <row r="5" spans="2:7" ht="15.75" customHeight="1" x14ac:dyDescent="0.25">
      <c r="B5" s="15" t="s">
        <v>3</v>
      </c>
      <c r="C5" s="16"/>
      <c r="D5" s="1">
        <v>7</v>
      </c>
    </row>
    <row r="6" spans="2:7" ht="15.75" customHeight="1" x14ac:dyDescent="0.25">
      <c r="B6" s="17" t="s">
        <v>4</v>
      </c>
      <c r="C6" s="1" t="s">
        <v>5</v>
      </c>
      <c r="D6" s="1">
        <v>254.33</v>
      </c>
    </row>
    <row r="7" spans="2:7" ht="15.75" customHeight="1" x14ac:dyDescent="0.25">
      <c r="B7" s="18"/>
      <c r="C7" s="1" t="s">
        <v>6</v>
      </c>
      <c r="D7" s="1" t="s">
        <v>30</v>
      </c>
    </row>
    <row r="8" spans="2:7" ht="15.75" customHeight="1" x14ac:dyDescent="0.25">
      <c r="B8" s="17" t="s">
        <v>8</v>
      </c>
      <c r="C8" s="1" t="s">
        <v>5</v>
      </c>
      <c r="D8" s="2">
        <f>G3*D6*D4</f>
        <v>305.19600000000003</v>
      </c>
    </row>
    <row r="9" spans="2:7" ht="15.75" customHeight="1" x14ac:dyDescent="0.25">
      <c r="B9" s="18"/>
      <c r="C9" s="1" t="s">
        <v>9</v>
      </c>
      <c r="D9" s="1">
        <v>1</v>
      </c>
    </row>
    <row r="21" spans="2:12" ht="15.75" customHeight="1" x14ac:dyDescent="0.25">
      <c r="B21" s="11" t="s">
        <v>10</v>
      </c>
      <c r="C21" s="12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2:12" ht="15.75" customHeight="1" x14ac:dyDescent="0.25">
      <c r="B22" s="13"/>
      <c r="C22" s="14"/>
      <c r="D22" s="1">
        <v>2</v>
      </c>
      <c r="E22" s="1">
        <v>7</v>
      </c>
      <c r="F22" s="1" t="s">
        <v>17</v>
      </c>
      <c r="G22" s="8">
        <v>14.093</v>
      </c>
      <c r="H22" s="2">
        <v>4.484</v>
      </c>
      <c r="I22" s="1">
        <v>1</v>
      </c>
    </row>
    <row r="23" spans="2:12" ht="15.75" customHeight="1" x14ac:dyDescent="0.25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ht="15.75" customHeight="1" x14ac:dyDescent="0.25">
      <c r="B24" s="1">
        <v>10</v>
      </c>
      <c r="C24" s="7"/>
      <c r="D24" s="2">
        <f t="shared" ref="D24:D35" si="0">C24/B24</f>
        <v>0</v>
      </c>
      <c r="E24" s="2" t="s">
        <v>29</v>
      </c>
      <c r="F24" s="6"/>
      <c r="G24" s="6"/>
      <c r="H24" s="6"/>
      <c r="I24" s="2" t="s">
        <v>29</v>
      </c>
      <c r="J24" s="6"/>
      <c r="K24" s="2">
        <f t="shared" ref="K24:K35" si="1">SQRT(J24^2/B24)*1.96</f>
        <v>0</v>
      </c>
      <c r="L24" s="2" t="e">
        <f t="shared" ref="L24:L35" si="2">K24/J24*100</f>
        <v>#DIV/0!</v>
      </c>
    </row>
    <row r="25" spans="2:12" ht="15.75" customHeight="1" x14ac:dyDescent="0.25">
      <c r="B25" s="1">
        <v>20</v>
      </c>
      <c r="C25" s="7"/>
      <c r="D25" s="2">
        <f t="shared" si="0"/>
        <v>0</v>
      </c>
      <c r="E25" s="2" t="e">
        <f t="shared" ref="E25:E35" si="3">ABS(100*D25/D24-100)</f>
        <v>#DIV/0!</v>
      </c>
      <c r="F25" s="6"/>
      <c r="G25" s="6"/>
      <c r="H25" s="6"/>
      <c r="I25" s="2" t="e">
        <f t="shared" ref="I25:I35" si="4">ABS(100*H25/H24-100)</f>
        <v>#DIV/0!</v>
      </c>
      <c r="J25" s="6"/>
      <c r="K25" s="2">
        <f t="shared" si="1"/>
        <v>0</v>
      </c>
      <c r="L25" s="2" t="e">
        <f t="shared" si="2"/>
        <v>#DIV/0!</v>
      </c>
    </row>
    <row r="26" spans="2:12" ht="15.75" customHeight="1" x14ac:dyDescent="0.25">
      <c r="B26" s="1">
        <v>50</v>
      </c>
      <c r="C26" s="7"/>
      <c r="D26" s="2">
        <f t="shared" si="0"/>
        <v>0</v>
      </c>
      <c r="E26" s="2" t="e">
        <f t="shared" si="3"/>
        <v>#DIV/0!</v>
      </c>
      <c r="F26" s="6"/>
      <c r="G26" s="6"/>
      <c r="H26" s="6"/>
      <c r="I26" s="2" t="e">
        <f t="shared" si="4"/>
        <v>#DIV/0!</v>
      </c>
      <c r="J26" s="6"/>
      <c r="K26" s="2">
        <f t="shared" si="1"/>
        <v>0</v>
      </c>
      <c r="L26" s="2" t="e">
        <f t="shared" si="2"/>
        <v>#DIV/0!</v>
      </c>
    </row>
    <row r="27" spans="2:12" ht="15.75" customHeight="1" x14ac:dyDescent="0.25">
      <c r="B27" s="1">
        <v>100</v>
      </c>
      <c r="C27" s="7"/>
      <c r="D27" s="2">
        <f t="shared" si="0"/>
        <v>0</v>
      </c>
      <c r="E27" s="2" t="e">
        <f t="shared" si="3"/>
        <v>#DIV/0!</v>
      </c>
      <c r="F27" s="6"/>
      <c r="G27" s="6"/>
      <c r="H27" s="6"/>
      <c r="I27" s="2" t="e">
        <f t="shared" si="4"/>
        <v>#DIV/0!</v>
      </c>
      <c r="J27" s="6"/>
      <c r="K27" s="2">
        <f t="shared" si="1"/>
        <v>0</v>
      </c>
      <c r="L27" s="2" t="e">
        <f t="shared" si="2"/>
        <v>#DIV/0!</v>
      </c>
    </row>
    <row r="28" spans="2:12" ht="13.2" x14ac:dyDescent="0.25">
      <c r="B28" s="1">
        <v>200</v>
      </c>
      <c r="C28" s="7"/>
      <c r="D28" s="2">
        <f t="shared" si="0"/>
        <v>0</v>
      </c>
      <c r="E28" s="2" t="e">
        <f t="shared" si="3"/>
        <v>#DIV/0!</v>
      </c>
      <c r="F28" s="6"/>
      <c r="G28" s="6"/>
      <c r="H28" s="6"/>
      <c r="I28" s="2" t="e">
        <f t="shared" si="4"/>
        <v>#DIV/0!</v>
      </c>
      <c r="J28" s="6"/>
      <c r="K28" s="2">
        <f t="shared" si="1"/>
        <v>0</v>
      </c>
      <c r="L28" s="2" t="e">
        <f t="shared" si="2"/>
        <v>#DIV/0!</v>
      </c>
    </row>
    <row r="29" spans="2:12" ht="13.2" x14ac:dyDescent="0.25">
      <c r="B29" s="1">
        <v>500</v>
      </c>
      <c r="C29" s="7"/>
      <c r="D29" s="2">
        <f t="shared" si="0"/>
        <v>0</v>
      </c>
      <c r="E29" s="2" t="e">
        <f t="shared" si="3"/>
        <v>#DIV/0!</v>
      </c>
      <c r="F29" s="6"/>
      <c r="G29" s="6"/>
      <c r="H29" s="6"/>
      <c r="I29" s="2" t="e">
        <f t="shared" si="4"/>
        <v>#DIV/0!</v>
      </c>
      <c r="J29" s="6"/>
      <c r="K29" s="2">
        <f t="shared" si="1"/>
        <v>0</v>
      </c>
      <c r="L29" s="2" t="e">
        <f t="shared" si="2"/>
        <v>#DIV/0!</v>
      </c>
    </row>
    <row r="30" spans="2:12" ht="13.2" x14ac:dyDescent="0.25">
      <c r="B30" s="1">
        <v>1000</v>
      </c>
      <c r="C30" s="7"/>
      <c r="D30" s="2">
        <f t="shared" si="0"/>
        <v>0</v>
      </c>
      <c r="E30" s="2" t="e">
        <f t="shared" si="3"/>
        <v>#DIV/0!</v>
      </c>
      <c r="F30" s="6"/>
      <c r="G30" s="6"/>
      <c r="H30" s="6"/>
      <c r="I30" s="2" t="e">
        <f t="shared" si="4"/>
        <v>#DIV/0!</v>
      </c>
      <c r="J30" s="6"/>
      <c r="K30" s="2">
        <f t="shared" si="1"/>
        <v>0</v>
      </c>
      <c r="L30" s="2" t="e">
        <f t="shared" si="2"/>
        <v>#DIV/0!</v>
      </c>
    </row>
    <row r="31" spans="2:12" ht="13.2" x14ac:dyDescent="0.25">
      <c r="B31" s="1">
        <v>5000</v>
      </c>
      <c r="C31" s="7"/>
      <c r="D31" s="2">
        <f t="shared" si="0"/>
        <v>0</v>
      </c>
      <c r="E31" s="2" t="e">
        <f t="shared" si="3"/>
        <v>#DIV/0!</v>
      </c>
      <c r="F31" s="6"/>
      <c r="G31" s="6"/>
      <c r="H31" s="6"/>
      <c r="I31" s="2" t="e">
        <f t="shared" si="4"/>
        <v>#DIV/0!</v>
      </c>
      <c r="J31" s="6"/>
      <c r="K31" s="2">
        <f t="shared" si="1"/>
        <v>0</v>
      </c>
      <c r="L31" s="2" t="e">
        <f t="shared" si="2"/>
        <v>#DIV/0!</v>
      </c>
    </row>
    <row r="32" spans="2:12" ht="13.2" x14ac:dyDescent="0.25">
      <c r="B32" s="1">
        <v>10000</v>
      </c>
      <c r="C32" s="7"/>
      <c r="D32" s="2">
        <f t="shared" si="0"/>
        <v>0</v>
      </c>
      <c r="E32" s="2" t="e">
        <f t="shared" si="3"/>
        <v>#DIV/0!</v>
      </c>
      <c r="F32" s="6"/>
      <c r="G32" s="6"/>
      <c r="H32" s="6"/>
      <c r="I32" s="2" t="e">
        <f t="shared" si="4"/>
        <v>#DIV/0!</v>
      </c>
      <c r="J32" s="6"/>
      <c r="K32" s="2">
        <f t="shared" si="1"/>
        <v>0</v>
      </c>
      <c r="L32" s="2" t="e">
        <f t="shared" si="2"/>
        <v>#DIV/0!</v>
      </c>
    </row>
    <row r="33" spans="2:13" ht="13.2" x14ac:dyDescent="0.25">
      <c r="B33" s="1">
        <v>50000</v>
      </c>
      <c r="C33" s="7"/>
      <c r="D33" s="2">
        <f t="shared" si="0"/>
        <v>0</v>
      </c>
      <c r="E33" s="2" t="e">
        <f t="shared" si="3"/>
        <v>#DIV/0!</v>
      </c>
      <c r="F33" s="6"/>
      <c r="G33" s="6"/>
      <c r="H33" s="6"/>
      <c r="I33" s="2" t="e">
        <f t="shared" si="4"/>
        <v>#DIV/0!</v>
      </c>
      <c r="J33" s="6"/>
      <c r="K33" s="2">
        <f t="shared" si="1"/>
        <v>0</v>
      </c>
      <c r="L33" s="2" t="e">
        <f t="shared" si="2"/>
        <v>#DIV/0!</v>
      </c>
    </row>
    <row r="34" spans="2:13" ht="13.2" x14ac:dyDescent="0.25">
      <c r="B34" s="1">
        <v>100000</v>
      </c>
      <c r="C34" s="7"/>
      <c r="D34" s="2">
        <f t="shared" si="0"/>
        <v>0</v>
      </c>
      <c r="E34" s="2" t="e">
        <f t="shared" si="3"/>
        <v>#DIV/0!</v>
      </c>
      <c r="F34" s="6"/>
      <c r="G34" s="6"/>
      <c r="H34" s="6"/>
      <c r="I34" s="2" t="e">
        <f t="shared" si="4"/>
        <v>#DIV/0!</v>
      </c>
      <c r="J34" s="6"/>
      <c r="K34" s="2">
        <f t="shared" si="1"/>
        <v>0</v>
      </c>
      <c r="L34" s="2" t="e">
        <f t="shared" si="2"/>
        <v>#DIV/0!</v>
      </c>
    </row>
    <row r="35" spans="2:13" ht="13.8" x14ac:dyDescent="0.25">
      <c r="B35" s="1">
        <v>500000</v>
      </c>
      <c r="C35" s="7"/>
      <c r="D35" s="2">
        <f t="shared" si="0"/>
        <v>0</v>
      </c>
      <c r="E35" s="2" t="e">
        <f t="shared" si="3"/>
        <v>#DIV/0!</v>
      </c>
      <c r="F35" s="6"/>
      <c r="G35" s="6"/>
      <c r="H35" s="6"/>
      <c r="I35" s="2" t="e">
        <f t="shared" si="4"/>
        <v>#DIV/0!</v>
      </c>
      <c r="J35" s="6"/>
      <c r="K35" s="2">
        <f t="shared" si="1"/>
        <v>0</v>
      </c>
      <c r="L35" s="2" t="e">
        <f t="shared" si="2"/>
        <v>#DIV/0!</v>
      </c>
      <c r="M35" s="8"/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2:L35"/>
  <sheetViews>
    <sheetView topLeftCell="A16" workbookViewId="0">
      <selection activeCell="H22" sqref="H22"/>
    </sheetView>
  </sheetViews>
  <sheetFormatPr defaultColWidth="12.5546875" defaultRowHeight="15.75" customHeight="1" x14ac:dyDescent="0.25"/>
  <cols>
    <col min="2" max="2" width="23.5546875" customWidth="1"/>
    <col min="4" max="4" width="16.33203125" customWidth="1"/>
  </cols>
  <sheetData>
    <row r="2" spans="2:7" ht="15.75" customHeight="1" x14ac:dyDescent="0.25">
      <c r="G2" s="1" t="s">
        <v>0</v>
      </c>
    </row>
    <row r="3" spans="2:7" ht="15.75" customHeight="1" x14ac:dyDescent="0.25">
      <c r="B3" s="15" t="s">
        <v>1</v>
      </c>
      <c r="C3" s="16"/>
      <c r="D3" s="1">
        <v>9</v>
      </c>
      <c r="G3" s="1">
        <v>0.6</v>
      </c>
    </row>
    <row r="4" spans="2:7" ht="15.75" customHeight="1" x14ac:dyDescent="0.25">
      <c r="B4" s="15" t="s">
        <v>2</v>
      </c>
      <c r="C4" s="16"/>
      <c r="D4" s="1">
        <v>2</v>
      </c>
    </row>
    <row r="5" spans="2:7" ht="15.75" customHeight="1" x14ac:dyDescent="0.25">
      <c r="B5" s="15" t="s">
        <v>3</v>
      </c>
      <c r="C5" s="16"/>
      <c r="D5" s="1">
        <v>7</v>
      </c>
    </row>
    <row r="6" spans="2:7" ht="15.75" customHeight="1" x14ac:dyDescent="0.25">
      <c r="B6" s="17" t="s">
        <v>4</v>
      </c>
      <c r="C6" s="1" t="s">
        <v>5</v>
      </c>
      <c r="D6" s="1">
        <v>254.33</v>
      </c>
    </row>
    <row r="7" spans="2:7" ht="15.75" customHeight="1" x14ac:dyDescent="0.25">
      <c r="B7" s="18"/>
      <c r="C7" s="1" t="s">
        <v>6</v>
      </c>
      <c r="D7" s="1" t="s">
        <v>31</v>
      </c>
    </row>
    <row r="8" spans="2:7" ht="15.75" customHeight="1" x14ac:dyDescent="0.25">
      <c r="B8" s="17" t="s">
        <v>8</v>
      </c>
      <c r="C8" s="1" t="s">
        <v>5</v>
      </c>
      <c r="D8" s="2">
        <f>G3*D6*D4</f>
        <v>305.19600000000003</v>
      </c>
    </row>
    <row r="9" spans="2:7" ht="15.75" customHeight="1" x14ac:dyDescent="0.25">
      <c r="B9" s="18"/>
      <c r="C9" s="1" t="s">
        <v>9</v>
      </c>
      <c r="D9" s="1">
        <v>1</v>
      </c>
    </row>
    <row r="21" spans="2:12" ht="15.75" customHeight="1" x14ac:dyDescent="0.25">
      <c r="B21" s="11" t="s">
        <v>10</v>
      </c>
      <c r="C21" s="12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2:12" ht="15.75" customHeight="1" x14ac:dyDescent="0.25">
      <c r="B22" s="13"/>
      <c r="C22" s="14"/>
      <c r="D22" s="1">
        <f>D4</f>
        <v>2</v>
      </c>
      <c r="E22" s="1">
        <f>D5</f>
        <v>7</v>
      </c>
      <c r="F22" s="1" t="s">
        <v>41</v>
      </c>
      <c r="G22" s="8">
        <v>14.093</v>
      </c>
      <c r="H22" s="2">
        <v>4.484</v>
      </c>
      <c r="I22" s="1">
        <v>1</v>
      </c>
    </row>
    <row r="23" spans="2:12" ht="15.75" customHeight="1" x14ac:dyDescent="0.25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ht="15.75" customHeight="1" x14ac:dyDescent="0.25">
      <c r="B24" s="1">
        <v>10</v>
      </c>
      <c r="C24" s="7"/>
      <c r="D24" s="2">
        <f t="shared" ref="D24:D35" si="0">C24/B24</f>
        <v>0</v>
      </c>
      <c r="E24" s="2" t="s">
        <v>29</v>
      </c>
      <c r="F24" s="6"/>
      <c r="G24" s="6"/>
      <c r="H24" s="6"/>
      <c r="I24" s="2" t="s">
        <v>29</v>
      </c>
      <c r="J24" s="6"/>
      <c r="K24" s="2">
        <f t="shared" ref="K24:K35" si="1">SQRT(J24^2/B24)*1.96</f>
        <v>0</v>
      </c>
      <c r="L24" s="2" t="e">
        <f t="shared" ref="L24:L35" si="2">K24/J24*100</f>
        <v>#DIV/0!</v>
      </c>
    </row>
    <row r="25" spans="2:12" ht="15.75" customHeight="1" x14ac:dyDescent="0.25">
      <c r="B25" s="1">
        <v>20</v>
      </c>
      <c r="C25" s="7"/>
      <c r="D25" s="2">
        <f t="shared" si="0"/>
        <v>0</v>
      </c>
      <c r="E25" s="2" t="e">
        <f t="shared" ref="E25:E35" si="3">ABS(100*D25/D24-100)</f>
        <v>#DIV/0!</v>
      </c>
      <c r="F25" s="6"/>
      <c r="G25" s="6"/>
      <c r="H25" s="6"/>
      <c r="I25" s="2" t="e">
        <f t="shared" ref="I25:I35" si="4">ABS(100*H25/H24-100)</f>
        <v>#DIV/0!</v>
      </c>
      <c r="J25" s="6"/>
      <c r="K25" s="2">
        <f t="shared" si="1"/>
        <v>0</v>
      </c>
      <c r="L25" s="2" t="e">
        <f t="shared" si="2"/>
        <v>#DIV/0!</v>
      </c>
    </row>
    <row r="26" spans="2:12" ht="15.75" customHeight="1" x14ac:dyDescent="0.25">
      <c r="B26" s="1">
        <v>50</v>
      </c>
      <c r="C26" s="7"/>
      <c r="D26" s="2">
        <f t="shared" si="0"/>
        <v>0</v>
      </c>
      <c r="E26" s="2" t="e">
        <f t="shared" si="3"/>
        <v>#DIV/0!</v>
      </c>
      <c r="F26" s="6"/>
      <c r="G26" s="6"/>
      <c r="H26" s="6"/>
      <c r="I26" s="2" t="e">
        <f t="shared" si="4"/>
        <v>#DIV/0!</v>
      </c>
      <c r="J26" s="6"/>
      <c r="K26" s="2">
        <f t="shared" si="1"/>
        <v>0</v>
      </c>
      <c r="L26" s="2" t="e">
        <f t="shared" si="2"/>
        <v>#DIV/0!</v>
      </c>
    </row>
    <row r="27" spans="2:12" ht="15.75" customHeight="1" x14ac:dyDescent="0.25">
      <c r="B27" s="1">
        <v>100</v>
      </c>
      <c r="C27" s="7"/>
      <c r="D27" s="2">
        <f t="shared" si="0"/>
        <v>0</v>
      </c>
      <c r="E27" s="2" t="e">
        <f t="shared" si="3"/>
        <v>#DIV/0!</v>
      </c>
      <c r="F27" s="6"/>
      <c r="G27" s="6"/>
      <c r="H27" s="6"/>
      <c r="I27" s="2" t="e">
        <f t="shared" si="4"/>
        <v>#DIV/0!</v>
      </c>
      <c r="J27" s="6"/>
      <c r="K27" s="2">
        <f t="shared" si="1"/>
        <v>0</v>
      </c>
      <c r="L27" s="2" t="e">
        <f t="shared" si="2"/>
        <v>#DIV/0!</v>
      </c>
    </row>
    <row r="28" spans="2:12" ht="15.75" customHeight="1" x14ac:dyDescent="0.25">
      <c r="B28" s="1">
        <v>200</v>
      </c>
      <c r="C28" s="7"/>
      <c r="D28" s="2">
        <f t="shared" si="0"/>
        <v>0</v>
      </c>
      <c r="E28" s="2" t="e">
        <f t="shared" si="3"/>
        <v>#DIV/0!</v>
      </c>
      <c r="F28" s="6"/>
      <c r="G28" s="6"/>
      <c r="H28" s="6"/>
      <c r="I28" s="2" t="e">
        <f t="shared" si="4"/>
        <v>#DIV/0!</v>
      </c>
      <c r="J28" s="6"/>
      <c r="K28" s="2">
        <f t="shared" si="1"/>
        <v>0</v>
      </c>
      <c r="L28" s="2" t="e">
        <f t="shared" si="2"/>
        <v>#DIV/0!</v>
      </c>
    </row>
    <row r="29" spans="2:12" ht="15.75" customHeight="1" x14ac:dyDescent="0.25">
      <c r="B29" s="1">
        <v>500</v>
      </c>
      <c r="C29" s="7"/>
      <c r="D29" s="2">
        <f t="shared" si="0"/>
        <v>0</v>
      </c>
      <c r="E29" s="2" t="e">
        <f t="shared" si="3"/>
        <v>#DIV/0!</v>
      </c>
      <c r="F29" s="6"/>
      <c r="G29" s="6"/>
      <c r="H29" s="6"/>
      <c r="I29" s="2" t="e">
        <f t="shared" si="4"/>
        <v>#DIV/0!</v>
      </c>
      <c r="J29" s="6"/>
      <c r="K29" s="2">
        <f t="shared" si="1"/>
        <v>0</v>
      </c>
      <c r="L29" s="2" t="e">
        <f t="shared" si="2"/>
        <v>#DIV/0!</v>
      </c>
    </row>
    <row r="30" spans="2:12" ht="15.75" customHeight="1" x14ac:dyDescent="0.25">
      <c r="B30" s="1">
        <v>1000</v>
      </c>
      <c r="C30" s="7"/>
      <c r="D30" s="2">
        <f t="shared" si="0"/>
        <v>0</v>
      </c>
      <c r="E30" s="2" t="e">
        <f t="shared" si="3"/>
        <v>#DIV/0!</v>
      </c>
      <c r="F30" s="6"/>
      <c r="G30" s="6"/>
      <c r="H30" s="6"/>
      <c r="I30" s="2" t="e">
        <f t="shared" si="4"/>
        <v>#DIV/0!</v>
      </c>
      <c r="J30" s="6"/>
      <c r="K30" s="2">
        <f t="shared" si="1"/>
        <v>0</v>
      </c>
      <c r="L30" s="2" t="e">
        <f t="shared" si="2"/>
        <v>#DIV/0!</v>
      </c>
    </row>
    <row r="31" spans="2:12" ht="15.75" customHeight="1" x14ac:dyDescent="0.25">
      <c r="B31" s="1">
        <v>5000</v>
      </c>
      <c r="C31" s="7"/>
      <c r="D31" s="2">
        <f t="shared" si="0"/>
        <v>0</v>
      </c>
      <c r="E31" s="2" t="e">
        <f t="shared" si="3"/>
        <v>#DIV/0!</v>
      </c>
      <c r="F31" s="6"/>
      <c r="G31" s="6"/>
      <c r="H31" s="6"/>
      <c r="I31" s="2" t="e">
        <f t="shared" si="4"/>
        <v>#DIV/0!</v>
      </c>
      <c r="J31" s="6"/>
      <c r="K31" s="2">
        <f t="shared" si="1"/>
        <v>0</v>
      </c>
      <c r="L31" s="2" t="e">
        <f t="shared" si="2"/>
        <v>#DIV/0!</v>
      </c>
    </row>
    <row r="32" spans="2:12" ht="15.75" customHeight="1" x14ac:dyDescent="0.25">
      <c r="B32" s="1">
        <v>10000</v>
      </c>
      <c r="C32" s="7"/>
      <c r="D32" s="2">
        <f t="shared" si="0"/>
        <v>0</v>
      </c>
      <c r="E32" s="2" t="e">
        <f t="shared" si="3"/>
        <v>#DIV/0!</v>
      </c>
      <c r="F32" s="6"/>
      <c r="G32" s="6"/>
      <c r="H32" s="6"/>
      <c r="I32" s="2" t="e">
        <f t="shared" si="4"/>
        <v>#DIV/0!</v>
      </c>
      <c r="J32" s="6"/>
      <c r="K32" s="2">
        <f t="shared" si="1"/>
        <v>0</v>
      </c>
      <c r="L32" s="2" t="e">
        <f t="shared" si="2"/>
        <v>#DIV/0!</v>
      </c>
    </row>
    <row r="33" spans="2:12" ht="13.2" x14ac:dyDescent="0.25">
      <c r="B33" s="1">
        <v>50000</v>
      </c>
      <c r="C33" s="7"/>
      <c r="D33" s="2">
        <f t="shared" si="0"/>
        <v>0</v>
      </c>
      <c r="E33" s="2" t="e">
        <f t="shared" si="3"/>
        <v>#DIV/0!</v>
      </c>
      <c r="F33" s="6"/>
      <c r="G33" s="6"/>
      <c r="H33" s="6"/>
      <c r="I33" s="2" t="e">
        <f t="shared" si="4"/>
        <v>#DIV/0!</v>
      </c>
      <c r="J33" s="6"/>
      <c r="K33" s="2">
        <f t="shared" si="1"/>
        <v>0</v>
      </c>
      <c r="L33" s="2" t="e">
        <f t="shared" si="2"/>
        <v>#DIV/0!</v>
      </c>
    </row>
    <row r="34" spans="2:12" ht="13.2" x14ac:dyDescent="0.25">
      <c r="B34" s="1">
        <v>100000</v>
      </c>
      <c r="C34" s="7"/>
      <c r="D34" s="2">
        <f t="shared" si="0"/>
        <v>0</v>
      </c>
      <c r="E34" s="2" t="e">
        <f t="shared" si="3"/>
        <v>#DIV/0!</v>
      </c>
      <c r="F34" s="6"/>
      <c r="G34" s="6"/>
      <c r="H34" s="6"/>
      <c r="I34" s="2" t="e">
        <f t="shared" si="4"/>
        <v>#DIV/0!</v>
      </c>
      <c r="J34" s="6"/>
      <c r="K34" s="2">
        <f t="shared" si="1"/>
        <v>0</v>
      </c>
      <c r="L34" s="2" t="e">
        <f t="shared" si="2"/>
        <v>#DIV/0!</v>
      </c>
    </row>
    <row r="35" spans="2:12" ht="13.2" x14ac:dyDescent="0.25">
      <c r="B35" s="1">
        <v>500000</v>
      </c>
      <c r="C35" s="7"/>
      <c r="D35" s="2">
        <f t="shared" si="0"/>
        <v>0</v>
      </c>
      <c r="E35" s="2" t="e">
        <f t="shared" si="3"/>
        <v>#DIV/0!</v>
      </c>
      <c r="F35" s="6"/>
      <c r="G35" s="6"/>
      <c r="H35" s="6"/>
      <c r="I35" s="2" t="e">
        <f t="shared" si="4"/>
        <v>#DIV/0!</v>
      </c>
      <c r="J35" s="6"/>
      <c r="K35" s="2">
        <f t="shared" si="1"/>
        <v>0</v>
      </c>
      <c r="L35" s="2" t="e">
        <f t="shared" si="2"/>
        <v>#DIV/0!</v>
      </c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N3:Q6"/>
  <sheetViews>
    <sheetView workbookViewId="0"/>
  </sheetViews>
  <sheetFormatPr defaultColWidth="12.5546875" defaultRowHeight="15.75" customHeight="1" x14ac:dyDescent="0.25"/>
  <sheetData>
    <row r="3" spans="14:17" ht="15.75" customHeight="1" x14ac:dyDescent="0.25">
      <c r="N3" s="1"/>
      <c r="O3" s="1" t="s">
        <v>32</v>
      </c>
      <c r="P3" s="1" t="s">
        <v>33</v>
      </c>
      <c r="Q3" s="1" t="s">
        <v>31</v>
      </c>
    </row>
    <row r="4" spans="14:17" ht="15.75" customHeight="1" x14ac:dyDescent="0.25">
      <c r="N4" s="1" t="s">
        <v>20</v>
      </c>
      <c r="O4" s="2" t="e">
        <f>'Вариант 7'!#REF!</f>
        <v>#REF!</v>
      </c>
      <c r="P4" s="2" t="e">
        <f>'Вариант 8'!#REF!</f>
        <v>#REF!</v>
      </c>
      <c r="Q4" s="2" t="e">
        <f>'Вариант 9'!#REF!</f>
        <v>#REF!</v>
      </c>
    </row>
    <row r="5" spans="14:17" ht="15.75" customHeight="1" x14ac:dyDescent="0.25">
      <c r="N5" s="1" t="s">
        <v>22</v>
      </c>
      <c r="O5" s="2" t="e">
        <f>'Вариант 7'!#REF!</f>
        <v>#REF!</v>
      </c>
      <c r="P5" s="2" t="e">
        <f>'Вариант 8'!#REF!</f>
        <v>#REF!</v>
      </c>
      <c r="Q5" s="2" t="e">
        <f>'Вариант 9'!#REF!</f>
        <v>#REF!</v>
      </c>
    </row>
    <row r="6" spans="14:17" ht="15.75" customHeight="1" x14ac:dyDescent="0.25">
      <c r="N6" s="1" t="s">
        <v>24</v>
      </c>
      <c r="O6" s="2" t="e">
        <f>'Вариант 7'!#REF!</f>
        <v>#REF!</v>
      </c>
      <c r="P6" s="2" t="e">
        <f>'Вариант 8'!#REF!</f>
        <v>#REF!</v>
      </c>
      <c r="Q6" s="2" t="e">
        <f>'Вариант 9'!#REF!</f>
        <v>#REF!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B2:L42"/>
  <sheetViews>
    <sheetView workbookViewId="0"/>
  </sheetViews>
  <sheetFormatPr defaultColWidth="12.5546875" defaultRowHeight="15.75" customHeight="1" x14ac:dyDescent="0.25"/>
  <cols>
    <col min="2" max="2" width="23.5546875" customWidth="1"/>
    <col min="4" max="4" width="16.33203125" customWidth="1"/>
  </cols>
  <sheetData>
    <row r="2" spans="2:7" ht="15.75" customHeight="1" x14ac:dyDescent="0.25">
      <c r="G2" s="1" t="s">
        <v>0</v>
      </c>
    </row>
    <row r="3" spans="2:7" ht="15.75" customHeight="1" x14ac:dyDescent="0.25">
      <c r="B3" s="15" t="s">
        <v>1</v>
      </c>
      <c r="C3" s="16"/>
      <c r="D3" s="1">
        <v>10</v>
      </c>
      <c r="G3" s="1">
        <v>0.9</v>
      </c>
    </row>
    <row r="4" spans="2:7" ht="15.75" customHeight="1" x14ac:dyDescent="0.25">
      <c r="B4" s="15" t="s">
        <v>2</v>
      </c>
      <c r="C4" s="16"/>
      <c r="D4" s="1">
        <v>2</v>
      </c>
    </row>
    <row r="5" spans="2:7" ht="15.75" customHeight="1" x14ac:dyDescent="0.25">
      <c r="B5" s="15" t="s">
        <v>3</v>
      </c>
      <c r="C5" s="16"/>
      <c r="D5" s="1">
        <v>7</v>
      </c>
    </row>
    <row r="6" spans="2:7" ht="15.75" customHeight="1" x14ac:dyDescent="0.25">
      <c r="B6" s="17" t="s">
        <v>4</v>
      </c>
      <c r="C6" s="1" t="s">
        <v>5</v>
      </c>
      <c r="D6" s="1">
        <v>254.33</v>
      </c>
    </row>
    <row r="7" spans="2:7" ht="15.75" customHeight="1" x14ac:dyDescent="0.25">
      <c r="B7" s="18"/>
      <c r="C7" s="1" t="s">
        <v>6</v>
      </c>
      <c r="D7" s="1" t="s">
        <v>7</v>
      </c>
    </row>
    <row r="8" spans="2:7" ht="15.75" customHeight="1" x14ac:dyDescent="0.25">
      <c r="B8" s="17" t="s">
        <v>8</v>
      </c>
      <c r="C8" s="1" t="s">
        <v>5</v>
      </c>
      <c r="D8" s="2">
        <f>G3*D6*D4</f>
        <v>457.79400000000004</v>
      </c>
    </row>
    <row r="9" spans="2:7" ht="15.75" customHeight="1" x14ac:dyDescent="0.25">
      <c r="B9" s="18"/>
      <c r="C9" s="1" t="s">
        <v>9</v>
      </c>
      <c r="D9" s="1">
        <v>1</v>
      </c>
    </row>
    <row r="21" spans="2:12" ht="15.75" customHeight="1" x14ac:dyDescent="0.25">
      <c r="B21" s="11" t="s">
        <v>10</v>
      </c>
      <c r="C21" s="12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2:12" ht="15.75" customHeight="1" x14ac:dyDescent="0.25">
      <c r="B22" s="13"/>
      <c r="C22" s="14"/>
      <c r="D22" s="1">
        <v>2</v>
      </c>
      <c r="E22" s="1">
        <v>7</v>
      </c>
      <c r="F22" s="1" t="s">
        <v>17</v>
      </c>
      <c r="G22" s="1">
        <f>D6</f>
        <v>254.33</v>
      </c>
      <c r="H22" s="2">
        <f>D8</f>
        <v>457.79400000000004</v>
      </c>
      <c r="I22" s="1">
        <v>1</v>
      </c>
    </row>
    <row r="23" spans="2:12" ht="15.75" customHeight="1" x14ac:dyDescent="0.25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ht="15.75" customHeight="1" x14ac:dyDescent="0.25">
      <c r="B24" s="1">
        <v>10</v>
      </c>
      <c r="C24" s="1">
        <v>0</v>
      </c>
      <c r="D24" s="2">
        <f t="shared" ref="D24:D42" si="0">C24/B24</f>
        <v>0</v>
      </c>
      <c r="E24" s="2" t="s">
        <v>29</v>
      </c>
      <c r="F24" s="2">
        <v>1.4490000000000001</v>
      </c>
      <c r="G24" s="2">
        <v>0.748</v>
      </c>
      <c r="H24" s="2">
        <v>362.58600000000001</v>
      </c>
      <c r="I24" s="2" t="s">
        <v>29</v>
      </c>
      <c r="J24" s="2">
        <v>277.69</v>
      </c>
      <c r="K24" s="2">
        <f t="shared" ref="K24:K42" si="1">SQRT(J24^2/B24)*1.96</f>
        <v>172.11404515662281</v>
      </c>
      <c r="L24" s="2">
        <f t="shared" ref="L24:L42" si="2">K24/J24*100</f>
        <v>61.980642139300237</v>
      </c>
    </row>
    <row r="25" spans="2:12" ht="15.75" customHeight="1" x14ac:dyDescent="0.25">
      <c r="B25" s="1">
        <v>20</v>
      </c>
      <c r="C25" s="1">
        <v>0</v>
      </c>
      <c r="D25" s="2">
        <f t="shared" si="0"/>
        <v>0</v>
      </c>
      <c r="E25" s="2" t="e">
        <f t="shared" ref="E25:E39" si="3">ABS(100*D25/D24-100)</f>
        <v>#DIV/0!</v>
      </c>
      <c r="F25" s="2">
        <v>0.78</v>
      </c>
      <c r="G25" s="2">
        <v>0.64900000000000002</v>
      </c>
      <c r="H25" s="2">
        <v>196.43100000000001</v>
      </c>
      <c r="I25" s="2">
        <f t="shared" ref="I25:I42" si="4">ABS(100*H25/H24-100)</f>
        <v>45.824990485015967</v>
      </c>
      <c r="J25" s="2">
        <v>261.76299999999998</v>
      </c>
      <c r="K25" s="2">
        <f t="shared" si="1"/>
        <v>114.72269295087837</v>
      </c>
      <c r="L25" s="2">
        <f t="shared" si="2"/>
        <v>43.826932358995876</v>
      </c>
    </row>
    <row r="26" spans="2:12" ht="15.75" customHeight="1" x14ac:dyDescent="0.25">
      <c r="B26" s="1">
        <v>50</v>
      </c>
      <c r="C26" s="1">
        <v>0</v>
      </c>
      <c r="D26" s="2">
        <f t="shared" si="0"/>
        <v>0</v>
      </c>
      <c r="E26" s="2" t="e">
        <f t="shared" si="3"/>
        <v>#DIV/0!</v>
      </c>
      <c r="F26" s="2">
        <v>1.222</v>
      </c>
      <c r="G26" s="2">
        <v>0.80200000000000005</v>
      </c>
      <c r="H26" s="2">
        <v>265.952</v>
      </c>
      <c r="I26" s="2">
        <f t="shared" si="4"/>
        <v>35.392071516206698</v>
      </c>
      <c r="J26" s="2">
        <v>249.036</v>
      </c>
      <c r="K26" s="2">
        <f t="shared" si="1"/>
        <v>69.02925738895263</v>
      </c>
      <c r="L26" s="2">
        <f t="shared" si="2"/>
        <v>27.718585822512658</v>
      </c>
    </row>
    <row r="27" spans="2:12" ht="15.75" customHeight="1" x14ac:dyDescent="0.25">
      <c r="B27" s="1">
        <v>100</v>
      </c>
      <c r="C27" s="1">
        <v>0</v>
      </c>
      <c r="D27" s="2">
        <f t="shared" si="0"/>
        <v>0</v>
      </c>
      <c r="E27" s="2" t="e">
        <f t="shared" si="3"/>
        <v>#DIV/0!</v>
      </c>
      <c r="F27" s="2">
        <v>1.5309999999999999</v>
      </c>
      <c r="G27" s="2">
        <v>0.85099999999999998</v>
      </c>
      <c r="H27" s="2">
        <v>382.11799999999999</v>
      </c>
      <c r="I27" s="2">
        <f t="shared" si="4"/>
        <v>43.679310552280128</v>
      </c>
      <c r="J27" s="2">
        <v>372.62700000000001</v>
      </c>
      <c r="K27" s="2">
        <f t="shared" si="1"/>
        <v>73.034891999999999</v>
      </c>
      <c r="L27" s="2">
        <f t="shared" si="2"/>
        <v>19.599999999999998</v>
      </c>
    </row>
    <row r="28" spans="2:12" ht="13.2" x14ac:dyDescent="0.25">
      <c r="B28" s="1">
        <v>200</v>
      </c>
      <c r="C28" s="1">
        <v>0</v>
      </c>
      <c r="D28" s="2">
        <f t="shared" si="0"/>
        <v>0</v>
      </c>
      <c r="E28" s="2" t="e">
        <f t="shared" si="3"/>
        <v>#DIV/0!</v>
      </c>
      <c r="F28" s="2">
        <v>1.6080000000000001</v>
      </c>
      <c r="G28" s="2">
        <v>0.81499999999999995</v>
      </c>
      <c r="H28" s="2">
        <v>417.01</v>
      </c>
      <c r="I28" s="2">
        <f t="shared" si="4"/>
        <v>9.1312107778225595</v>
      </c>
      <c r="J28" s="2">
        <v>395.88600000000002</v>
      </c>
      <c r="K28" s="2">
        <f t="shared" si="1"/>
        <v>54.867000334656247</v>
      </c>
      <c r="L28" s="2">
        <f t="shared" si="2"/>
        <v>13.859292911256333</v>
      </c>
    </row>
    <row r="29" spans="2:12" ht="13.2" x14ac:dyDescent="0.25">
      <c r="B29" s="1">
        <v>500</v>
      </c>
      <c r="C29" s="1">
        <v>18</v>
      </c>
      <c r="D29" s="2">
        <f t="shared" si="0"/>
        <v>3.5999999999999997E-2</v>
      </c>
      <c r="E29" s="2" t="e">
        <f t="shared" si="3"/>
        <v>#DIV/0!</v>
      </c>
      <c r="F29" s="2">
        <v>1.9530000000000001</v>
      </c>
      <c r="G29" s="2">
        <v>0.82499999999999996</v>
      </c>
      <c r="H29" s="2">
        <v>511.976</v>
      </c>
      <c r="I29" s="2">
        <f t="shared" si="4"/>
        <v>22.773074986211356</v>
      </c>
      <c r="J29" s="2">
        <v>525.79399999999998</v>
      </c>
      <c r="K29" s="2">
        <f t="shared" si="1"/>
        <v>46.087876145531752</v>
      </c>
      <c r="L29" s="2">
        <f t="shared" si="2"/>
        <v>8.7653864717991752</v>
      </c>
    </row>
    <row r="30" spans="2:12" ht="13.2" x14ac:dyDescent="0.25">
      <c r="B30" s="1">
        <v>1000</v>
      </c>
      <c r="C30" s="1">
        <v>43</v>
      </c>
      <c r="D30" s="2">
        <f t="shared" si="0"/>
        <v>4.2999999999999997E-2</v>
      </c>
      <c r="E30" s="2">
        <f t="shared" si="3"/>
        <v>19.444444444444443</v>
      </c>
      <c r="F30" s="2">
        <v>1.82</v>
      </c>
      <c r="G30" s="2">
        <v>0.81499999999999995</v>
      </c>
      <c r="H30" s="2">
        <v>479.45600000000002</v>
      </c>
      <c r="I30" s="2">
        <f t="shared" si="4"/>
        <v>6.3518602434489111</v>
      </c>
      <c r="J30" s="2">
        <v>557.053</v>
      </c>
      <c r="K30" s="2">
        <f t="shared" si="1"/>
        <v>34.526502645623616</v>
      </c>
      <c r="L30" s="2">
        <f t="shared" si="2"/>
        <v>6.1980642139300244</v>
      </c>
    </row>
    <row r="31" spans="2:12" ht="13.2" x14ac:dyDescent="0.25">
      <c r="B31" s="1">
        <v>2000</v>
      </c>
      <c r="C31" s="1">
        <v>103</v>
      </c>
      <c r="D31" s="2">
        <f t="shared" si="0"/>
        <v>5.1499999999999997E-2</v>
      </c>
      <c r="E31" s="2">
        <f t="shared" si="3"/>
        <v>19.767441860465112</v>
      </c>
      <c r="F31" s="2">
        <v>2.0219999999999998</v>
      </c>
      <c r="G31" s="2">
        <v>0.81699999999999995</v>
      </c>
      <c r="H31" s="2">
        <v>543.61599999999999</v>
      </c>
      <c r="I31" s="2">
        <f t="shared" si="4"/>
        <v>13.381832743776272</v>
      </c>
      <c r="J31" s="2">
        <v>602.154</v>
      </c>
      <c r="K31" s="2">
        <f t="shared" si="1"/>
        <v>26.390562627698802</v>
      </c>
      <c r="L31" s="2">
        <f t="shared" si="2"/>
        <v>4.3826932358995876</v>
      </c>
    </row>
    <row r="32" spans="2:12" ht="13.2" x14ac:dyDescent="0.25">
      <c r="B32" s="1">
        <v>5000</v>
      </c>
      <c r="C32" s="1">
        <v>290</v>
      </c>
      <c r="D32" s="2">
        <f t="shared" si="0"/>
        <v>5.8000000000000003E-2</v>
      </c>
      <c r="E32" s="2">
        <f t="shared" si="3"/>
        <v>12.621359223300985</v>
      </c>
      <c r="F32" s="2">
        <v>2.2130000000000001</v>
      </c>
      <c r="G32" s="2">
        <v>0.83599999999999997</v>
      </c>
      <c r="H32" s="2">
        <v>598.851</v>
      </c>
      <c r="I32" s="2">
        <f t="shared" si="4"/>
        <v>10.160664881092529</v>
      </c>
      <c r="J32" s="2">
        <v>629.61400000000003</v>
      </c>
      <c r="K32" s="2">
        <f t="shared" si="1"/>
        <v>17.452009694055487</v>
      </c>
      <c r="L32" s="2">
        <f t="shared" si="2"/>
        <v>2.7718585822512658</v>
      </c>
    </row>
    <row r="33" spans="2:12" ht="13.2" x14ac:dyDescent="0.25">
      <c r="B33" s="1">
        <v>10000</v>
      </c>
      <c r="C33" s="1">
        <v>594</v>
      </c>
      <c r="D33" s="2">
        <f t="shared" si="0"/>
        <v>5.9400000000000001E-2</v>
      </c>
      <c r="E33" s="2">
        <f t="shared" si="3"/>
        <v>2.4137931034482705</v>
      </c>
      <c r="F33" s="2">
        <v>2.1840000000000002</v>
      </c>
      <c r="G33" s="2">
        <v>0.83199999999999996</v>
      </c>
      <c r="H33" s="2">
        <v>590.82100000000003</v>
      </c>
      <c r="I33" s="2">
        <f t="shared" si="4"/>
        <v>1.3409011590529047</v>
      </c>
      <c r="J33" s="2">
        <v>627.73099999999999</v>
      </c>
      <c r="K33" s="2">
        <f t="shared" si="1"/>
        <v>12.303527599999999</v>
      </c>
      <c r="L33" s="2">
        <f t="shared" si="2"/>
        <v>1.96</v>
      </c>
    </row>
    <row r="34" spans="2:12" ht="13.2" x14ac:dyDescent="0.25">
      <c r="B34" s="1">
        <v>20000</v>
      </c>
      <c r="C34" s="1">
        <v>1248</v>
      </c>
      <c r="D34" s="2">
        <f t="shared" si="0"/>
        <v>6.2399999999999997E-2</v>
      </c>
      <c r="E34" s="2">
        <f t="shared" si="3"/>
        <v>5.0505050505050377</v>
      </c>
      <c r="F34" s="2">
        <v>2.1880000000000002</v>
      </c>
      <c r="G34" s="2">
        <v>0.83499999999999996</v>
      </c>
      <c r="H34" s="2">
        <v>593.42999999999995</v>
      </c>
      <c r="I34" s="2">
        <f t="shared" si="4"/>
        <v>0.44158890763867475</v>
      </c>
      <c r="J34" s="2">
        <v>634.44600000000003</v>
      </c>
      <c r="K34" s="2">
        <f t="shared" si="1"/>
        <v>8.792972950374935</v>
      </c>
      <c r="L34" s="2">
        <f t="shared" si="2"/>
        <v>1.3859292911256331</v>
      </c>
    </row>
    <row r="35" spans="2:12" ht="13.2" x14ac:dyDescent="0.25">
      <c r="B35" s="1">
        <v>50000</v>
      </c>
      <c r="C35" s="1">
        <v>3096</v>
      </c>
      <c r="D35" s="2">
        <f t="shared" si="0"/>
        <v>6.1920000000000003E-2</v>
      </c>
      <c r="E35" s="2">
        <f t="shared" si="3"/>
        <v>0.76923076923075939</v>
      </c>
      <c r="F35" s="2">
        <v>2.2269999999999999</v>
      </c>
      <c r="G35" s="2">
        <v>0.84199999999999997</v>
      </c>
      <c r="H35" s="2">
        <v>602.14599999999996</v>
      </c>
      <c r="I35" s="2">
        <f t="shared" si="4"/>
        <v>1.4687494734004076</v>
      </c>
      <c r="J35" s="2">
        <v>639.798</v>
      </c>
      <c r="K35" s="2">
        <f t="shared" si="1"/>
        <v>5.6080767338841691</v>
      </c>
      <c r="L35" s="2">
        <f t="shared" si="2"/>
        <v>0.87653864717991758</v>
      </c>
    </row>
    <row r="36" spans="2:12" ht="13.2" x14ac:dyDescent="0.25">
      <c r="B36" s="1">
        <v>100000</v>
      </c>
      <c r="C36" s="1">
        <v>6181</v>
      </c>
      <c r="D36" s="2">
        <f t="shared" si="0"/>
        <v>6.1809999999999997E-2</v>
      </c>
      <c r="E36" s="2">
        <f t="shared" si="3"/>
        <v>0.17764857881137175</v>
      </c>
      <c r="F36" s="2">
        <v>2.2109999999999999</v>
      </c>
      <c r="G36" s="2">
        <v>0.84099999999999997</v>
      </c>
      <c r="H36" s="2">
        <v>599.245</v>
      </c>
      <c r="I36" s="2">
        <f t="shared" si="4"/>
        <v>0.4817768448183557</v>
      </c>
      <c r="J36" s="2">
        <v>599.26599999999996</v>
      </c>
      <c r="K36" s="2">
        <f t="shared" si="1"/>
        <v>3.7142891492249892</v>
      </c>
      <c r="L36" s="2">
        <f t="shared" si="2"/>
        <v>0.61980642139300235</v>
      </c>
    </row>
    <row r="37" spans="2:12" ht="13.2" x14ac:dyDescent="0.25">
      <c r="B37" s="1">
        <v>200000</v>
      </c>
      <c r="C37" s="1">
        <v>12593</v>
      </c>
      <c r="D37" s="2">
        <f t="shared" si="0"/>
        <v>6.2964999999999993E-2</v>
      </c>
      <c r="E37" s="2">
        <f t="shared" si="3"/>
        <v>1.868629671574169</v>
      </c>
      <c r="F37" s="2">
        <v>2.2370000000000001</v>
      </c>
      <c r="G37" s="2">
        <v>0.84199999999999997</v>
      </c>
      <c r="H37" s="2">
        <v>607.22699999999998</v>
      </c>
      <c r="I37" s="2">
        <f t="shared" si="4"/>
        <v>1.33200944521856</v>
      </c>
      <c r="J37" s="2">
        <v>646.38099999999997</v>
      </c>
      <c r="K37" s="2">
        <f t="shared" si="1"/>
        <v>2.832889636514011</v>
      </c>
      <c r="L37" s="2">
        <f t="shared" si="2"/>
        <v>0.43826932358995874</v>
      </c>
    </row>
    <row r="38" spans="2:12" ht="13.2" x14ac:dyDescent="0.25">
      <c r="B38" s="1">
        <v>500000</v>
      </c>
      <c r="C38" s="1">
        <v>31538</v>
      </c>
      <c r="D38" s="2">
        <f t="shared" si="0"/>
        <v>6.3075999999999993E-2</v>
      </c>
      <c r="E38" s="2">
        <f t="shared" si="3"/>
        <v>0.17628841419835339</v>
      </c>
      <c r="F38" s="2">
        <v>2.25</v>
      </c>
      <c r="G38" s="2">
        <v>0.84199999999999997</v>
      </c>
      <c r="H38" s="2">
        <v>611.48599999999999</v>
      </c>
      <c r="I38" s="2">
        <f t="shared" si="4"/>
        <v>0.70138514921109163</v>
      </c>
      <c r="J38" s="2">
        <v>646.404</v>
      </c>
      <c r="K38" s="2">
        <f t="shared" si="1"/>
        <v>1.7917404750015475</v>
      </c>
      <c r="L38" s="2">
        <f t="shared" si="2"/>
        <v>0.27718585822512659</v>
      </c>
    </row>
    <row r="39" spans="2:12" ht="13.2" x14ac:dyDescent="0.25">
      <c r="B39" s="1">
        <v>1000000</v>
      </c>
      <c r="C39" s="1">
        <v>63124</v>
      </c>
      <c r="D39" s="2">
        <f t="shared" si="0"/>
        <v>6.3124E-2</v>
      </c>
      <c r="E39" s="2">
        <f t="shared" si="3"/>
        <v>7.6098674614769379E-2</v>
      </c>
      <c r="F39" s="2">
        <v>2.2509999999999999</v>
      </c>
      <c r="G39" s="2">
        <v>0.84099999999999997</v>
      </c>
      <c r="H39" s="2">
        <v>612.51400000000001</v>
      </c>
      <c r="I39" s="2">
        <f t="shared" si="4"/>
        <v>0.16811505087606804</v>
      </c>
      <c r="J39" s="2">
        <v>646.899</v>
      </c>
      <c r="K39" s="2">
        <f t="shared" si="1"/>
        <v>1.26792204</v>
      </c>
      <c r="L39" s="2">
        <f t="shared" si="2"/>
        <v>0.19600000000000001</v>
      </c>
    </row>
    <row r="40" spans="2:12" ht="13.2" x14ac:dyDescent="0.25">
      <c r="B40" s="1">
        <v>2000000</v>
      </c>
      <c r="C40" s="1">
        <v>126538</v>
      </c>
      <c r="D40" s="2">
        <f t="shared" si="0"/>
        <v>6.3269000000000006E-2</v>
      </c>
      <c r="E40" s="2">
        <f>ABS((100*D40/D39)-100)</f>
        <v>0.22970660921362196</v>
      </c>
      <c r="F40" s="2">
        <v>2.2530000000000001</v>
      </c>
      <c r="G40" s="2">
        <v>0.84099999999999997</v>
      </c>
      <c r="H40" s="2">
        <v>612.53599999999994</v>
      </c>
      <c r="I40" s="2">
        <f t="shared" si="4"/>
        <v>3.5917546374264475E-3</v>
      </c>
      <c r="J40" s="2">
        <v>646.29499999999996</v>
      </c>
      <c r="K40" s="2">
        <f t="shared" si="1"/>
        <v>0.89571917120804101</v>
      </c>
      <c r="L40" s="2">
        <f t="shared" si="2"/>
        <v>0.1385929291125633</v>
      </c>
    </row>
    <row r="41" spans="2:12" ht="13.2" x14ac:dyDescent="0.25">
      <c r="B41" s="1">
        <v>5000000</v>
      </c>
      <c r="C41" s="1">
        <v>320742</v>
      </c>
      <c r="D41" s="2">
        <f t="shared" si="0"/>
        <v>6.4148399999999994E-2</v>
      </c>
      <c r="E41" s="2">
        <f t="shared" ref="E41:E42" si="5">ABS(100*D41/D40-100)</f>
        <v>1.3899382003824883</v>
      </c>
      <c r="F41" s="2">
        <v>2.2610000000000001</v>
      </c>
      <c r="G41" s="2">
        <v>0.84099999999999997</v>
      </c>
      <c r="H41" s="2">
        <v>614.72299999999996</v>
      </c>
      <c r="I41" s="2">
        <f t="shared" si="4"/>
        <v>0.357040239267576</v>
      </c>
      <c r="J41" s="2">
        <v>647.04300000000001</v>
      </c>
      <c r="K41" s="2">
        <f t="shared" si="1"/>
        <v>0.56715819588723548</v>
      </c>
      <c r="L41" s="2">
        <f t="shared" si="2"/>
        <v>8.7653864717991761E-2</v>
      </c>
    </row>
    <row r="42" spans="2:12" ht="13.2" x14ac:dyDescent="0.25">
      <c r="B42" s="1">
        <v>10000000</v>
      </c>
      <c r="C42" s="1">
        <v>643109</v>
      </c>
      <c r="D42" s="2">
        <f t="shared" si="0"/>
        <v>6.4310900000000004E-2</v>
      </c>
      <c r="E42" s="2">
        <f t="shared" si="5"/>
        <v>0.25331886687743577</v>
      </c>
      <c r="F42" s="2">
        <v>2.2650000000000001</v>
      </c>
      <c r="G42" s="2">
        <v>0.84199999999999997</v>
      </c>
      <c r="H42" s="2">
        <v>615.91</v>
      </c>
      <c r="I42" s="2">
        <f t="shared" si="4"/>
        <v>0.19309510137087216</v>
      </c>
      <c r="J42" s="2">
        <v>647.87199999999996</v>
      </c>
      <c r="K42" s="2">
        <f t="shared" si="1"/>
        <v>0.40155522584072723</v>
      </c>
      <c r="L42" s="2">
        <f t="shared" si="2"/>
        <v>6.198064213930024E-2</v>
      </c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B2:L42"/>
  <sheetViews>
    <sheetView workbookViewId="0"/>
  </sheetViews>
  <sheetFormatPr defaultColWidth="12.5546875" defaultRowHeight="15.75" customHeight="1" x14ac:dyDescent="0.25"/>
  <cols>
    <col min="2" max="2" width="23.5546875" customWidth="1"/>
    <col min="4" max="4" width="16.33203125" customWidth="1"/>
  </cols>
  <sheetData>
    <row r="2" spans="2:7" ht="15.75" customHeight="1" x14ac:dyDescent="0.25">
      <c r="G2" s="1" t="s">
        <v>0</v>
      </c>
    </row>
    <row r="3" spans="2:7" ht="15.75" customHeight="1" x14ac:dyDescent="0.25">
      <c r="B3" s="15" t="s">
        <v>1</v>
      </c>
      <c r="C3" s="16"/>
      <c r="D3" s="1">
        <v>11</v>
      </c>
      <c r="G3" s="1">
        <v>0.9</v>
      </c>
    </row>
    <row r="4" spans="2:7" ht="15.75" customHeight="1" x14ac:dyDescent="0.25">
      <c r="B4" s="15" t="s">
        <v>2</v>
      </c>
      <c r="C4" s="16"/>
      <c r="D4" s="1">
        <v>2</v>
      </c>
    </row>
    <row r="5" spans="2:7" ht="15.75" customHeight="1" x14ac:dyDescent="0.25">
      <c r="B5" s="15" t="s">
        <v>3</v>
      </c>
      <c r="C5" s="16"/>
      <c r="D5" s="1">
        <v>7</v>
      </c>
    </row>
    <row r="6" spans="2:7" ht="15.75" customHeight="1" x14ac:dyDescent="0.25">
      <c r="B6" s="17" t="s">
        <v>4</v>
      </c>
      <c r="C6" s="1" t="s">
        <v>5</v>
      </c>
      <c r="D6" s="1">
        <v>254.33</v>
      </c>
    </row>
    <row r="7" spans="2:7" ht="15.75" customHeight="1" x14ac:dyDescent="0.25">
      <c r="B7" s="18"/>
      <c r="C7" s="1" t="s">
        <v>6</v>
      </c>
      <c r="D7" s="1" t="s">
        <v>30</v>
      </c>
    </row>
    <row r="8" spans="2:7" ht="15.75" customHeight="1" x14ac:dyDescent="0.25">
      <c r="B8" s="17" t="s">
        <v>8</v>
      </c>
      <c r="C8" s="1" t="s">
        <v>5</v>
      </c>
      <c r="D8" s="2">
        <f>G3*D6*D4</f>
        <v>457.79400000000004</v>
      </c>
    </row>
    <row r="9" spans="2:7" ht="15.75" customHeight="1" x14ac:dyDescent="0.25">
      <c r="B9" s="18"/>
      <c r="C9" s="1" t="s">
        <v>9</v>
      </c>
      <c r="D9" s="1">
        <v>1</v>
      </c>
    </row>
    <row r="21" spans="2:12" ht="15.75" customHeight="1" x14ac:dyDescent="0.25">
      <c r="B21" s="11" t="s">
        <v>10</v>
      </c>
      <c r="C21" s="12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2:12" ht="15.75" customHeight="1" x14ac:dyDescent="0.25">
      <c r="B22" s="13"/>
      <c r="C22" s="14"/>
      <c r="D22" s="1">
        <v>2</v>
      </c>
      <c r="E22" s="1">
        <v>7</v>
      </c>
      <c r="F22" s="1" t="s">
        <v>17</v>
      </c>
      <c r="G22" s="1">
        <f>D6</f>
        <v>254.33</v>
      </c>
      <c r="H22" s="2">
        <f>D8</f>
        <v>457.79400000000004</v>
      </c>
      <c r="I22" s="1">
        <v>1</v>
      </c>
    </row>
    <row r="23" spans="2:12" ht="15.75" customHeight="1" x14ac:dyDescent="0.25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ht="15.75" customHeight="1" x14ac:dyDescent="0.25">
      <c r="B24" s="1">
        <v>10</v>
      </c>
      <c r="C24" s="1">
        <v>0</v>
      </c>
      <c r="D24" s="2">
        <f t="shared" ref="D24:D42" si="0">C24/B24</f>
        <v>0</v>
      </c>
      <c r="E24" s="2" t="s">
        <v>29</v>
      </c>
      <c r="F24" s="2">
        <v>0.19500000000000001</v>
      </c>
      <c r="G24" s="2">
        <v>0.41199999999999998</v>
      </c>
      <c r="H24" s="2">
        <v>61.96</v>
      </c>
      <c r="I24" s="2" t="s">
        <v>29</v>
      </c>
      <c r="J24" s="2">
        <v>100.492</v>
      </c>
      <c r="K24" s="2">
        <f t="shared" ref="K24:K42" si="1">SQRT(J24^2/B24)*1.96</f>
        <v>62.285586898625596</v>
      </c>
      <c r="L24" s="2">
        <f t="shared" ref="L24:L42" si="2">K24/J24*100</f>
        <v>61.980642139300237</v>
      </c>
    </row>
    <row r="25" spans="2:12" ht="15.75" customHeight="1" x14ac:dyDescent="0.25">
      <c r="B25" s="1">
        <v>20</v>
      </c>
      <c r="C25" s="1">
        <v>0</v>
      </c>
      <c r="D25" s="2">
        <f t="shared" si="0"/>
        <v>0</v>
      </c>
      <c r="E25" s="2" t="e">
        <f t="shared" ref="E25:E42" si="3">ABS(100*D25/D24-100)</f>
        <v>#DIV/0!</v>
      </c>
      <c r="F25" s="2">
        <v>0.24199999999999999</v>
      </c>
      <c r="G25" s="2">
        <v>0.54800000000000004</v>
      </c>
      <c r="H25" s="2">
        <v>68.626999999999995</v>
      </c>
      <c r="I25" s="2">
        <f t="shared" ref="I25:I42" si="4">ABS(100*H25/H24-100)</f>
        <v>10.760167850225955</v>
      </c>
      <c r="J25" s="2">
        <v>116.602</v>
      </c>
      <c r="K25" s="2">
        <f t="shared" si="1"/>
        <v>51.103079669236372</v>
      </c>
      <c r="L25" s="2">
        <f t="shared" si="2"/>
        <v>43.826932358995876</v>
      </c>
    </row>
    <row r="26" spans="2:12" ht="15.75" customHeight="1" x14ac:dyDescent="0.25">
      <c r="B26" s="1">
        <v>50</v>
      </c>
      <c r="C26" s="1">
        <v>3</v>
      </c>
      <c r="D26" s="2">
        <f t="shared" si="0"/>
        <v>0.06</v>
      </c>
      <c r="E26" s="2" t="e">
        <f t="shared" si="3"/>
        <v>#DIV/0!</v>
      </c>
      <c r="F26" s="2">
        <v>1.5489999999999999</v>
      </c>
      <c r="G26" s="2">
        <v>0.67400000000000004</v>
      </c>
      <c r="H26" s="2">
        <v>396.83300000000003</v>
      </c>
      <c r="I26" s="2">
        <f t="shared" si="4"/>
        <v>478.24617133198308</v>
      </c>
      <c r="J26" s="2">
        <v>518.86900000000003</v>
      </c>
      <c r="K26" s="2">
        <f t="shared" si="1"/>
        <v>143.82314907141324</v>
      </c>
      <c r="L26" s="2">
        <f t="shared" si="2"/>
        <v>27.718585822512665</v>
      </c>
    </row>
    <row r="27" spans="2:12" ht="15.75" customHeight="1" x14ac:dyDescent="0.25">
      <c r="B27" s="1">
        <v>100</v>
      </c>
      <c r="C27" s="1">
        <v>3</v>
      </c>
      <c r="D27" s="2">
        <f t="shared" si="0"/>
        <v>0.03</v>
      </c>
      <c r="E27" s="2">
        <f t="shared" si="3"/>
        <v>50</v>
      </c>
      <c r="F27" s="2">
        <v>1.4710000000000001</v>
      </c>
      <c r="G27" s="2">
        <v>0.74</v>
      </c>
      <c r="H27" s="2">
        <v>380.59</v>
      </c>
      <c r="I27" s="2">
        <f t="shared" si="4"/>
        <v>4.0931575751008609</v>
      </c>
      <c r="J27" s="2">
        <v>576.529</v>
      </c>
      <c r="K27" s="2">
        <f t="shared" si="1"/>
        <v>112.99968399999999</v>
      </c>
      <c r="L27" s="2">
        <f t="shared" si="2"/>
        <v>19.599999999999998</v>
      </c>
    </row>
    <row r="28" spans="2:12" ht="13.2" x14ac:dyDescent="0.25">
      <c r="B28" s="1">
        <v>200</v>
      </c>
      <c r="C28" s="1">
        <v>4</v>
      </c>
      <c r="D28" s="2">
        <f t="shared" si="0"/>
        <v>0.02</v>
      </c>
      <c r="E28" s="2">
        <f t="shared" si="3"/>
        <v>33.333333333333329</v>
      </c>
      <c r="F28" s="2">
        <v>1.41</v>
      </c>
      <c r="G28" s="2">
        <v>0.77500000000000002</v>
      </c>
      <c r="H28" s="2">
        <v>356.72</v>
      </c>
      <c r="I28" s="2">
        <f t="shared" si="4"/>
        <v>6.2718410888357425</v>
      </c>
      <c r="J28" s="2">
        <v>486.81900000000002</v>
      </c>
      <c r="K28" s="2">
        <f t="shared" si="1"/>
        <v>67.469671157648961</v>
      </c>
      <c r="L28" s="2">
        <f t="shared" si="2"/>
        <v>13.859292911256333</v>
      </c>
    </row>
    <row r="29" spans="2:12" ht="13.2" x14ac:dyDescent="0.25">
      <c r="B29" s="1">
        <v>500</v>
      </c>
      <c r="C29" s="1">
        <v>19</v>
      </c>
      <c r="D29" s="2">
        <f t="shared" si="0"/>
        <v>3.7999999999999999E-2</v>
      </c>
      <c r="E29" s="2">
        <f t="shared" si="3"/>
        <v>90</v>
      </c>
      <c r="F29" s="2">
        <v>2.1379999999999999</v>
      </c>
      <c r="G29" s="2">
        <v>0.85299999999999998</v>
      </c>
      <c r="H29" s="2">
        <v>547.21</v>
      </c>
      <c r="I29" s="2">
        <f t="shared" si="4"/>
        <v>53.400426104507716</v>
      </c>
      <c r="J29" s="2">
        <v>627.40099999999995</v>
      </c>
      <c r="K29" s="2">
        <f t="shared" si="1"/>
        <v>54.99412237793274</v>
      </c>
      <c r="L29" s="2">
        <f t="shared" si="2"/>
        <v>8.7653864717991752</v>
      </c>
    </row>
    <row r="30" spans="2:12" ht="13.2" x14ac:dyDescent="0.25">
      <c r="B30" s="1">
        <v>1000</v>
      </c>
      <c r="C30" s="1">
        <v>30</v>
      </c>
      <c r="D30" s="2">
        <f t="shared" si="0"/>
        <v>0.03</v>
      </c>
      <c r="E30" s="2">
        <f t="shared" si="3"/>
        <v>21.05263157894737</v>
      </c>
      <c r="F30" s="2">
        <v>2.0640000000000001</v>
      </c>
      <c r="G30" s="2">
        <v>0.85499999999999998</v>
      </c>
      <c r="H30" s="2">
        <v>530.44200000000001</v>
      </c>
      <c r="I30" s="2">
        <f t="shared" si="4"/>
        <v>3.0642714862667049</v>
      </c>
      <c r="J30" s="2">
        <v>595.91200000000003</v>
      </c>
      <c r="K30" s="2">
        <f t="shared" si="1"/>
        <v>36.935008418514684</v>
      </c>
      <c r="L30" s="2">
        <f t="shared" si="2"/>
        <v>6.1980642139300235</v>
      </c>
    </row>
    <row r="31" spans="2:12" ht="13.2" x14ac:dyDescent="0.25">
      <c r="B31" s="1">
        <v>2000</v>
      </c>
      <c r="C31" s="1">
        <v>47</v>
      </c>
      <c r="D31" s="2">
        <f t="shared" si="0"/>
        <v>2.35E-2</v>
      </c>
      <c r="E31" s="2">
        <f t="shared" si="3"/>
        <v>21.666666666666657</v>
      </c>
      <c r="F31" s="2">
        <v>1.897</v>
      </c>
      <c r="G31" s="2">
        <v>0.85399999999999998</v>
      </c>
      <c r="H31" s="2">
        <v>489.86500000000001</v>
      </c>
      <c r="I31" s="2">
        <f t="shared" si="4"/>
        <v>7.6496582095686279</v>
      </c>
      <c r="J31" s="2">
        <v>560.30499999999995</v>
      </c>
      <c r="K31" s="2">
        <f t="shared" si="1"/>
        <v>24.556449335407184</v>
      </c>
      <c r="L31" s="2">
        <f t="shared" si="2"/>
        <v>4.3826932358995885</v>
      </c>
    </row>
    <row r="32" spans="2:12" ht="13.2" x14ac:dyDescent="0.25">
      <c r="B32" s="1">
        <v>5000</v>
      </c>
      <c r="C32" s="1">
        <v>114</v>
      </c>
      <c r="D32" s="2">
        <f t="shared" si="0"/>
        <v>2.2800000000000001E-2</v>
      </c>
      <c r="E32" s="2">
        <f t="shared" si="3"/>
        <v>2.9787234042553052</v>
      </c>
      <c r="F32" s="2">
        <v>1.917</v>
      </c>
      <c r="G32" s="2">
        <v>0.85899999999999999</v>
      </c>
      <c r="H32" s="2">
        <v>498.78800000000001</v>
      </c>
      <c r="I32" s="2">
        <f t="shared" si="4"/>
        <v>1.8215222561318001</v>
      </c>
      <c r="J32" s="2">
        <v>553.17899999999997</v>
      </c>
      <c r="K32" s="2">
        <f t="shared" si="1"/>
        <v>15.33333958671173</v>
      </c>
      <c r="L32" s="2">
        <f t="shared" si="2"/>
        <v>2.7718585822512658</v>
      </c>
    </row>
    <row r="33" spans="2:12" ht="13.2" x14ac:dyDescent="0.25">
      <c r="B33" s="1">
        <v>10000</v>
      </c>
      <c r="C33" s="1">
        <v>277</v>
      </c>
      <c r="D33" s="2">
        <f t="shared" si="0"/>
        <v>2.7699999999999999E-2</v>
      </c>
      <c r="E33" s="2">
        <f t="shared" si="3"/>
        <v>21.491228070175438</v>
      </c>
      <c r="F33" s="2">
        <v>2.0339999999999998</v>
      </c>
      <c r="G33" s="2">
        <v>0.86599999999999999</v>
      </c>
      <c r="H33" s="2">
        <v>531.01700000000005</v>
      </c>
      <c r="I33" s="2">
        <f t="shared" si="4"/>
        <v>6.4614625853067906</v>
      </c>
      <c r="J33" s="2">
        <v>586.19399999999996</v>
      </c>
      <c r="K33" s="2">
        <f t="shared" si="1"/>
        <v>11.489402399999999</v>
      </c>
      <c r="L33" s="2">
        <f t="shared" si="2"/>
        <v>1.96</v>
      </c>
    </row>
    <row r="34" spans="2:12" ht="13.2" x14ac:dyDescent="0.25">
      <c r="B34" s="1">
        <v>20000</v>
      </c>
      <c r="C34" s="1">
        <v>576</v>
      </c>
      <c r="D34" s="2">
        <f t="shared" si="0"/>
        <v>2.8799999999999999E-2</v>
      </c>
      <c r="E34" s="2">
        <f t="shared" si="3"/>
        <v>3.9711191335740068</v>
      </c>
      <c r="F34" s="2">
        <v>1.97</v>
      </c>
      <c r="G34" s="2">
        <v>0.86199999999999999</v>
      </c>
      <c r="H34" s="2">
        <v>517.899</v>
      </c>
      <c r="I34" s="2">
        <f t="shared" si="4"/>
        <v>2.4703540564614741</v>
      </c>
      <c r="J34" s="2">
        <v>594.22199999999998</v>
      </c>
      <c r="K34" s="2">
        <f t="shared" si="1"/>
        <v>8.2354967523125602</v>
      </c>
      <c r="L34" s="2">
        <f t="shared" si="2"/>
        <v>1.3859292911256333</v>
      </c>
    </row>
    <row r="35" spans="2:12" ht="13.2" x14ac:dyDescent="0.25">
      <c r="B35" s="1">
        <v>50000</v>
      </c>
      <c r="C35" s="1">
        <v>1483</v>
      </c>
      <c r="D35" s="2">
        <f t="shared" si="0"/>
        <v>2.9659999999999999E-2</v>
      </c>
      <c r="E35" s="2">
        <f t="shared" si="3"/>
        <v>2.9861111111111001</v>
      </c>
      <c r="F35" s="2">
        <v>2.0339999999999998</v>
      </c>
      <c r="G35" s="2">
        <v>0.86899999999999999</v>
      </c>
      <c r="H35" s="2">
        <v>533.21900000000005</v>
      </c>
      <c r="I35" s="2">
        <f t="shared" si="4"/>
        <v>2.9581057310402343</v>
      </c>
      <c r="J35" s="2">
        <v>605.476</v>
      </c>
      <c r="K35" s="2">
        <f t="shared" si="1"/>
        <v>5.3072311393990779</v>
      </c>
      <c r="L35" s="2">
        <f t="shared" si="2"/>
        <v>0.87653864717991758</v>
      </c>
    </row>
    <row r="36" spans="2:12" ht="13.2" x14ac:dyDescent="0.25">
      <c r="B36" s="1">
        <v>100000</v>
      </c>
      <c r="C36" s="1">
        <v>3027</v>
      </c>
      <c r="D36" s="2">
        <f t="shared" si="0"/>
        <v>3.0269999999999998E-2</v>
      </c>
      <c r="E36" s="2">
        <f t="shared" si="3"/>
        <v>2.0566419420094348</v>
      </c>
      <c r="F36" s="2">
        <v>2.04</v>
      </c>
      <c r="G36" s="2">
        <v>0.86899999999999999</v>
      </c>
      <c r="H36" s="2">
        <v>535.43899999999996</v>
      </c>
      <c r="I36" s="2">
        <f t="shared" si="4"/>
        <v>0.41633925272728334</v>
      </c>
      <c r="J36" s="2">
        <v>611.23599999999999</v>
      </c>
      <c r="K36" s="2">
        <f t="shared" si="1"/>
        <v>3.7884799778657321</v>
      </c>
      <c r="L36" s="2">
        <f t="shared" si="2"/>
        <v>0.61980642139300246</v>
      </c>
    </row>
    <row r="37" spans="2:12" ht="13.2" x14ac:dyDescent="0.25">
      <c r="B37" s="1">
        <v>200000</v>
      </c>
      <c r="C37" s="1">
        <v>6130</v>
      </c>
      <c r="D37" s="2">
        <f t="shared" si="0"/>
        <v>3.065E-2</v>
      </c>
      <c r="E37" s="2">
        <f t="shared" si="3"/>
        <v>1.2553683515031366</v>
      </c>
      <c r="F37" s="2">
        <v>2.0699999999999998</v>
      </c>
      <c r="G37" s="2">
        <v>0.871</v>
      </c>
      <c r="H37" s="2">
        <v>543.76700000000005</v>
      </c>
      <c r="I37" s="2">
        <f t="shared" si="4"/>
        <v>1.5553592472718805</v>
      </c>
      <c r="J37" s="2">
        <v>615.20399999999995</v>
      </c>
      <c r="K37" s="2">
        <f t="shared" si="1"/>
        <v>2.6962504094983695</v>
      </c>
      <c r="L37" s="2">
        <f t="shared" si="2"/>
        <v>0.43826932358995874</v>
      </c>
    </row>
    <row r="38" spans="2:12" ht="13.2" x14ac:dyDescent="0.25">
      <c r="B38" s="1">
        <v>500000</v>
      </c>
      <c r="C38" s="1">
        <v>15189</v>
      </c>
      <c r="D38" s="2">
        <f t="shared" si="0"/>
        <v>3.0377999999999999E-2</v>
      </c>
      <c r="E38" s="2">
        <f t="shared" si="3"/>
        <v>0.88743882544862629</v>
      </c>
      <c r="F38" s="2">
        <v>2.0510000000000002</v>
      </c>
      <c r="G38" s="2">
        <v>0.871</v>
      </c>
      <c r="H38" s="2">
        <v>538.69200000000001</v>
      </c>
      <c r="I38" s="2">
        <f t="shared" si="4"/>
        <v>0.9333041541689937</v>
      </c>
      <c r="J38" s="2">
        <v>612.66</v>
      </c>
      <c r="K38" s="2">
        <f t="shared" si="1"/>
        <v>1.6982068790020606</v>
      </c>
      <c r="L38" s="2">
        <f t="shared" si="2"/>
        <v>0.27718585822512659</v>
      </c>
    </row>
    <row r="39" spans="2:12" ht="13.2" x14ac:dyDescent="0.25">
      <c r="B39" s="1">
        <v>1000000</v>
      </c>
      <c r="C39" s="1">
        <v>30711</v>
      </c>
      <c r="D39" s="2">
        <f t="shared" si="0"/>
        <v>3.0710999999999999E-2</v>
      </c>
      <c r="E39" s="2">
        <f t="shared" si="3"/>
        <v>1.0961880308117742</v>
      </c>
      <c r="F39" s="2">
        <v>2.0579999999999998</v>
      </c>
      <c r="G39" s="2">
        <v>0.871</v>
      </c>
      <c r="H39" s="2">
        <v>540.35199999999998</v>
      </c>
      <c r="I39" s="2">
        <f t="shared" si="4"/>
        <v>0.3081538244488371</v>
      </c>
      <c r="J39" s="2">
        <v>613.64200000000005</v>
      </c>
      <c r="K39" s="2">
        <f t="shared" si="1"/>
        <v>1.2027383199999999</v>
      </c>
      <c r="L39" s="2">
        <f t="shared" si="2"/>
        <v>0.19599999999999995</v>
      </c>
    </row>
    <row r="40" spans="2:12" ht="13.2" x14ac:dyDescent="0.25">
      <c r="B40" s="1">
        <v>2000000</v>
      </c>
      <c r="C40" s="1">
        <v>61885</v>
      </c>
      <c r="D40" s="2">
        <f t="shared" si="0"/>
        <v>3.0942500000000001E-2</v>
      </c>
      <c r="E40" s="2">
        <f t="shared" si="3"/>
        <v>0.7538015694702267</v>
      </c>
      <c r="F40" s="2">
        <v>2.0640000000000001</v>
      </c>
      <c r="G40" s="2">
        <v>0.871</v>
      </c>
      <c r="H40" s="2">
        <v>541.81600000000003</v>
      </c>
      <c r="I40" s="2">
        <f t="shared" si="4"/>
        <v>0.2709345019543008</v>
      </c>
      <c r="J40" s="2">
        <v>614.04899999999998</v>
      </c>
      <c r="K40" s="2">
        <f t="shared" si="1"/>
        <v>0.8510284952864039</v>
      </c>
      <c r="L40" s="2">
        <f t="shared" si="2"/>
        <v>0.1385929291125633</v>
      </c>
    </row>
    <row r="41" spans="2:12" ht="13.2" x14ac:dyDescent="0.25">
      <c r="B41" s="1">
        <v>5000000</v>
      </c>
      <c r="C41" s="1">
        <v>155384</v>
      </c>
      <c r="D41" s="2">
        <f t="shared" si="0"/>
        <v>3.1076800000000002E-2</v>
      </c>
      <c r="E41" s="2">
        <f t="shared" si="3"/>
        <v>0.43403086369879418</v>
      </c>
      <c r="F41" s="2">
        <v>2.0659999999999998</v>
      </c>
      <c r="G41" s="2">
        <v>0.872</v>
      </c>
      <c r="H41" s="2">
        <v>542.25699999999995</v>
      </c>
      <c r="I41" s="2">
        <f t="shared" si="4"/>
        <v>8.139294520647411E-2</v>
      </c>
      <c r="J41" s="2">
        <v>613.99</v>
      </c>
      <c r="K41" s="2">
        <f t="shared" si="1"/>
        <v>0.53818596398199758</v>
      </c>
      <c r="L41" s="2">
        <f t="shared" si="2"/>
        <v>8.7653864717991761E-2</v>
      </c>
    </row>
    <row r="42" spans="2:12" ht="13.2" x14ac:dyDescent="0.25">
      <c r="B42" s="1">
        <v>10000000</v>
      </c>
      <c r="C42" s="1">
        <v>311202</v>
      </c>
      <c r="D42" s="2">
        <f t="shared" si="0"/>
        <v>3.1120200000000001E-2</v>
      </c>
      <c r="E42" s="2">
        <f t="shared" si="3"/>
        <v>0.13965401843175584</v>
      </c>
      <c r="F42" s="2">
        <v>2.0659999999999998</v>
      </c>
      <c r="G42" s="2">
        <v>0.872</v>
      </c>
      <c r="H42" s="2">
        <v>542.40599999999995</v>
      </c>
      <c r="I42" s="2">
        <f t="shared" si="4"/>
        <v>2.7477745792111818E-2</v>
      </c>
      <c r="J42" s="2">
        <v>614.38599999999997</v>
      </c>
      <c r="K42" s="2">
        <f t="shared" si="1"/>
        <v>0.38080038801396116</v>
      </c>
      <c r="L42" s="2">
        <f t="shared" si="2"/>
        <v>6.198064213930024E-2</v>
      </c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B2:L42"/>
  <sheetViews>
    <sheetView workbookViewId="0"/>
  </sheetViews>
  <sheetFormatPr defaultColWidth="12.5546875" defaultRowHeight="15.75" customHeight="1" x14ac:dyDescent="0.25"/>
  <cols>
    <col min="2" max="2" width="23.5546875" customWidth="1"/>
    <col min="4" max="4" width="16.33203125" customWidth="1"/>
  </cols>
  <sheetData>
    <row r="2" spans="2:7" ht="15.75" customHeight="1" x14ac:dyDescent="0.25">
      <c r="G2" s="1" t="s">
        <v>0</v>
      </c>
    </row>
    <row r="3" spans="2:7" ht="15.75" customHeight="1" x14ac:dyDescent="0.25">
      <c r="B3" s="15" t="s">
        <v>1</v>
      </c>
      <c r="C3" s="16"/>
      <c r="D3" s="1">
        <v>12</v>
      </c>
      <c r="G3" s="1">
        <v>0.9</v>
      </c>
    </row>
    <row r="4" spans="2:7" ht="15.75" customHeight="1" x14ac:dyDescent="0.25">
      <c r="B4" s="15" t="s">
        <v>2</v>
      </c>
      <c r="C4" s="16"/>
      <c r="D4" s="1">
        <v>2</v>
      </c>
    </row>
    <row r="5" spans="2:7" ht="15.75" customHeight="1" x14ac:dyDescent="0.25">
      <c r="B5" s="15" t="s">
        <v>3</v>
      </c>
      <c r="C5" s="16"/>
      <c r="D5" s="1">
        <v>7</v>
      </c>
    </row>
    <row r="6" spans="2:7" ht="15.75" customHeight="1" x14ac:dyDescent="0.25">
      <c r="B6" s="17" t="s">
        <v>4</v>
      </c>
      <c r="C6" s="1" t="s">
        <v>5</v>
      </c>
      <c r="D6" s="1">
        <v>254.33</v>
      </c>
    </row>
    <row r="7" spans="2:7" ht="15.75" customHeight="1" x14ac:dyDescent="0.25">
      <c r="B7" s="18"/>
      <c r="C7" s="1" t="s">
        <v>6</v>
      </c>
      <c r="D7" s="1" t="s">
        <v>31</v>
      </c>
    </row>
    <row r="8" spans="2:7" ht="15.75" customHeight="1" x14ac:dyDescent="0.25">
      <c r="B8" s="17" t="s">
        <v>8</v>
      </c>
      <c r="C8" s="1" t="s">
        <v>5</v>
      </c>
      <c r="D8" s="2">
        <f>G3*D6*D4</f>
        <v>457.79400000000004</v>
      </c>
    </row>
    <row r="9" spans="2:7" ht="15.75" customHeight="1" x14ac:dyDescent="0.25">
      <c r="B9" s="18"/>
      <c r="C9" s="1" t="s">
        <v>9</v>
      </c>
      <c r="D9" s="1">
        <v>1</v>
      </c>
    </row>
    <row r="21" spans="2:12" ht="15.75" customHeight="1" x14ac:dyDescent="0.25">
      <c r="B21" s="11" t="s">
        <v>10</v>
      </c>
      <c r="C21" s="12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2:12" ht="15.75" customHeight="1" x14ac:dyDescent="0.25">
      <c r="B22" s="13"/>
      <c r="C22" s="14"/>
      <c r="D22" s="1">
        <f>D4</f>
        <v>2</v>
      </c>
      <c r="E22" s="1">
        <f>D5</f>
        <v>7</v>
      </c>
      <c r="F22" s="1" t="s">
        <v>17</v>
      </c>
      <c r="G22" s="1">
        <f>D6</f>
        <v>254.33</v>
      </c>
      <c r="H22" s="2">
        <f>D8</f>
        <v>457.79400000000004</v>
      </c>
      <c r="I22" s="1">
        <v>1</v>
      </c>
    </row>
    <row r="23" spans="2:12" ht="15.75" customHeight="1" x14ac:dyDescent="0.25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ht="15.75" customHeight="1" x14ac:dyDescent="0.25">
      <c r="B24" s="1">
        <v>10</v>
      </c>
      <c r="C24" s="1">
        <v>0</v>
      </c>
      <c r="D24" s="2">
        <f t="shared" ref="D24:D42" si="0">C24/B24</f>
        <v>0</v>
      </c>
      <c r="E24" s="2" t="s">
        <v>29</v>
      </c>
      <c r="F24" s="2">
        <v>4.7E-2</v>
      </c>
      <c r="G24" s="2">
        <v>0.66</v>
      </c>
      <c r="H24" s="2">
        <v>13.173</v>
      </c>
      <c r="I24" s="2" t="s">
        <v>29</v>
      </c>
      <c r="J24" s="2">
        <v>30.706</v>
      </c>
      <c r="K24" s="2">
        <f t="shared" ref="K24:K42" si="1">SQRT(J24^2/B24)*1.96</f>
        <v>19.031775975293527</v>
      </c>
      <c r="L24" s="2">
        <f t="shared" ref="L24:L42" si="2">K24/J24*100</f>
        <v>61.980642139300222</v>
      </c>
    </row>
    <row r="25" spans="2:12" ht="15.75" customHeight="1" x14ac:dyDescent="0.25">
      <c r="B25" s="1">
        <v>20</v>
      </c>
      <c r="C25" s="1">
        <v>0</v>
      </c>
      <c r="D25" s="2">
        <f t="shared" si="0"/>
        <v>0</v>
      </c>
      <c r="E25" s="2" t="e">
        <f t="shared" ref="E25:E42" si="3">ABS(100*D25/D24-100)</f>
        <v>#DIV/0!</v>
      </c>
      <c r="F25" s="2">
        <v>4.1000000000000002E-2</v>
      </c>
      <c r="G25" s="2">
        <v>0.67100000000000004</v>
      </c>
      <c r="H25" s="2">
        <v>10.468999999999999</v>
      </c>
      <c r="I25" s="2">
        <f t="shared" ref="I25:I42" si="4">ABS(100*H25/H24-100)</f>
        <v>20.526835193198224</v>
      </c>
      <c r="J25" s="2">
        <v>22.734999999999999</v>
      </c>
      <c r="K25" s="2">
        <f t="shared" si="1"/>
        <v>9.9640530718177125</v>
      </c>
      <c r="L25" s="2">
        <f t="shared" si="2"/>
        <v>43.826932358995876</v>
      </c>
    </row>
    <row r="26" spans="2:12" ht="15.75" customHeight="1" x14ac:dyDescent="0.25">
      <c r="B26" s="1">
        <v>50</v>
      </c>
      <c r="C26" s="1">
        <v>0</v>
      </c>
      <c r="D26" s="2">
        <f t="shared" si="0"/>
        <v>0</v>
      </c>
      <c r="E26" s="2" t="e">
        <f t="shared" si="3"/>
        <v>#DIV/0!</v>
      </c>
      <c r="F26" s="2">
        <v>0.191</v>
      </c>
      <c r="G26" s="2">
        <v>0.69799999999999995</v>
      </c>
      <c r="H26" s="2">
        <v>49.875999999999998</v>
      </c>
      <c r="I26" s="2">
        <f t="shared" si="4"/>
        <v>376.41608558601581</v>
      </c>
      <c r="J26" s="2">
        <v>93.997</v>
      </c>
      <c r="K26" s="2">
        <f t="shared" si="1"/>
        <v>26.054639115587225</v>
      </c>
      <c r="L26" s="2">
        <f t="shared" si="2"/>
        <v>27.718585822512658</v>
      </c>
    </row>
    <row r="27" spans="2:12" ht="15.75" customHeight="1" x14ac:dyDescent="0.25">
      <c r="B27" s="1">
        <v>100</v>
      </c>
      <c r="C27" s="1">
        <v>4</v>
      </c>
      <c r="D27" s="2">
        <f t="shared" si="0"/>
        <v>0.04</v>
      </c>
      <c r="E27" s="2" t="e">
        <f t="shared" si="3"/>
        <v>#DIV/0!</v>
      </c>
      <c r="F27" s="2">
        <v>1.552</v>
      </c>
      <c r="G27" s="2">
        <v>0.82099999999999995</v>
      </c>
      <c r="H27" s="2">
        <v>390.58699999999999</v>
      </c>
      <c r="I27" s="2">
        <f t="shared" si="4"/>
        <v>683.11612799743364</v>
      </c>
      <c r="J27" s="2">
        <v>518.89800000000002</v>
      </c>
      <c r="K27" s="2">
        <f t="shared" si="1"/>
        <v>101.704008</v>
      </c>
      <c r="L27" s="2">
        <f t="shared" si="2"/>
        <v>19.600000000000001</v>
      </c>
    </row>
    <row r="28" spans="2:12" ht="13.2" x14ac:dyDescent="0.25">
      <c r="B28" s="1">
        <v>200</v>
      </c>
      <c r="C28" s="1">
        <v>4</v>
      </c>
      <c r="D28" s="2">
        <f t="shared" si="0"/>
        <v>0.02</v>
      </c>
      <c r="E28" s="2">
        <f t="shared" si="3"/>
        <v>50</v>
      </c>
      <c r="F28" s="2">
        <v>1.1850000000000001</v>
      </c>
      <c r="G28" s="2">
        <v>0.82299999999999995</v>
      </c>
      <c r="H28" s="2">
        <v>309.42700000000002</v>
      </c>
      <c r="I28" s="2">
        <f t="shared" si="4"/>
        <v>20.778981379308576</v>
      </c>
      <c r="J28" s="2">
        <v>422.45299999999997</v>
      </c>
      <c r="K28" s="2">
        <f t="shared" si="1"/>
        <v>58.548998682389701</v>
      </c>
      <c r="L28" s="2">
        <f t="shared" si="2"/>
        <v>13.859292911256329</v>
      </c>
    </row>
    <row r="29" spans="2:12" ht="13.2" x14ac:dyDescent="0.25">
      <c r="B29" s="1">
        <v>500</v>
      </c>
      <c r="C29" s="1">
        <v>15</v>
      </c>
      <c r="D29" s="2">
        <f t="shared" si="0"/>
        <v>0.03</v>
      </c>
      <c r="E29" s="2">
        <f t="shared" si="3"/>
        <v>50</v>
      </c>
      <c r="F29" s="2">
        <v>1.343</v>
      </c>
      <c r="G29" s="2">
        <v>0.82</v>
      </c>
      <c r="H29" s="2">
        <v>354.05900000000003</v>
      </c>
      <c r="I29" s="2">
        <f t="shared" si="4"/>
        <v>14.424080639375362</v>
      </c>
      <c r="J29" s="2">
        <v>500.66899999999998</v>
      </c>
      <c r="K29" s="2">
        <f t="shared" si="1"/>
        <v>43.885572794492212</v>
      </c>
      <c r="L29" s="2">
        <f t="shared" si="2"/>
        <v>8.765386471799177</v>
      </c>
    </row>
    <row r="30" spans="2:12" ht="13.2" x14ac:dyDescent="0.25">
      <c r="B30" s="1">
        <v>1000</v>
      </c>
      <c r="C30" s="1">
        <v>29</v>
      </c>
      <c r="D30" s="2">
        <f t="shared" si="0"/>
        <v>2.9000000000000001E-2</v>
      </c>
      <c r="E30" s="2">
        <f t="shared" si="3"/>
        <v>3.3333333333333144</v>
      </c>
      <c r="F30" s="2">
        <v>1.3080000000000001</v>
      </c>
      <c r="G30" s="2">
        <v>0.81100000000000005</v>
      </c>
      <c r="H30" s="2">
        <v>344.91399999999999</v>
      </c>
      <c r="I30" s="2">
        <f t="shared" si="4"/>
        <v>2.5829028495250839</v>
      </c>
      <c r="J30" s="2">
        <v>498.18200000000002</v>
      </c>
      <c r="K30" s="2">
        <f t="shared" si="1"/>
        <v>30.87764026224087</v>
      </c>
      <c r="L30" s="2">
        <f t="shared" si="2"/>
        <v>6.1980642139300235</v>
      </c>
    </row>
    <row r="31" spans="2:12" ht="13.2" x14ac:dyDescent="0.25">
      <c r="B31" s="1">
        <v>2000</v>
      </c>
      <c r="C31" s="1">
        <v>52</v>
      </c>
      <c r="D31" s="2">
        <f t="shared" si="0"/>
        <v>2.5999999999999999E-2</v>
      </c>
      <c r="E31" s="2">
        <f t="shared" si="3"/>
        <v>10.344827586206904</v>
      </c>
      <c r="F31" s="2">
        <v>1.603</v>
      </c>
      <c r="G31" s="2">
        <v>0.83299999999999996</v>
      </c>
      <c r="H31" s="2">
        <v>423.08199999999999</v>
      </c>
      <c r="I31" s="2">
        <f t="shared" si="4"/>
        <v>22.663040642015105</v>
      </c>
      <c r="J31" s="2">
        <v>546.00800000000004</v>
      </c>
      <c r="K31" s="2">
        <f t="shared" si="1"/>
        <v>23.929855683470624</v>
      </c>
      <c r="L31" s="2">
        <f t="shared" si="2"/>
        <v>4.3826932358995885</v>
      </c>
    </row>
    <row r="32" spans="2:12" ht="13.2" x14ac:dyDescent="0.25">
      <c r="B32" s="1">
        <v>5000</v>
      </c>
      <c r="C32" s="1">
        <v>129</v>
      </c>
      <c r="D32" s="2">
        <f t="shared" si="0"/>
        <v>2.58E-2</v>
      </c>
      <c r="E32" s="2">
        <f t="shared" si="3"/>
        <v>0.76923076923075939</v>
      </c>
      <c r="F32" s="2">
        <v>1.919</v>
      </c>
      <c r="G32" s="2">
        <v>0.85699999999999998</v>
      </c>
      <c r="H32" s="2">
        <v>506.88099999999997</v>
      </c>
      <c r="I32" s="2">
        <f t="shared" si="4"/>
        <v>19.806798682052175</v>
      </c>
      <c r="J32" s="2">
        <v>580.59900000000005</v>
      </c>
      <c r="K32" s="2">
        <f t="shared" si="1"/>
        <v>16.093383209965033</v>
      </c>
      <c r="L32" s="2">
        <f t="shared" si="2"/>
        <v>2.7718585822512667</v>
      </c>
    </row>
    <row r="33" spans="2:12" ht="13.2" x14ac:dyDescent="0.25">
      <c r="B33" s="1">
        <v>10000</v>
      </c>
      <c r="C33" s="1">
        <v>249</v>
      </c>
      <c r="D33" s="2">
        <f t="shared" si="0"/>
        <v>2.4899999999999999E-2</v>
      </c>
      <c r="E33" s="2">
        <f t="shared" si="3"/>
        <v>3.4883720930232585</v>
      </c>
      <c r="F33" s="2">
        <v>1.7989999999999999</v>
      </c>
      <c r="G33" s="2">
        <v>0.85399999999999998</v>
      </c>
      <c r="H33" s="2">
        <v>474.73200000000003</v>
      </c>
      <c r="I33" s="2">
        <f t="shared" si="4"/>
        <v>6.3425143179562724</v>
      </c>
      <c r="J33" s="2">
        <v>565.62400000000002</v>
      </c>
      <c r="K33" s="2">
        <f t="shared" si="1"/>
        <v>11.0862304</v>
      </c>
      <c r="L33" s="2">
        <f t="shared" si="2"/>
        <v>1.96</v>
      </c>
    </row>
    <row r="34" spans="2:12" ht="13.2" x14ac:dyDescent="0.25">
      <c r="B34" s="1">
        <v>20000</v>
      </c>
      <c r="C34" s="1">
        <v>517</v>
      </c>
      <c r="D34" s="2">
        <f t="shared" si="0"/>
        <v>2.5850000000000001E-2</v>
      </c>
      <c r="E34" s="2">
        <f t="shared" si="3"/>
        <v>3.8152610441767081</v>
      </c>
      <c r="F34" s="2">
        <v>1.853</v>
      </c>
      <c r="G34" s="2">
        <v>0.85799999999999998</v>
      </c>
      <c r="H34" s="2">
        <v>489.71699999999998</v>
      </c>
      <c r="I34" s="2">
        <f t="shared" si="4"/>
        <v>3.1565177826647357</v>
      </c>
      <c r="J34" s="2">
        <v>575.19399999999996</v>
      </c>
      <c r="K34" s="2">
        <f t="shared" si="1"/>
        <v>7.9717821267971729</v>
      </c>
      <c r="L34" s="2">
        <f t="shared" si="2"/>
        <v>1.3859292911256329</v>
      </c>
    </row>
    <row r="35" spans="2:12" ht="13.2" x14ac:dyDescent="0.25">
      <c r="B35" s="1">
        <v>50000</v>
      </c>
      <c r="C35" s="1">
        <v>1386</v>
      </c>
      <c r="D35" s="2">
        <f t="shared" si="0"/>
        <v>2.7720000000000002E-2</v>
      </c>
      <c r="E35" s="2">
        <f t="shared" si="3"/>
        <v>7.234042553191486</v>
      </c>
      <c r="F35" s="2">
        <v>1.875</v>
      </c>
      <c r="G35" s="2">
        <v>0.85899999999999999</v>
      </c>
      <c r="H35" s="2">
        <v>496.565</v>
      </c>
      <c r="I35" s="2">
        <f t="shared" si="4"/>
        <v>1.3983586438698268</v>
      </c>
      <c r="J35" s="2">
        <v>587.44299999999998</v>
      </c>
      <c r="K35" s="2">
        <f t="shared" si="1"/>
        <v>5.1491649251531229</v>
      </c>
      <c r="L35" s="2">
        <f t="shared" si="2"/>
        <v>0.87653864717991758</v>
      </c>
    </row>
    <row r="36" spans="2:12" ht="13.2" x14ac:dyDescent="0.25">
      <c r="B36" s="1">
        <v>100000</v>
      </c>
      <c r="C36" s="1">
        <v>2739</v>
      </c>
      <c r="D36" s="2">
        <f t="shared" si="0"/>
        <v>2.7390000000000001E-2</v>
      </c>
      <c r="E36" s="2">
        <f t="shared" si="3"/>
        <v>1.1904761904761898</v>
      </c>
      <c r="F36" s="2">
        <v>1.877</v>
      </c>
      <c r="G36" s="2">
        <v>0.86</v>
      </c>
      <c r="H36" s="2">
        <v>496.99</v>
      </c>
      <c r="I36" s="2">
        <f t="shared" si="4"/>
        <v>8.5587989487777349E-2</v>
      </c>
      <c r="J36" s="2">
        <v>587.31700000000001</v>
      </c>
      <c r="K36" s="2">
        <f t="shared" si="1"/>
        <v>3.6402284799327393</v>
      </c>
      <c r="L36" s="2">
        <f t="shared" si="2"/>
        <v>0.61980642139300224</v>
      </c>
    </row>
    <row r="37" spans="2:12" ht="13.2" x14ac:dyDescent="0.25">
      <c r="B37" s="1">
        <v>200000</v>
      </c>
      <c r="C37" s="1">
        <v>5964</v>
      </c>
      <c r="D37" s="2">
        <f t="shared" si="0"/>
        <v>2.9819999999999999E-2</v>
      </c>
      <c r="E37" s="2">
        <f t="shared" si="3"/>
        <v>8.8718510405257263</v>
      </c>
      <c r="F37" s="2">
        <v>1.92</v>
      </c>
      <c r="G37" s="2">
        <v>0.86199999999999999</v>
      </c>
      <c r="H37" s="2">
        <v>509.488</v>
      </c>
      <c r="I37" s="2">
        <f t="shared" si="4"/>
        <v>2.5147387271373702</v>
      </c>
      <c r="J37" s="2">
        <v>599.98</v>
      </c>
      <c r="K37" s="2">
        <f t="shared" si="1"/>
        <v>2.6295282876750345</v>
      </c>
      <c r="L37" s="2">
        <f t="shared" si="2"/>
        <v>0.43826932358995874</v>
      </c>
    </row>
    <row r="38" spans="2:12" ht="13.2" x14ac:dyDescent="0.25">
      <c r="B38" s="1">
        <v>500000</v>
      </c>
      <c r="C38" s="1">
        <v>14673</v>
      </c>
      <c r="D38" s="2">
        <f t="shared" si="0"/>
        <v>2.9346000000000001E-2</v>
      </c>
      <c r="E38" s="2">
        <f t="shared" si="3"/>
        <v>1.5895372233400309</v>
      </c>
      <c r="F38" s="2">
        <v>1.929</v>
      </c>
      <c r="G38" s="2">
        <v>0.86199999999999999</v>
      </c>
      <c r="H38" s="2">
        <v>511.72399999999999</v>
      </c>
      <c r="I38" s="2">
        <f t="shared" si="4"/>
        <v>0.43887196558112862</v>
      </c>
      <c r="J38" s="2">
        <v>601.64800000000002</v>
      </c>
      <c r="K38" s="2">
        <f t="shared" si="1"/>
        <v>1.6676831722943097</v>
      </c>
      <c r="L38" s="2">
        <f t="shared" si="2"/>
        <v>0.27718585822512659</v>
      </c>
    </row>
    <row r="39" spans="2:12" ht="13.2" x14ac:dyDescent="0.25">
      <c r="B39" s="1">
        <v>1000000</v>
      </c>
      <c r="C39" s="1">
        <v>29499</v>
      </c>
      <c r="D39" s="2">
        <f t="shared" si="0"/>
        <v>2.9499000000000001E-2</v>
      </c>
      <c r="E39" s="2">
        <f t="shared" si="3"/>
        <v>0.52136577387037164</v>
      </c>
      <c r="F39" s="2">
        <v>1.9330000000000001</v>
      </c>
      <c r="G39" s="2">
        <v>0.86299999999999999</v>
      </c>
      <c r="H39" s="2">
        <v>512.76</v>
      </c>
      <c r="I39" s="2">
        <f t="shared" si="4"/>
        <v>0.20245288475818768</v>
      </c>
      <c r="J39" s="2">
        <v>601.79</v>
      </c>
      <c r="K39" s="2">
        <f t="shared" si="1"/>
        <v>1.1795083999999998</v>
      </c>
      <c r="L39" s="2">
        <f t="shared" si="2"/>
        <v>0.19600000000000001</v>
      </c>
    </row>
    <row r="40" spans="2:12" ht="13.2" x14ac:dyDescent="0.25">
      <c r="B40" s="1">
        <v>2000000</v>
      </c>
      <c r="C40" s="1">
        <v>58246</v>
      </c>
      <c r="D40" s="2">
        <f t="shared" si="0"/>
        <v>2.9123E-2</v>
      </c>
      <c r="E40" s="2">
        <f t="shared" si="3"/>
        <v>1.2746194786263914</v>
      </c>
      <c r="F40" s="2">
        <v>1.9239999999999999</v>
      </c>
      <c r="G40" s="2">
        <v>0.86199999999999999</v>
      </c>
      <c r="H40" s="2">
        <v>510.303</v>
      </c>
      <c r="I40" s="2">
        <f t="shared" si="4"/>
        <v>0.47917154224197134</v>
      </c>
      <c r="J40" s="2">
        <v>600.43899999999996</v>
      </c>
      <c r="K40" s="2">
        <f t="shared" si="1"/>
        <v>0.83216599763418397</v>
      </c>
      <c r="L40" s="2">
        <f t="shared" si="2"/>
        <v>0.1385929291125633</v>
      </c>
    </row>
    <row r="41" spans="2:12" ht="13.2" x14ac:dyDescent="0.25">
      <c r="B41" s="1">
        <v>5000000</v>
      </c>
      <c r="C41" s="1">
        <v>146325</v>
      </c>
      <c r="D41" s="2">
        <f t="shared" si="0"/>
        <v>2.9264999999999999E-2</v>
      </c>
      <c r="E41" s="2">
        <f t="shared" si="3"/>
        <v>0.48758713044672675</v>
      </c>
      <c r="F41" s="2">
        <v>1.931</v>
      </c>
      <c r="G41" s="2">
        <v>0.86299999999999999</v>
      </c>
      <c r="H41" s="2">
        <v>512.21699999999998</v>
      </c>
      <c r="I41" s="2">
        <f t="shared" si="4"/>
        <v>0.37507128117999855</v>
      </c>
      <c r="J41" s="2">
        <v>601.09500000000003</v>
      </c>
      <c r="K41" s="2">
        <f t="shared" si="1"/>
        <v>0.52688299812661255</v>
      </c>
      <c r="L41" s="2">
        <f t="shared" si="2"/>
        <v>8.7653864717991761E-2</v>
      </c>
    </row>
    <row r="42" spans="2:12" ht="13.2" x14ac:dyDescent="0.25">
      <c r="B42" s="1">
        <v>10000000</v>
      </c>
      <c r="C42" s="1">
        <v>294547</v>
      </c>
      <c r="D42" s="2">
        <f t="shared" si="0"/>
        <v>2.94547E-2</v>
      </c>
      <c r="E42" s="2">
        <f t="shared" si="3"/>
        <v>0.64821459080813781</v>
      </c>
      <c r="F42" s="2">
        <v>1.9359999999999999</v>
      </c>
      <c r="G42" s="2">
        <v>0.86299999999999999</v>
      </c>
      <c r="H42" s="2">
        <v>513.52700000000004</v>
      </c>
      <c r="I42" s="2">
        <f t="shared" si="4"/>
        <v>0.25575098054146395</v>
      </c>
      <c r="J42" s="2">
        <v>601.92700000000002</v>
      </c>
      <c r="K42" s="2">
        <f t="shared" si="1"/>
        <v>0.3730782198098257</v>
      </c>
      <c r="L42" s="2">
        <f t="shared" si="2"/>
        <v>6.1980642139300227E-2</v>
      </c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N3:Q6"/>
  <sheetViews>
    <sheetView workbookViewId="0"/>
  </sheetViews>
  <sheetFormatPr defaultColWidth="12.5546875" defaultRowHeight="15.75" customHeight="1" x14ac:dyDescent="0.25"/>
  <sheetData>
    <row r="3" spans="14:17" ht="15.75" customHeight="1" x14ac:dyDescent="0.25">
      <c r="N3" s="1"/>
      <c r="O3" s="1" t="s">
        <v>32</v>
      </c>
      <c r="P3" s="1" t="s">
        <v>33</v>
      </c>
      <c r="Q3" s="1" t="s">
        <v>31</v>
      </c>
    </row>
    <row r="4" spans="14:17" ht="15.75" customHeight="1" x14ac:dyDescent="0.25">
      <c r="N4" s="1" t="s">
        <v>20</v>
      </c>
      <c r="O4" s="2">
        <f>'Вариант 10'!D42</f>
        <v>6.4310900000000004E-2</v>
      </c>
      <c r="P4" s="2">
        <f>'Вариант 11'!D42</f>
        <v>3.1120200000000001E-2</v>
      </c>
      <c r="Q4" s="2">
        <f>'Вариант 12'!D42</f>
        <v>2.94547E-2</v>
      </c>
    </row>
    <row r="5" spans="14:17" ht="15.75" customHeight="1" x14ac:dyDescent="0.25">
      <c r="N5" s="1" t="s">
        <v>22</v>
      </c>
      <c r="O5" s="2">
        <f>'Вариант 10'!F42</f>
        <v>2.2650000000000001</v>
      </c>
      <c r="P5" s="2">
        <f>'Вариант 11'!F42</f>
        <v>2.0659999999999998</v>
      </c>
      <c r="Q5" s="2">
        <f>'Вариант 12'!F42</f>
        <v>1.9359999999999999</v>
      </c>
    </row>
    <row r="6" spans="14:17" ht="15.75" customHeight="1" x14ac:dyDescent="0.25">
      <c r="N6" s="1" t="s">
        <v>24</v>
      </c>
      <c r="O6" s="2">
        <f>'Вариант 10'!H42</f>
        <v>615.91</v>
      </c>
      <c r="P6" s="2">
        <f>'Вариант 11'!H42</f>
        <v>542.40599999999995</v>
      </c>
      <c r="Q6" s="2">
        <f>'Вариант 12'!H42</f>
        <v>513.52700000000004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B2:F4"/>
  <sheetViews>
    <sheetView workbookViewId="0"/>
  </sheetViews>
  <sheetFormatPr defaultColWidth="12.5546875" defaultRowHeight="15.75" customHeight="1" x14ac:dyDescent="0.25"/>
  <sheetData>
    <row r="2" spans="2:6" ht="15.75" customHeight="1" x14ac:dyDescent="0.25">
      <c r="B2" s="1"/>
      <c r="C2" s="1" t="s">
        <v>34</v>
      </c>
      <c r="D2" s="1" t="s">
        <v>35</v>
      </c>
      <c r="E2" s="1" t="s">
        <v>36</v>
      </c>
      <c r="F2" s="1" t="s">
        <v>0</v>
      </c>
    </row>
    <row r="3" spans="2:6" ht="15.75" customHeight="1" x14ac:dyDescent="0.25">
      <c r="B3" s="1" t="s">
        <v>37</v>
      </c>
      <c r="C3" s="2">
        <v>0.73</v>
      </c>
      <c r="D3" s="2">
        <v>6.64</v>
      </c>
      <c r="E3" s="2">
        <v>82.94</v>
      </c>
      <c r="F3" s="2">
        <v>1</v>
      </c>
    </row>
    <row r="4" spans="2:6" ht="15.75" customHeight="1" x14ac:dyDescent="0.25">
      <c r="B4" s="5" t="s">
        <v>38</v>
      </c>
      <c r="C4" s="2">
        <f>7332862/10000000</f>
        <v>0.7332862</v>
      </c>
      <c r="D4" s="2">
        <v>6.6369999999999996</v>
      </c>
      <c r="E4" s="2">
        <v>82.885999999999996</v>
      </c>
      <c r="F4" s="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L35"/>
  <sheetViews>
    <sheetView topLeftCell="A16" workbookViewId="0">
      <selection activeCell="F22" sqref="F22"/>
    </sheetView>
  </sheetViews>
  <sheetFormatPr defaultColWidth="12.5546875" defaultRowHeight="15.75" customHeight="1" x14ac:dyDescent="0.25"/>
  <cols>
    <col min="2" max="2" width="23.5546875" customWidth="1"/>
    <col min="4" max="4" width="16.33203125" customWidth="1"/>
  </cols>
  <sheetData>
    <row r="2" spans="2:7" ht="13.2" x14ac:dyDescent="0.25">
      <c r="G2" s="1" t="s">
        <v>0</v>
      </c>
    </row>
    <row r="3" spans="2:7" ht="13.2" x14ac:dyDescent="0.25">
      <c r="B3" s="15" t="s">
        <v>1</v>
      </c>
      <c r="C3" s="16"/>
      <c r="D3" s="1">
        <v>2</v>
      </c>
      <c r="G3" s="1">
        <v>0.1</v>
      </c>
    </row>
    <row r="4" spans="2:7" ht="13.2" x14ac:dyDescent="0.25">
      <c r="B4" s="15" t="s">
        <v>2</v>
      </c>
      <c r="C4" s="16"/>
      <c r="D4" s="1">
        <v>2</v>
      </c>
    </row>
    <row r="5" spans="2:7" ht="13.2" x14ac:dyDescent="0.25">
      <c r="B5" s="15" t="s">
        <v>3</v>
      </c>
      <c r="C5" s="16"/>
      <c r="D5" s="1">
        <v>7</v>
      </c>
    </row>
    <row r="6" spans="2:7" ht="13.2" x14ac:dyDescent="0.25">
      <c r="B6" s="17" t="s">
        <v>4</v>
      </c>
      <c r="C6" s="1" t="s">
        <v>5</v>
      </c>
      <c r="D6" s="1">
        <v>254.33</v>
      </c>
    </row>
    <row r="7" spans="2:7" ht="13.2" x14ac:dyDescent="0.25">
      <c r="B7" s="18"/>
      <c r="C7" s="1" t="s">
        <v>6</v>
      </c>
      <c r="D7" s="1" t="s">
        <v>30</v>
      </c>
    </row>
    <row r="8" spans="2:7" ht="13.2" x14ac:dyDescent="0.25">
      <c r="B8" s="17" t="s">
        <v>8</v>
      </c>
      <c r="C8" s="1" t="s">
        <v>5</v>
      </c>
      <c r="D8" s="2">
        <f>G3*D6*D4</f>
        <v>50.866000000000007</v>
      </c>
    </row>
    <row r="9" spans="2:7" ht="13.2" x14ac:dyDescent="0.25">
      <c r="B9" s="18"/>
      <c r="C9" s="1" t="s">
        <v>9</v>
      </c>
      <c r="D9" s="1">
        <v>1</v>
      </c>
    </row>
    <row r="21" spans="2:12" ht="13.2" x14ac:dyDescent="0.25">
      <c r="B21" s="11" t="s">
        <v>10</v>
      </c>
      <c r="C21" s="12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2:12" ht="15.75" customHeight="1" x14ac:dyDescent="0.25">
      <c r="B22" s="13"/>
      <c r="C22" s="14"/>
      <c r="D22" s="1">
        <v>2</v>
      </c>
      <c r="E22" s="1">
        <v>7</v>
      </c>
      <c r="F22" s="1" t="s">
        <v>17</v>
      </c>
      <c r="G22" s="9">
        <v>14.093</v>
      </c>
      <c r="H22" s="8">
        <v>13.831</v>
      </c>
      <c r="I22" s="1">
        <v>1</v>
      </c>
    </row>
    <row r="23" spans="2:12" ht="13.2" x14ac:dyDescent="0.25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ht="13.2" x14ac:dyDescent="0.25">
      <c r="B24" s="1">
        <v>10</v>
      </c>
      <c r="C24" s="7">
        <v>4</v>
      </c>
      <c r="D24" s="2">
        <f t="shared" ref="D24:D35" si="0">C24/B24</f>
        <v>0.4</v>
      </c>
      <c r="E24" s="2" t="s">
        <v>29</v>
      </c>
      <c r="F24" s="6">
        <v>1.4710000000000001</v>
      </c>
      <c r="G24" s="6">
        <v>0.53200000000000003</v>
      </c>
      <c r="H24" s="6">
        <v>12.12</v>
      </c>
      <c r="I24" s="2" t="s">
        <v>29</v>
      </c>
      <c r="J24" s="6">
        <v>8.1620000000000008</v>
      </c>
      <c r="K24" s="2">
        <f t="shared" ref="K24:K35" si="1">SQRT(J24^2/B24)*1.96</f>
        <v>5.0588600114096858</v>
      </c>
      <c r="L24" s="2">
        <f t="shared" ref="L24:L35" si="2">K24/J24*100</f>
        <v>61.980642139300237</v>
      </c>
    </row>
    <row r="25" spans="2:12" ht="13.2" x14ac:dyDescent="0.25">
      <c r="B25" s="1">
        <v>20</v>
      </c>
      <c r="C25" s="7">
        <v>8</v>
      </c>
      <c r="D25" s="2">
        <f t="shared" si="0"/>
        <v>0.4</v>
      </c>
      <c r="E25" s="2">
        <f t="shared" ref="E25:E35" si="3">ABS(100*D25/D24-100)</f>
        <v>0</v>
      </c>
      <c r="F25" s="6">
        <v>1.6639999999999999</v>
      </c>
      <c r="G25" s="6">
        <v>0.49299999999999999</v>
      </c>
      <c r="H25" s="6">
        <v>18.265000000000001</v>
      </c>
      <c r="I25" s="2">
        <f t="shared" ref="I25:I35" si="4">ABS(100*H25/H24-100)</f>
        <v>50.701320132013223</v>
      </c>
      <c r="J25" s="6">
        <v>24.088000000000001</v>
      </c>
      <c r="K25" s="2">
        <f t="shared" si="1"/>
        <v>10.557031466634927</v>
      </c>
      <c r="L25" s="2">
        <f t="shared" si="2"/>
        <v>43.826932358995876</v>
      </c>
    </row>
    <row r="26" spans="2:12" ht="13.2" x14ac:dyDescent="0.25">
      <c r="B26" s="1">
        <v>50</v>
      </c>
      <c r="C26" s="7">
        <v>19</v>
      </c>
      <c r="D26" s="2">
        <f t="shared" si="0"/>
        <v>0.38</v>
      </c>
      <c r="E26" s="2">
        <f t="shared" si="3"/>
        <v>5</v>
      </c>
      <c r="F26" s="6">
        <v>1.849</v>
      </c>
      <c r="G26" s="6">
        <v>0.57399999999999995</v>
      </c>
      <c r="H26" s="6">
        <v>21.571999999999999</v>
      </c>
      <c r="I26" s="2">
        <f t="shared" si="4"/>
        <v>18.105666575417445</v>
      </c>
      <c r="J26" s="6">
        <v>29.591000000000001</v>
      </c>
      <c r="K26" s="2">
        <f t="shared" si="1"/>
        <v>8.2022067307397233</v>
      </c>
      <c r="L26" s="2">
        <f t="shared" si="2"/>
        <v>27.718585822512665</v>
      </c>
    </row>
    <row r="27" spans="2:12" ht="13.2" x14ac:dyDescent="0.25">
      <c r="B27" s="1">
        <v>100</v>
      </c>
      <c r="C27" s="7">
        <v>35</v>
      </c>
      <c r="D27" s="2">
        <f t="shared" si="0"/>
        <v>0.35</v>
      </c>
      <c r="E27" s="2">
        <f t="shared" si="3"/>
        <v>7.8947368421052602</v>
      </c>
      <c r="F27" s="6">
        <v>1.681</v>
      </c>
      <c r="G27" s="6">
        <v>0.63200000000000001</v>
      </c>
      <c r="H27" s="6">
        <v>20.178000000000001</v>
      </c>
      <c r="I27" s="2">
        <f t="shared" si="4"/>
        <v>6.4620804746894009</v>
      </c>
      <c r="J27" s="6">
        <v>29.518999999999998</v>
      </c>
      <c r="K27" s="2">
        <f t="shared" si="1"/>
        <v>5.7857239999999992</v>
      </c>
      <c r="L27" s="2">
        <f t="shared" si="2"/>
        <v>19.599999999999998</v>
      </c>
    </row>
    <row r="28" spans="2:12" ht="13.2" x14ac:dyDescent="0.25">
      <c r="B28" s="1">
        <v>200</v>
      </c>
      <c r="C28" s="7">
        <v>75</v>
      </c>
      <c r="D28" s="2">
        <f t="shared" si="0"/>
        <v>0.375</v>
      </c>
      <c r="E28" s="2">
        <f t="shared" si="3"/>
        <v>7.142857142857153</v>
      </c>
      <c r="F28" s="6">
        <v>1.7769999999999999</v>
      </c>
      <c r="G28" s="6">
        <v>0.66300000000000003</v>
      </c>
      <c r="H28" s="6">
        <v>25.052</v>
      </c>
      <c r="I28" s="2">
        <f t="shared" si="4"/>
        <v>24.155020319159462</v>
      </c>
      <c r="J28" s="6">
        <v>32.972000000000001</v>
      </c>
      <c r="K28" s="2">
        <f t="shared" si="1"/>
        <v>4.5696860586994372</v>
      </c>
      <c r="L28" s="2">
        <f t="shared" si="2"/>
        <v>13.859292911256329</v>
      </c>
    </row>
    <row r="29" spans="2:12" ht="13.2" x14ac:dyDescent="0.25">
      <c r="B29" s="1">
        <v>500</v>
      </c>
      <c r="C29" s="7">
        <v>179</v>
      </c>
      <c r="D29" s="2">
        <f t="shared" si="0"/>
        <v>0.35799999999999998</v>
      </c>
      <c r="E29" s="2">
        <f t="shared" si="3"/>
        <v>4.5333333333333456</v>
      </c>
      <c r="F29" s="6">
        <v>1.637</v>
      </c>
      <c r="G29" s="6">
        <v>0.67</v>
      </c>
      <c r="H29" s="6">
        <v>22.995999999999999</v>
      </c>
      <c r="I29" s="2">
        <f t="shared" si="4"/>
        <v>8.2069295864601628</v>
      </c>
      <c r="J29" s="6">
        <v>32.609000000000002</v>
      </c>
      <c r="K29" s="2">
        <f t="shared" si="1"/>
        <v>2.8583048745889932</v>
      </c>
      <c r="L29" s="2">
        <f t="shared" si="2"/>
        <v>8.7653864717991752</v>
      </c>
    </row>
    <row r="30" spans="2:12" ht="13.2" x14ac:dyDescent="0.25">
      <c r="B30" s="1">
        <v>1000</v>
      </c>
      <c r="C30" s="7">
        <v>392</v>
      </c>
      <c r="D30" s="2">
        <f t="shared" si="0"/>
        <v>0.39200000000000002</v>
      </c>
      <c r="E30" s="2">
        <f t="shared" si="3"/>
        <v>9.4972067039106207</v>
      </c>
      <c r="F30" s="6">
        <v>1.7290000000000001</v>
      </c>
      <c r="G30" s="6">
        <v>0.66900000000000004</v>
      </c>
      <c r="H30" s="6">
        <v>25.600999999999999</v>
      </c>
      <c r="I30" s="2">
        <f t="shared" si="4"/>
        <v>11.328057053400599</v>
      </c>
      <c r="J30" s="6">
        <v>35.655999999999999</v>
      </c>
      <c r="K30" s="2">
        <f t="shared" si="1"/>
        <v>2.2099817761188891</v>
      </c>
      <c r="L30" s="2">
        <f t="shared" si="2"/>
        <v>6.1980642139300235</v>
      </c>
    </row>
    <row r="31" spans="2:12" ht="13.2" x14ac:dyDescent="0.25">
      <c r="B31" s="1">
        <v>5000</v>
      </c>
      <c r="C31" s="7">
        <v>2038</v>
      </c>
      <c r="D31" s="2">
        <f t="shared" si="0"/>
        <v>0.40760000000000002</v>
      </c>
      <c r="E31" s="2">
        <f t="shared" si="3"/>
        <v>3.9795918367346985</v>
      </c>
      <c r="F31" s="6">
        <v>1.7549999999999999</v>
      </c>
      <c r="G31" s="6">
        <v>0.66500000000000004</v>
      </c>
      <c r="H31" s="6">
        <v>26.393000000000001</v>
      </c>
      <c r="I31" s="2">
        <f t="shared" si="4"/>
        <v>3.0936291551111452</v>
      </c>
      <c r="J31" s="6">
        <v>36.127000000000002</v>
      </c>
      <c r="K31" s="2">
        <f t="shared" si="1"/>
        <v>1.0013893500099149</v>
      </c>
      <c r="L31" s="2">
        <f t="shared" si="2"/>
        <v>2.7718585822512658</v>
      </c>
    </row>
    <row r="32" spans="2:12" ht="13.2" x14ac:dyDescent="0.25">
      <c r="B32" s="1">
        <v>10000</v>
      </c>
      <c r="C32" s="7">
        <v>4151</v>
      </c>
      <c r="D32" s="2">
        <f t="shared" si="0"/>
        <v>0.41510000000000002</v>
      </c>
      <c r="E32" s="2">
        <f t="shared" si="3"/>
        <v>1.8400392541707618</v>
      </c>
      <c r="F32" s="6">
        <v>1.7709999999999999</v>
      </c>
      <c r="G32" s="6">
        <v>0.66500000000000004</v>
      </c>
      <c r="H32" s="6">
        <v>27.015999999999998</v>
      </c>
      <c r="I32" s="2">
        <f t="shared" si="4"/>
        <v>2.3604743682036826</v>
      </c>
      <c r="J32" s="6">
        <v>37.093000000000004</v>
      </c>
      <c r="K32" s="2">
        <f t="shared" si="1"/>
        <v>0.72702280000000008</v>
      </c>
      <c r="L32" s="2">
        <f t="shared" si="2"/>
        <v>1.96</v>
      </c>
    </row>
    <row r="33" spans="2:12" ht="13.2" x14ac:dyDescent="0.25">
      <c r="B33" s="1">
        <v>50000</v>
      </c>
      <c r="C33" s="7">
        <v>20776</v>
      </c>
      <c r="D33" s="2">
        <f t="shared" si="0"/>
        <v>0.41552</v>
      </c>
      <c r="E33" s="2">
        <f t="shared" si="3"/>
        <v>0.10118043844856572</v>
      </c>
      <c r="F33" s="6">
        <v>1.7889999999999999</v>
      </c>
      <c r="G33" s="6">
        <v>0.66900000000000004</v>
      </c>
      <c r="H33" s="6">
        <v>27.547000000000001</v>
      </c>
      <c r="I33" s="2">
        <f t="shared" si="4"/>
        <v>1.9655019247853289</v>
      </c>
      <c r="J33" s="6">
        <v>37.018999999999998</v>
      </c>
      <c r="K33" s="2">
        <f t="shared" si="1"/>
        <v>0.32448584179953366</v>
      </c>
      <c r="L33" s="2">
        <f t="shared" si="2"/>
        <v>0.87653864717991758</v>
      </c>
    </row>
    <row r="34" spans="2:12" ht="13.2" x14ac:dyDescent="0.25">
      <c r="B34" s="1">
        <v>100000</v>
      </c>
      <c r="C34" s="7">
        <v>41583</v>
      </c>
      <c r="D34" s="2">
        <f t="shared" si="0"/>
        <v>0.41582999999999998</v>
      </c>
      <c r="E34" s="2">
        <f t="shared" si="3"/>
        <v>7.4605313823639108E-2</v>
      </c>
      <c r="F34" s="6">
        <v>1.7929999999999999</v>
      </c>
      <c r="G34" s="6">
        <v>0.67</v>
      </c>
      <c r="H34" s="6">
        <v>27.597000000000001</v>
      </c>
      <c r="I34" s="2">
        <f t="shared" si="4"/>
        <v>0.18150796819980997</v>
      </c>
      <c r="J34" s="6">
        <v>37.151000000000003</v>
      </c>
      <c r="K34" s="2">
        <f t="shared" si="1"/>
        <v>0.2302642836117143</v>
      </c>
      <c r="L34" s="2">
        <f t="shared" si="2"/>
        <v>0.61980642139300224</v>
      </c>
    </row>
    <row r="35" spans="2:12" ht="13.2" x14ac:dyDescent="0.25">
      <c r="B35" s="1">
        <v>500000</v>
      </c>
      <c r="C35" s="7">
        <v>208024</v>
      </c>
      <c r="D35" s="2">
        <f t="shared" si="0"/>
        <v>0.41604799999999997</v>
      </c>
      <c r="E35" s="2">
        <f t="shared" si="3"/>
        <v>5.2425269942048658E-2</v>
      </c>
      <c r="F35" s="6">
        <v>1.7969999999999999</v>
      </c>
      <c r="G35" s="6">
        <v>0.67</v>
      </c>
      <c r="H35" s="6">
        <v>27.689</v>
      </c>
      <c r="I35" s="2">
        <f t="shared" si="4"/>
        <v>0.33336956915606208</v>
      </c>
      <c r="J35" s="6">
        <v>37.180999999999997</v>
      </c>
      <c r="K35" s="2">
        <f t="shared" si="1"/>
        <v>0.10306047394668431</v>
      </c>
      <c r="L35" s="2">
        <f t="shared" si="2"/>
        <v>0.27718585822512659</v>
      </c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L35"/>
  <sheetViews>
    <sheetView topLeftCell="A4" workbookViewId="0">
      <selection activeCell="G22" sqref="G22"/>
    </sheetView>
  </sheetViews>
  <sheetFormatPr defaultColWidth="12.5546875" defaultRowHeight="15.75" customHeight="1" x14ac:dyDescent="0.25"/>
  <cols>
    <col min="2" max="2" width="23.5546875" customWidth="1"/>
    <col min="4" max="4" width="16.33203125" customWidth="1"/>
  </cols>
  <sheetData>
    <row r="2" spans="2:7" ht="13.2" x14ac:dyDescent="0.25">
      <c r="G2" s="1" t="s">
        <v>0</v>
      </c>
    </row>
    <row r="3" spans="2:7" ht="13.2" x14ac:dyDescent="0.25">
      <c r="B3" s="15" t="s">
        <v>1</v>
      </c>
      <c r="C3" s="16"/>
      <c r="D3" s="1">
        <v>3</v>
      </c>
      <c r="G3" s="1">
        <v>0.1</v>
      </c>
    </row>
    <row r="4" spans="2:7" ht="13.2" x14ac:dyDescent="0.25">
      <c r="B4" s="15" t="s">
        <v>2</v>
      </c>
      <c r="C4" s="16"/>
      <c r="D4" s="1">
        <v>2</v>
      </c>
    </row>
    <row r="5" spans="2:7" ht="13.2" x14ac:dyDescent="0.25">
      <c r="B5" s="15" t="s">
        <v>3</v>
      </c>
      <c r="C5" s="16"/>
      <c r="D5" s="1">
        <v>7</v>
      </c>
    </row>
    <row r="6" spans="2:7" ht="13.2" x14ac:dyDescent="0.25">
      <c r="B6" s="17" t="s">
        <v>4</v>
      </c>
      <c r="C6" s="1" t="s">
        <v>5</v>
      </c>
      <c r="D6" s="1">
        <v>254.33</v>
      </c>
    </row>
    <row r="7" spans="2:7" ht="13.2" x14ac:dyDescent="0.25">
      <c r="B7" s="18"/>
      <c r="C7" s="1" t="s">
        <v>6</v>
      </c>
      <c r="D7" s="1" t="s">
        <v>31</v>
      </c>
    </row>
    <row r="8" spans="2:7" ht="13.2" x14ac:dyDescent="0.25">
      <c r="B8" s="17" t="s">
        <v>8</v>
      </c>
      <c r="C8" s="1" t="s">
        <v>5</v>
      </c>
      <c r="D8" s="2">
        <f>G3*D6*D4</f>
        <v>50.866000000000007</v>
      </c>
    </row>
    <row r="9" spans="2:7" ht="13.2" x14ac:dyDescent="0.25">
      <c r="B9" s="18"/>
      <c r="C9" s="1" t="s">
        <v>9</v>
      </c>
      <c r="D9" s="1">
        <v>1</v>
      </c>
    </row>
    <row r="21" spans="2:12" ht="13.2" x14ac:dyDescent="0.25">
      <c r="B21" s="11" t="s">
        <v>10</v>
      </c>
      <c r="C21" s="12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2:12" ht="13.8" x14ac:dyDescent="0.25">
      <c r="B22" s="13"/>
      <c r="C22" s="14"/>
      <c r="D22" s="1">
        <v>2</v>
      </c>
      <c r="E22" s="1">
        <v>7</v>
      </c>
      <c r="F22" s="1" t="s">
        <v>40</v>
      </c>
      <c r="G22" s="8">
        <v>14.093</v>
      </c>
      <c r="H22" s="8">
        <v>13.831</v>
      </c>
      <c r="I22" s="1">
        <v>1</v>
      </c>
    </row>
    <row r="23" spans="2:12" ht="13.2" x14ac:dyDescent="0.25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ht="13.2" x14ac:dyDescent="0.25">
      <c r="B24" s="1">
        <v>10</v>
      </c>
      <c r="C24" s="7">
        <v>8</v>
      </c>
      <c r="D24" s="2">
        <f t="shared" ref="D24:D35" si="0">C24/B24</f>
        <v>0.8</v>
      </c>
      <c r="E24" s="2" t="s">
        <v>29</v>
      </c>
      <c r="F24" s="6">
        <v>1.748</v>
      </c>
      <c r="G24" s="6">
        <v>0.66600000000000004</v>
      </c>
      <c r="H24" s="6">
        <v>9.4770000000000003</v>
      </c>
      <c r="I24" s="2" t="s">
        <v>29</v>
      </c>
      <c r="J24" s="6">
        <v>14.46</v>
      </c>
      <c r="K24" s="2">
        <f t="shared" ref="K24:K35" si="1">SQRT(J24^2/B24)*1.96</f>
        <v>8.9624008533428157</v>
      </c>
      <c r="L24" s="2">
        <f t="shared" ref="L24:L35" si="2">K24/J24*100</f>
        <v>61.980642139300244</v>
      </c>
    </row>
    <row r="25" spans="2:12" ht="13.2" x14ac:dyDescent="0.25">
      <c r="B25" s="1">
        <v>20</v>
      </c>
      <c r="C25" s="7">
        <v>17</v>
      </c>
      <c r="D25" s="2">
        <f t="shared" si="0"/>
        <v>0.85</v>
      </c>
      <c r="E25" s="2">
        <f t="shared" ref="E25:E35" si="3">ABS(100*D25/D24-100)</f>
        <v>6.25</v>
      </c>
      <c r="F25" s="6">
        <v>2.1760000000000002</v>
      </c>
      <c r="G25" s="6">
        <v>0.79500000000000004</v>
      </c>
      <c r="H25" s="6">
        <v>14.975</v>
      </c>
      <c r="I25" s="2">
        <f t="shared" ref="I25:I35" si="4">ABS(100*H25/H24-100)</f>
        <v>58.014139495620981</v>
      </c>
      <c r="J25" s="6">
        <v>20.52</v>
      </c>
      <c r="K25" s="2">
        <f t="shared" si="1"/>
        <v>8.9932865200659542</v>
      </c>
      <c r="L25" s="2">
        <f t="shared" si="2"/>
        <v>43.826932358995876</v>
      </c>
    </row>
    <row r="26" spans="2:12" ht="13.2" x14ac:dyDescent="0.25">
      <c r="B26" s="1">
        <v>50</v>
      </c>
      <c r="C26" s="7">
        <v>40</v>
      </c>
      <c r="D26" s="2">
        <f t="shared" si="0"/>
        <v>0.8</v>
      </c>
      <c r="E26" s="2">
        <f t="shared" si="3"/>
        <v>5.8823529411764639</v>
      </c>
      <c r="F26" s="6">
        <v>2.4180000000000001</v>
      </c>
      <c r="G26" s="6">
        <v>0.755</v>
      </c>
      <c r="H26" s="6">
        <v>20.890999999999998</v>
      </c>
      <c r="I26" s="2">
        <f t="shared" si="4"/>
        <v>39.505843071786302</v>
      </c>
      <c r="J26" s="6">
        <v>24.925999999999998</v>
      </c>
      <c r="K26" s="2">
        <f t="shared" si="1"/>
        <v>6.9091347021195046</v>
      </c>
      <c r="L26" s="2">
        <f t="shared" si="2"/>
        <v>27.718585822512658</v>
      </c>
    </row>
    <row r="27" spans="2:12" ht="13.2" x14ac:dyDescent="0.25">
      <c r="B27" s="1">
        <v>100</v>
      </c>
      <c r="C27" s="7">
        <v>79</v>
      </c>
      <c r="D27" s="2">
        <f t="shared" si="0"/>
        <v>0.79</v>
      </c>
      <c r="E27" s="2">
        <f t="shared" si="3"/>
        <v>1.25</v>
      </c>
      <c r="F27" s="6">
        <v>2.54</v>
      </c>
      <c r="G27" s="6">
        <v>0.80700000000000005</v>
      </c>
      <c r="H27" s="6">
        <v>26.033999999999999</v>
      </c>
      <c r="I27" s="2">
        <f t="shared" si="4"/>
        <v>24.618256665549779</v>
      </c>
      <c r="J27" s="6">
        <v>28.853000000000002</v>
      </c>
      <c r="K27" s="2">
        <f t="shared" si="1"/>
        <v>5.6551879999999999</v>
      </c>
      <c r="L27" s="2">
        <f t="shared" si="2"/>
        <v>19.599999999999998</v>
      </c>
    </row>
    <row r="28" spans="2:12" ht="13.2" x14ac:dyDescent="0.25">
      <c r="B28" s="1">
        <v>200</v>
      </c>
      <c r="C28" s="7">
        <v>154</v>
      </c>
      <c r="D28" s="2">
        <f t="shared" si="0"/>
        <v>0.77</v>
      </c>
      <c r="E28" s="2">
        <f t="shared" si="3"/>
        <v>2.5316455696202524</v>
      </c>
      <c r="F28" s="6">
        <v>2.5659999999999998</v>
      </c>
      <c r="G28" s="6">
        <v>0.82299999999999995</v>
      </c>
      <c r="H28" s="6">
        <v>28.948</v>
      </c>
      <c r="I28" s="2">
        <f t="shared" si="4"/>
        <v>11.19305523546133</v>
      </c>
      <c r="J28" s="6">
        <v>32.232999999999997</v>
      </c>
      <c r="K28" s="2">
        <f t="shared" si="1"/>
        <v>4.4672658840852524</v>
      </c>
      <c r="L28" s="2">
        <f t="shared" si="2"/>
        <v>13.859292911256329</v>
      </c>
    </row>
    <row r="29" spans="2:12" ht="13.2" x14ac:dyDescent="0.25">
      <c r="B29" s="1">
        <v>500</v>
      </c>
      <c r="C29" s="7">
        <v>397</v>
      </c>
      <c r="D29" s="2">
        <f t="shared" si="0"/>
        <v>0.79400000000000004</v>
      </c>
      <c r="E29" s="2">
        <f t="shared" si="3"/>
        <v>3.1168831168831161</v>
      </c>
      <c r="F29" s="6">
        <v>2.617</v>
      </c>
      <c r="G29" s="6">
        <v>0.87</v>
      </c>
      <c r="H29" s="6">
        <v>31.856999999999999</v>
      </c>
      <c r="I29" s="2">
        <f t="shared" si="4"/>
        <v>10.049053475196899</v>
      </c>
      <c r="J29" s="6">
        <v>34.097000000000001</v>
      </c>
      <c r="K29" s="2">
        <f t="shared" si="1"/>
        <v>2.9887338252893652</v>
      </c>
      <c r="L29" s="2">
        <f t="shared" si="2"/>
        <v>8.765386471799177</v>
      </c>
    </row>
    <row r="30" spans="2:12" ht="13.2" x14ac:dyDescent="0.25">
      <c r="B30" s="1">
        <v>1000</v>
      </c>
      <c r="C30" s="7">
        <v>794</v>
      </c>
      <c r="D30" s="2">
        <f t="shared" si="0"/>
        <v>0.79400000000000004</v>
      </c>
      <c r="E30" s="2">
        <f t="shared" si="3"/>
        <v>0</v>
      </c>
      <c r="F30" s="6">
        <v>2.6179999999999999</v>
      </c>
      <c r="G30" s="6">
        <v>0.86799999999999999</v>
      </c>
      <c r="H30" s="6">
        <v>33.688000000000002</v>
      </c>
      <c r="I30" s="2">
        <f t="shared" si="4"/>
        <v>5.747559406096002</v>
      </c>
      <c r="J30" s="6">
        <v>36.064</v>
      </c>
      <c r="K30" s="2">
        <f t="shared" si="1"/>
        <v>2.235269878111724</v>
      </c>
      <c r="L30" s="2">
        <f t="shared" si="2"/>
        <v>6.1980642139300244</v>
      </c>
    </row>
    <row r="31" spans="2:12" ht="13.2" x14ac:dyDescent="0.25">
      <c r="B31" s="1">
        <v>5000</v>
      </c>
      <c r="C31" s="7">
        <v>3994</v>
      </c>
      <c r="D31" s="2">
        <f t="shared" si="0"/>
        <v>0.79879999999999995</v>
      </c>
      <c r="E31" s="2">
        <f t="shared" si="3"/>
        <v>0.60453400503777743</v>
      </c>
      <c r="F31" s="6">
        <v>2.665</v>
      </c>
      <c r="G31" s="6">
        <v>0.86799999999999999</v>
      </c>
      <c r="H31" s="6">
        <v>35.082000000000001</v>
      </c>
      <c r="I31" s="2">
        <f t="shared" si="4"/>
        <v>4.1379719781524642</v>
      </c>
      <c r="J31" s="6">
        <v>37.703000000000003</v>
      </c>
      <c r="K31" s="2">
        <f t="shared" si="1"/>
        <v>1.0450738412661948</v>
      </c>
      <c r="L31" s="2">
        <f t="shared" si="2"/>
        <v>2.7718585822512658</v>
      </c>
    </row>
    <row r="32" spans="2:12" ht="13.2" x14ac:dyDescent="0.25">
      <c r="B32" s="1">
        <v>10000</v>
      </c>
      <c r="C32" s="7">
        <v>8039</v>
      </c>
      <c r="D32" s="2">
        <f t="shared" si="0"/>
        <v>0.80389999999999995</v>
      </c>
      <c r="E32" s="2">
        <f t="shared" si="3"/>
        <v>0.63845768652980439</v>
      </c>
      <c r="F32" s="6">
        <v>2.6789999999999998</v>
      </c>
      <c r="G32" s="6">
        <v>0.87</v>
      </c>
      <c r="H32" s="6">
        <v>36.036000000000001</v>
      </c>
      <c r="I32" s="2">
        <f t="shared" si="4"/>
        <v>2.7193432529502388</v>
      </c>
      <c r="J32" s="6">
        <v>38.920999999999999</v>
      </c>
      <c r="K32" s="2">
        <f t="shared" si="1"/>
        <v>0.76285159999999996</v>
      </c>
      <c r="L32" s="2">
        <f t="shared" si="2"/>
        <v>1.96</v>
      </c>
    </row>
    <row r="33" spans="2:12" ht="13.2" x14ac:dyDescent="0.25">
      <c r="B33" s="1">
        <v>50000</v>
      </c>
      <c r="C33" s="7">
        <v>40306</v>
      </c>
      <c r="D33" s="2">
        <f t="shared" si="0"/>
        <v>0.80611999999999995</v>
      </c>
      <c r="E33" s="2">
        <f t="shared" si="3"/>
        <v>0.27615375046647728</v>
      </c>
      <c r="F33" s="6">
        <v>2.6859999999999999</v>
      </c>
      <c r="G33" s="6">
        <v>0.88</v>
      </c>
      <c r="H33" s="6">
        <v>36.555</v>
      </c>
      <c r="I33" s="2">
        <f t="shared" si="4"/>
        <v>1.4402264402264393</v>
      </c>
      <c r="J33" s="6">
        <v>39.286000000000001</v>
      </c>
      <c r="K33" s="2">
        <f t="shared" si="1"/>
        <v>0.34435697293110246</v>
      </c>
      <c r="L33" s="2">
        <f t="shared" si="2"/>
        <v>0.87653864717991758</v>
      </c>
    </row>
    <row r="34" spans="2:12" ht="13.2" x14ac:dyDescent="0.25">
      <c r="B34" s="1">
        <v>100000</v>
      </c>
      <c r="C34" s="7">
        <v>80739</v>
      </c>
      <c r="D34" s="2">
        <f t="shared" si="0"/>
        <v>0.80739000000000005</v>
      </c>
      <c r="E34" s="2">
        <f t="shared" si="3"/>
        <v>0.15754478241454706</v>
      </c>
      <c r="F34" s="6">
        <v>2.6890000000000001</v>
      </c>
      <c r="G34" s="6">
        <v>0.88</v>
      </c>
      <c r="H34" s="6">
        <v>37.093000000000004</v>
      </c>
      <c r="I34" s="2">
        <f t="shared" si="4"/>
        <v>1.4717548898919546</v>
      </c>
      <c r="J34" s="6">
        <v>39.741</v>
      </c>
      <c r="K34" s="2">
        <f t="shared" si="1"/>
        <v>0.24631726992579303</v>
      </c>
      <c r="L34" s="2">
        <f t="shared" si="2"/>
        <v>0.61980642139300224</v>
      </c>
    </row>
    <row r="35" spans="2:12" ht="13.2" x14ac:dyDescent="0.25">
      <c r="B35" s="1">
        <v>500000</v>
      </c>
      <c r="C35" s="7">
        <v>404164</v>
      </c>
      <c r="D35" s="2">
        <f t="shared" si="0"/>
        <v>0.80832800000000005</v>
      </c>
      <c r="E35" s="2">
        <f t="shared" si="3"/>
        <v>0.11617681665613588</v>
      </c>
      <c r="F35" s="6">
        <v>2.69</v>
      </c>
      <c r="G35" s="6">
        <v>0.88</v>
      </c>
      <c r="H35" s="6">
        <v>37.415999999999997</v>
      </c>
      <c r="I35" s="2">
        <f t="shared" si="4"/>
        <v>0.87078424500576546</v>
      </c>
      <c r="J35" s="6">
        <v>40.026000000000003</v>
      </c>
      <c r="K35" s="2">
        <f t="shared" si="1"/>
        <v>0.11094641161318919</v>
      </c>
      <c r="L35" s="2">
        <f t="shared" si="2"/>
        <v>0.27718585822512659</v>
      </c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N3:Q6"/>
  <sheetViews>
    <sheetView workbookViewId="0">
      <selection activeCell="P28" sqref="P28"/>
    </sheetView>
  </sheetViews>
  <sheetFormatPr defaultColWidth="12.5546875" defaultRowHeight="15.75" customHeight="1" x14ac:dyDescent="0.25"/>
  <sheetData>
    <row r="3" spans="14:17" ht="15.75" customHeight="1" x14ac:dyDescent="0.25">
      <c r="N3" s="1"/>
      <c r="O3" s="1" t="s">
        <v>32</v>
      </c>
      <c r="P3" s="1" t="s">
        <v>33</v>
      </c>
      <c r="Q3" s="1" t="s">
        <v>31</v>
      </c>
    </row>
    <row r="4" spans="14:17" ht="15.75" customHeight="1" x14ac:dyDescent="0.25">
      <c r="N4" s="1" t="s">
        <v>20</v>
      </c>
      <c r="O4" s="2">
        <f>'Вариант 1'!D38</f>
        <v>8.1670499999999993E-2</v>
      </c>
      <c r="P4" s="2">
        <f>'Вариант 2'!D35</f>
        <v>0.41604799999999997</v>
      </c>
      <c r="Q4" s="2">
        <f>'Вариант 3'!D35</f>
        <v>0.80832800000000005</v>
      </c>
    </row>
    <row r="5" spans="14:17" ht="15.75" customHeight="1" x14ac:dyDescent="0.25">
      <c r="N5" s="1" t="s">
        <v>22</v>
      </c>
      <c r="O5" s="2">
        <f>'Вариант 1'!F38</f>
        <v>0.38</v>
      </c>
      <c r="P5" s="2">
        <f>'Вариант 2'!F35</f>
        <v>1.7969999999999999</v>
      </c>
      <c r="Q5" s="2">
        <f>'Вариант 3'!F35</f>
        <v>2.69</v>
      </c>
    </row>
    <row r="6" spans="14:17" ht="15.75" customHeight="1" x14ac:dyDescent="0.25">
      <c r="N6" s="1" t="s">
        <v>24</v>
      </c>
      <c r="O6" s="2">
        <f>'Вариант 1'!H38</f>
        <v>11.747999999999999</v>
      </c>
      <c r="P6" s="2">
        <f>'Вариант 2'!H35</f>
        <v>27.689</v>
      </c>
      <c r="Q6" s="2">
        <f>'Вариант 3'!H35</f>
        <v>37.415999999999997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L35"/>
  <sheetViews>
    <sheetView topLeftCell="A16" workbookViewId="0">
      <selection activeCell="G22" sqref="G22:H22"/>
    </sheetView>
  </sheetViews>
  <sheetFormatPr defaultColWidth="12.5546875" defaultRowHeight="15.75" customHeight="1" x14ac:dyDescent="0.25"/>
  <cols>
    <col min="2" max="2" width="23.5546875" customWidth="1"/>
    <col min="4" max="4" width="16.33203125" customWidth="1"/>
  </cols>
  <sheetData>
    <row r="2" spans="2:7" ht="15.75" customHeight="1" x14ac:dyDescent="0.25">
      <c r="G2" s="1" t="s">
        <v>0</v>
      </c>
    </row>
    <row r="3" spans="2:7" ht="15.75" customHeight="1" x14ac:dyDescent="0.25">
      <c r="B3" s="15" t="s">
        <v>1</v>
      </c>
      <c r="C3" s="16"/>
      <c r="D3" s="1">
        <v>4</v>
      </c>
      <c r="G3" s="1">
        <v>0.3</v>
      </c>
    </row>
    <row r="4" spans="2:7" ht="15.75" customHeight="1" x14ac:dyDescent="0.25">
      <c r="B4" s="15" t="s">
        <v>2</v>
      </c>
      <c r="C4" s="16"/>
      <c r="D4" s="1">
        <v>2</v>
      </c>
    </row>
    <row r="5" spans="2:7" ht="15.75" customHeight="1" x14ac:dyDescent="0.25">
      <c r="B5" s="15" t="s">
        <v>3</v>
      </c>
      <c r="C5" s="16"/>
      <c r="D5" s="1">
        <v>7</v>
      </c>
    </row>
    <row r="6" spans="2:7" ht="15.75" customHeight="1" x14ac:dyDescent="0.25">
      <c r="B6" s="17" t="s">
        <v>4</v>
      </c>
      <c r="C6" s="1" t="s">
        <v>5</v>
      </c>
      <c r="D6" s="1">
        <v>254.33</v>
      </c>
    </row>
    <row r="7" spans="2:7" ht="15.75" customHeight="1" x14ac:dyDescent="0.25">
      <c r="B7" s="18"/>
      <c r="C7" s="1" t="s">
        <v>6</v>
      </c>
      <c r="D7" s="1" t="s">
        <v>7</v>
      </c>
    </row>
    <row r="8" spans="2:7" ht="15.75" customHeight="1" x14ac:dyDescent="0.25">
      <c r="B8" s="17" t="s">
        <v>8</v>
      </c>
      <c r="C8" s="1" t="s">
        <v>5</v>
      </c>
      <c r="D8" s="2">
        <f>G3*D6*D4</f>
        <v>152.59800000000001</v>
      </c>
    </row>
    <row r="9" spans="2:7" ht="15.75" customHeight="1" x14ac:dyDescent="0.25">
      <c r="B9" s="18"/>
      <c r="C9" s="1" t="s">
        <v>9</v>
      </c>
      <c r="D9" s="1">
        <v>1</v>
      </c>
    </row>
    <row r="21" spans="2:12" ht="15.75" customHeight="1" x14ac:dyDescent="0.25">
      <c r="B21" s="11" t="s">
        <v>42</v>
      </c>
      <c r="C21" s="12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2:12" ht="15.75" customHeight="1" x14ac:dyDescent="0.25">
      <c r="B22" s="13"/>
      <c r="C22" s="14"/>
      <c r="D22" s="1">
        <v>2</v>
      </c>
      <c r="E22" s="1">
        <v>7</v>
      </c>
      <c r="F22" s="1" t="s">
        <v>39</v>
      </c>
      <c r="G22" s="8">
        <v>14.093</v>
      </c>
      <c r="H22" s="10">
        <f>1/[1]Лист1!Q17</f>
        <v>8.8417329796640143</v>
      </c>
      <c r="I22" s="1">
        <v>1</v>
      </c>
    </row>
    <row r="23" spans="2:12" ht="15.75" customHeight="1" x14ac:dyDescent="0.25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ht="15.75" customHeight="1" x14ac:dyDescent="0.25">
      <c r="B24" s="1">
        <v>10</v>
      </c>
      <c r="C24" s="7">
        <v>0</v>
      </c>
      <c r="D24" s="2">
        <f t="shared" ref="D24:D35" si="0">C24/B24</f>
        <v>0</v>
      </c>
      <c r="E24" s="2">
        <v>0</v>
      </c>
      <c r="F24" s="6">
        <v>0.4</v>
      </c>
      <c r="G24" s="6">
        <v>0.188</v>
      </c>
      <c r="H24" s="6">
        <v>7.2030000000000003</v>
      </c>
      <c r="I24" s="2" t="s">
        <v>29</v>
      </c>
      <c r="J24" s="6">
        <v>12.605</v>
      </c>
      <c r="K24" s="2">
        <f t="shared" ref="K24:K35" si="1">SQRT(J24^2/B24)*1.96</f>
        <v>7.8126599416587945</v>
      </c>
      <c r="L24" s="2">
        <f t="shared" ref="L24:L35" si="2">K24/J24*100</f>
        <v>61.980642139300237</v>
      </c>
    </row>
    <row r="25" spans="2:12" ht="15.75" customHeight="1" x14ac:dyDescent="0.25">
      <c r="B25" s="1">
        <v>20</v>
      </c>
      <c r="C25" s="7">
        <v>0</v>
      </c>
      <c r="D25" s="2">
        <f t="shared" si="0"/>
        <v>0</v>
      </c>
      <c r="E25" s="2">
        <v>0</v>
      </c>
      <c r="F25" s="6">
        <v>0.23100000000000001</v>
      </c>
      <c r="G25" s="6">
        <v>0.14299999999999999</v>
      </c>
      <c r="H25" s="6">
        <v>4.6520000000000001</v>
      </c>
      <c r="I25" s="2">
        <f t="shared" ref="I25:I35" si="3">ABS(100*H25/H24-100)</f>
        <v>35.415798972650293</v>
      </c>
      <c r="J25" s="6">
        <v>11.631</v>
      </c>
      <c r="K25" s="2">
        <f t="shared" si="1"/>
        <v>5.09751050267481</v>
      </c>
      <c r="L25" s="2">
        <f t="shared" si="2"/>
        <v>43.826932358995876</v>
      </c>
    </row>
    <row r="26" spans="2:12" ht="15.75" customHeight="1" x14ac:dyDescent="0.25">
      <c r="B26" s="1">
        <v>50</v>
      </c>
      <c r="C26" s="7">
        <v>0</v>
      </c>
      <c r="D26" s="2">
        <f t="shared" si="0"/>
        <v>0</v>
      </c>
      <c r="E26" s="2">
        <v>0</v>
      </c>
      <c r="F26" s="6">
        <v>0.182</v>
      </c>
      <c r="G26" s="6">
        <v>0.193</v>
      </c>
      <c r="H26" s="6">
        <v>3.952</v>
      </c>
      <c r="I26" s="2">
        <f t="shared" si="3"/>
        <v>15.047291487532249</v>
      </c>
      <c r="J26" s="6">
        <v>13.584</v>
      </c>
      <c r="K26" s="2">
        <f t="shared" si="1"/>
        <v>3.76529269813012</v>
      </c>
      <c r="L26" s="2">
        <f t="shared" si="2"/>
        <v>27.718585822512665</v>
      </c>
    </row>
    <row r="27" spans="2:12" ht="15.75" customHeight="1" x14ac:dyDescent="0.25">
      <c r="B27" s="1">
        <v>100</v>
      </c>
      <c r="C27" s="7">
        <v>3</v>
      </c>
      <c r="D27" s="2">
        <f t="shared" si="0"/>
        <v>0.03</v>
      </c>
      <c r="E27" s="2">
        <v>0</v>
      </c>
      <c r="F27" s="6">
        <v>0.189</v>
      </c>
      <c r="G27" s="6">
        <v>0.19500000000000001</v>
      </c>
      <c r="H27" s="6">
        <v>5.0599999999999996</v>
      </c>
      <c r="I27" s="2">
        <f t="shared" si="3"/>
        <v>28.036437246963544</v>
      </c>
      <c r="J27" s="6">
        <v>16.867999999999999</v>
      </c>
      <c r="K27" s="2">
        <f t="shared" si="1"/>
        <v>3.3061279999999997</v>
      </c>
      <c r="L27" s="2">
        <f t="shared" si="2"/>
        <v>19.600000000000001</v>
      </c>
    </row>
    <row r="28" spans="2:12" ht="15.75" customHeight="1" x14ac:dyDescent="0.25">
      <c r="B28" s="1">
        <v>200</v>
      </c>
      <c r="C28" s="7">
        <v>7</v>
      </c>
      <c r="D28" s="2">
        <f t="shared" si="0"/>
        <v>3.5000000000000003E-2</v>
      </c>
      <c r="E28" s="2">
        <f t="shared" ref="E28:E35" si="4">ABS(100*D28/D27-100)</f>
        <v>16.666666666666686</v>
      </c>
      <c r="F28" s="6">
        <v>0.14000000000000001</v>
      </c>
      <c r="G28" s="6">
        <v>0.186</v>
      </c>
      <c r="H28" s="6">
        <v>4.0599999999999996</v>
      </c>
      <c r="I28" s="2">
        <f t="shared" si="3"/>
        <v>19.762845849802375</v>
      </c>
      <c r="J28" s="6">
        <v>15.456</v>
      </c>
      <c r="K28" s="2">
        <f t="shared" si="1"/>
        <v>2.1420923123637787</v>
      </c>
      <c r="L28" s="2">
        <f t="shared" si="2"/>
        <v>13.859292911256333</v>
      </c>
    </row>
    <row r="29" spans="2:12" ht="15.75" customHeight="1" x14ac:dyDescent="0.25">
      <c r="B29" s="1">
        <v>500</v>
      </c>
      <c r="C29" s="7">
        <v>17</v>
      </c>
      <c r="D29" s="2">
        <f t="shared" si="0"/>
        <v>3.4000000000000002E-2</v>
      </c>
      <c r="E29" s="2">
        <f t="shared" si="4"/>
        <v>2.8571428571428612</v>
      </c>
      <c r="F29" s="6">
        <v>0.151</v>
      </c>
      <c r="G29" s="6">
        <v>0.193</v>
      </c>
      <c r="H29" s="6">
        <v>4.62</v>
      </c>
      <c r="I29" s="2">
        <f t="shared" si="3"/>
        <v>13.793103448275872</v>
      </c>
      <c r="J29" s="6">
        <v>18.285</v>
      </c>
      <c r="K29" s="2">
        <f t="shared" si="1"/>
        <v>1.6027509163684792</v>
      </c>
      <c r="L29" s="2">
        <f t="shared" si="2"/>
        <v>8.7653864717991752</v>
      </c>
    </row>
    <row r="30" spans="2:12" ht="15.75" customHeight="1" x14ac:dyDescent="0.25">
      <c r="B30" s="1">
        <v>1000</v>
      </c>
      <c r="C30" s="7">
        <v>36</v>
      </c>
      <c r="D30" s="2">
        <f t="shared" si="0"/>
        <v>3.5999999999999997E-2</v>
      </c>
      <c r="E30" s="2">
        <f t="shared" si="4"/>
        <v>5.8823529411764497</v>
      </c>
      <c r="F30" s="6">
        <v>0.14899999999999999</v>
      </c>
      <c r="G30" s="6">
        <v>0.192</v>
      </c>
      <c r="H30" s="6">
        <v>4.3659999999999997</v>
      </c>
      <c r="I30" s="2">
        <f t="shared" si="3"/>
        <v>5.49783549783551</v>
      </c>
      <c r="J30" s="6">
        <v>17.206</v>
      </c>
      <c r="K30" s="2">
        <f t="shared" si="1"/>
        <v>1.0664389286487999</v>
      </c>
      <c r="L30" s="2">
        <f t="shared" si="2"/>
        <v>6.1980642139300244</v>
      </c>
    </row>
    <row r="31" spans="2:12" ht="15.75" customHeight="1" x14ac:dyDescent="0.25">
      <c r="B31" s="1">
        <v>5000</v>
      </c>
      <c r="C31" s="7">
        <v>174</v>
      </c>
      <c r="D31" s="2">
        <f t="shared" si="0"/>
        <v>3.4799999999999998E-2</v>
      </c>
      <c r="E31" s="2">
        <f t="shared" si="4"/>
        <v>3.3333333333333428</v>
      </c>
      <c r="F31" s="6">
        <v>0.16900000000000001</v>
      </c>
      <c r="G31" s="6">
        <v>0.19800000000000001</v>
      </c>
      <c r="H31" s="6">
        <v>4.7210000000000001</v>
      </c>
      <c r="I31" s="2">
        <f t="shared" si="3"/>
        <v>8.1310123683005173</v>
      </c>
      <c r="J31" s="6">
        <v>19.577000000000002</v>
      </c>
      <c r="K31" s="2">
        <f t="shared" si="1"/>
        <v>0.54264675464733036</v>
      </c>
      <c r="L31" s="2">
        <f t="shared" si="2"/>
        <v>2.7718585822512658</v>
      </c>
    </row>
    <row r="32" spans="2:12" ht="15.75" customHeight="1" x14ac:dyDescent="0.25">
      <c r="B32" s="1">
        <v>10000</v>
      </c>
      <c r="C32" s="7">
        <v>349</v>
      </c>
      <c r="D32" s="2">
        <f t="shared" si="0"/>
        <v>3.49E-2</v>
      </c>
      <c r="E32" s="2">
        <f t="shared" si="4"/>
        <v>0.28735632183909843</v>
      </c>
      <c r="F32" s="6">
        <v>0.16800000000000001</v>
      </c>
      <c r="G32" s="6">
        <v>0.19800000000000001</v>
      </c>
      <c r="H32" s="6">
        <v>4.9859999999999998</v>
      </c>
      <c r="I32" s="2">
        <f t="shared" si="3"/>
        <v>5.6132175386570538</v>
      </c>
      <c r="J32" s="6">
        <v>20.094999999999999</v>
      </c>
      <c r="K32" s="2">
        <f t="shared" si="1"/>
        <v>0.39386199999999999</v>
      </c>
      <c r="L32" s="2">
        <f t="shared" si="2"/>
        <v>1.96</v>
      </c>
    </row>
    <row r="33" spans="2:12" ht="15.75" customHeight="1" x14ac:dyDescent="0.25">
      <c r="B33" s="1">
        <v>50000</v>
      </c>
      <c r="C33" s="7">
        <v>1764</v>
      </c>
      <c r="D33" s="2">
        <f t="shared" si="0"/>
        <v>3.5279999999999999E-2</v>
      </c>
      <c r="E33" s="2">
        <f t="shared" si="4"/>
        <v>1.088825214899714</v>
      </c>
      <c r="F33" s="6">
        <v>0.16500000000000001</v>
      </c>
      <c r="G33" s="6">
        <v>0.2</v>
      </c>
      <c r="H33" s="6">
        <v>4.9050000000000002</v>
      </c>
      <c r="I33" s="2">
        <f t="shared" si="3"/>
        <v>1.6245487364620885</v>
      </c>
      <c r="J33" s="6">
        <v>19.818999999999999</v>
      </c>
      <c r="K33" s="2">
        <f t="shared" si="1"/>
        <v>0.17372119448458784</v>
      </c>
      <c r="L33" s="2">
        <f t="shared" si="2"/>
        <v>0.87653864717991747</v>
      </c>
    </row>
    <row r="34" spans="2:12" ht="15.75" customHeight="1" x14ac:dyDescent="0.25">
      <c r="B34" s="1">
        <v>100000</v>
      </c>
      <c r="C34" s="7">
        <v>3450</v>
      </c>
      <c r="D34" s="2">
        <f t="shared" si="0"/>
        <v>3.4500000000000003E-2</v>
      </c>
      <c r="E34" s="2">
        <f t="shared" si="4"/>
        <v>2.2108843537414913</v>
      </c>
      <c r="F34" s="6">
        <v>0.16400000000000001</v>
      </c>
      <c r="G34" s="6">
        <v>0.2</v>
      </c>
      <c r="H34" s="6">
        <v>4.8650000000000002</v>
      </c>
      <c r="I34" s="2">
        <f t="shared" si="3"/>
        <v>0.81549439347604391</v>
      </c>
      <c r="J34" s="6">
        <v>19.702999999999999</v>
      </c>
      <c r="K34" s="2">
        <f t="shared" si="1"/>
        <v>0.12212045920706324</v>
      </c>
      <c r="L34" s="2">
        <f t="shared" si="2"/>
        <v>0.61980642139300235</v>
      </c>
    </row>
    <row r="35" spans="2:12" ht="15.75" customHeight="1" x14ac:dyDescent="0.25">
      <c r="B35" s="1">
        <v>500000</v>
      </c>
      <c r="C35" s="7">
        <v>17673</v>
      </c>
      <c r="D35" s="2">
        <f t="shared" si="0"/>
        <v>3.5346000000000002E-2</v>
      </c>
      <c r="E35" s="2">
        <f t="shared" si="4"/>
        <v>2.452173913043481</v>
      </c>
      <c r="F35" s="6">
        <v>0.16600000000000001</v>
      </c>
      <c r="G35" s="6">
        <v>0.2</v>
      </c>
      <c r="H35" s="6">
        <v>4.9630000000000001</v>
      </c>
      <c r="I35" s="2">
        <f t="shared" si="3"/>
        <v>2.0143884892086277</v>
      </c>
      <c r="J35" s="6">
        <v>19.97</v>
      </c>
      <c r="K35" s="2">
        <f t="shared" si="1"/>
        <v>5.5354015887557784E-2</v>
      </c>
      <c r="L35" s="2">
        <f t="shared" si="2"/>
        <v>0.27718585822512659</v>
      </c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2:L35"/>
  <sheetViews>
    <sheetView topLeftCell="A18" workbookViewId="0">
      <selection activeCell="G35" sqref="G35"/>
    </sheetView>
  </sheetViews>
  <sheetFormatPr defaultColWidth="12.5546875" defaultRowHeight="15.75" customHeight="1" x14ac:dyDescent="0.25"/>
  <cols>
    <col min="2" max="2" width="23.5546875" customWidth="1"/>
    <col min="4" max="4" width="16.33203125" customWidth="1"/>
  </cols>
  <sheetData>
    <row r="2" spans="2:7" ht="15.75" customHeight="1" x14ac:dyDescent="0.25">
      <c r="G2" s="1" t="s">
        <v>0</v>
      </c>
    </row>
    <row r="3" spans="2:7" ht="15.75" customHeight="1" x14ac:dyDescent="0.25">
      <c r="B3" s="15" t="s">
        <v>1</v>
      </c>
      <c r="C3" s="16"/>
      <c r="D3" s="1">
        <v>5</v>
      </c>
      <c r="G3" s="1">
        <v>0.3</v>
      </c>
    </row>
    <row r="4" spans="2:7" ht="15.75" customHeight="1" x14ac:dyDescent="0.25">
      <c r="B4" s="15" t="s">
        <v>2</v>
      </c>
      <c r="C4" s="16"/>
      <c r="D4" s="1">
        <v>2</v>
      </c>
    </row>
    <row r="5" spans="2:7" ht="15.75" customHeight="1" x14ac:dyDescent="0.25">
      <c r="B5" s="15" t="s">
        <v>3</v>
      </c>
      <c r="C5" s="16"/>
      <c r="D5" s="1">
        <v>7</v>
      </c>
    </row>
    <row r="6" spans="2:7" ht="15.75" customHeight="1" x14ac:dyDescent="0.25">
      <c r="B6" s="17" t="s">
        <v>4</v>
      </c>
      <c r="C6" s="1" t="s">
        <v>5</v>
      </c>
      <c r="D6" s="1">
        <v>254.33</v>
      </c>
    </row>
    <row r="7" spans="2:7" ht="15.75" customHeight="1" x14ac:dyDescent="0.25">
      <c r="B7" s="18"/>
      <c r="C7" s="1" t="s">
        <v>6</v>
      </c>
      <c r="D7" s="1" t="s">
        <v>30</v>
      </c>
    </row>
    <row r="8" spans="2:7" ht="15.75" customHeight="1" x14ac:dyDescent="0.25">
      <c r="B8" s="17" t="s">
        <v>8</v>
      </c>
      <c r="C8" s="1" t="s">
        <v>5</v>
      </c>
      <c r="D8" s="2">
        <f>G3*D6*D4</f>
        <v>152.59800000000001</v>
      </c>
    </row>
    <row r="9" spans="2:7" ht="15.75" customHeight="1" x14ac:dyDescent="0.25">
      <c r="B9" s="18"/>
      <c r="C9" s="1" t="s">
        <v>9</v>
      </c>
      <c r="D9" s="1">
        <v>1</v>
      </c>
    </row>
    <row r="21" spans="2:12" ht="15.75" customHeight="1" x14ac:dyDescent="0.25">
      <c r="B21" s="11" t="s">
        <v>10</v>
      </c>
      <c r="C21" s="12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2:12" ht="15.75" customHeight="1" x14ac:dyDescent="0.25">
      <c r="B22" s="13"/>
      <c r="C22" s="14"/>
      <c r="D22" s="1">
        <v>2</v>
      </c>
      <c r="E22" s="1">
        <v>7</v>
      </c>
      <c r="F22" s="1" t="s">
        <v>17</v>
      </c>
      <c r="G22" s="8">
        <v>14.093</v>
      </c>
      <c r="H22">
        <v>8.8420000000000005</v>
      </c>
      <c r="I22" s="1">
        <v>1</v>
      </c>
    </row>
    <row r="23" spans="2:12" ht="15.75" customHeight="1" x14ac:dyDescent="0.25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ht="15.75" customHeight="1" x14ac:dyDescent="0.25">
      <c r="B24" s="1">
        <v>10</v>
      </c>
      <c r="C24" s="7">
        <v>4</v>
      </c>
      <c r="D24" s="2">
        <f t="shared" ref="D24:D35" si="0">C24/B24</f>
        <v>0.4</v>
      </c>
      <c r="E24" s="2" t="s">
        <v>29</v>
      </c>
      <c r="F24" s="6">
        <v>1.5389999999999999</v>
      </c>
      <c r="G24" s="6">
        <v>0.372</v>
      </c>
      <c r="H24" s="6">
        <v>13.334</v>
      </c>
      <c r="I24" s="2" t="s">
        <v>29</v>
      </c>
      <c r="J24" s="6">
        <v>16.001000000000001</v>
      </c>
      <c r="K24" s="2">
        <f t="shared" ref="K24:K35" si="1">SQRT(J24^2/B24)*1.96</f>
        <v>9.9175225487094316</v>
      </c>
      <c r="L24" s="2">
        <f t="shared" ref="L24:L35" si="2">K24/J24*100</f>
        <v>61.980642139300237</v>
      </c>
    </row>
    <row r="25" spans="2:12" ht="15.75" customHeight="1" x14ac:dyDescent="0.25">
      <c r="B25" s="1">
        <v>20</v>
      </c>
      <c r="C25" s="7">
        <v>4</v>
      </c>
      <c r="D25" s="2">
        <f t="shared" si="0"/>
        <v>0.2</v>
      </c>
      <c r="E25" s="2">
        <f t="shared" ref="E25:E35" si="3">ABS(100*D25/D24-100)</f>
        <v>50</v>
      </c>
      <c r="F25" s="6">
        <v>1.286</v>
      </c>
      <c r="G25" s="6">
        <v>0.40699999999999997</v>
      </c>
      <c r="H25" s="6">
        <v>10.225</v>
      </c>
      <c r="I25" s="2">
        <f t="shared" ref="I25:I35" si="4">ABS(100*H25/H24-100)</f>
        <v>23.316334183290834</v>
      </c>
      <c r="J25" s="6">
        <v>11.281000000000001</v>
      </c>
      <c r="K25" s="2">
        <f t="shared" si="1"/>
        <v>4.9441162394183253</v>
      </c>
      <c r="L25" s="2">
        <f t="shared" si="2"/>
        <v>43.826932358995876</v>
      </c>
    </row>
    <row r="26" spans="2:12" ht="15.75" customHeight="1" x14ac:dyDescent="0.25">
      <c r="B26" s="1">
        <v>50</v>
      </c>
      <c r="C26" s="7">
        <v>8</v>
      </c>
      <c r="D26" s="2">
        <f t="shared" si="0"/>
        <v>0.16</v>
      </c>
      <c r="E26" s="2">
        <f t="shared" si="3"/>
        <v>20</v>
      </c>
      <c r="F26" s="6">
        <v>1.2330000000000001</v>
      </c>
      <c r="G26" s="6">
        <v>0.47899999999999998</v>
      </c>
      <c r="H26" s="6">
        <v>10.166</v>
      </c>
      <c r="I26" s="2">
        <f t="shared" si="4"/>
        <v>0.57701711491442609</v>
      </c>
      <c r="J26" s="6">
        <v>15.157999999999999</v>
      </c>
      <c r="K26" s="2">
        <f t="shared" si="1"/>
        <v>4.2015832389764691</v>
      </c>
      <c r="L26" s="2">
        <f t="shared" si="2"/>
        <v>27.718585822512658</v>
      </c>
    </row>
    <row r="27" spans="2:12" ht="15.75" customHeight="1" x14ac:dyDescent="0.25">
      <c r="B27" s="1">
        <v>100</v>
      </c>
      <c r="C27" s="7">
        <v>21</v>
      </c>
      <c r="D27" s="2">
        <f t="shared" si="0"/>
        <v>0.21</v>
      </c>
      <c r="E27" s="2">
        <f t="shared" si="3"/>
        <v>31.25</v>
      </c>
      <c r="F27" s="6">
        <v>1.3240000000000001</v>
      </c>
      <c r="G27" s="6">
        <v>0.52400000000000002</v>
      </c>
      <c r="H27" s="6">
        <v>13.699</v>
      </c>
      <c r="I27" s="2">
        <f t="shared" si="4"/>
        <v>34.753098563840268</v>
      </c>
      <c r="J27" s="6">
        <v>21.279</v>
      </c>
      <c r="K27" s="2">
        <f t="shared" si="1"/>
        <v>4.1706839999999996</v>
      </c>
      <c r="L27" s="2">
        <f t="shared" si="2"/>
        <v>19.599999999999998</v>
      </c>
    </row>
    <row r="28" spans="2:12" ht="15.75" customHeight="1" x14ac:dyDescent="0.25">
      <c r="B28" s="1">
        <v>200</v>
      </c>
      <c r="C28" s="7">
        <v>43</v>
      </c>
      <c r="D28" s="2">
        <f t="shared" si="0"/>
        <v>0.215</v>
      </c>
      <c r="E28" s="2">
        <f t="shared" si="3"/>
        <v>2.3809523809523796</v>
      </c>
      <c r="F28" s="6">
        <v>1.202</v>
      </c>
      <c r="G28" s="6">
        <v>0.54400000000000004</v>
      </c>
      <c r="H28" s="6">
        <v>12.462</v>
      </c>
      <c r="I28" s="2">
        <f t="shared" si="4"/>
        <v>9.0298561938827646</v>
      </c>
      <c r="J28" s="6">
        <v>21.6</v>
      </c>
      <c r="K28" s="2">
        <f t="shared" si="1"/>
        <v>2.9936072688313677</v>
      </c>
      <c r="L28" s="2">
        <f t="shared" si="2"/>
        <v>13.859292911256333</v>
      </c>
    </row>
    <row r="29" spans="2:12" ht="15.75" customHeight="1" x14ac:dyDescent="0.25">
      <c r="B29" s="1">
        <v>500</v>
      </c>
      <c r="C29" s="7">
        <v>104</v>
      </c>
      <c r="D29" s="2">
        <f t="shared" si="0"/>
        <v>0.20799999999999999</v>
      </c>
      <c r="E29" s="2">
        <f t="shared" si="3"/>
        <v>3.2558139534883708</v>
      </c>
      <c r="F29" s="6">
        <v>1.085</v>
      </c>
      <c r="G29" s="6">
        <v>0.53600000000000003</v>
      </c>
      <c r="H29" s="6">
        <v>11.818</v>
      </c>
      <c r="I29" s="2">
        <f t="shared" si="4"/>
        <v>5.167709837907239</v>
      </c>
      <c r="J29" s="6">
        <v>21.134</v>
      </c>
      <c r="K29" s="2">
        <f t="shared" si="1"/>
        <v>1.8524767769500379</v>
      </c>
      <c r="L29" s="2">
        <f t="shared" si="2"/>
        <v>8.765386471799177</v>
      </c>
    </row>
    <row r="30" spans="2:12" ht="15.75" customHeight="1" x14ac:dyDescent="0.25">
      <c r="B30" s="1">
        <v>1000</v>
      </c>
      <c r="C30" s="7">
        <v>220</v>
      </c>
      <c r="D30" s="2">
        <f t="shared" si="0"/>
        <v>0.22</v>
      </c>
      <c r="E30" s="2">
        <f t="shared" si="3"/>
        <v>5.7692307692307736</v>
      </c>
      <c r="F30" s="6">
        <v>1.135</v>
      </c>
      <c r="G30" s="6">
        <v>0.53800000000000003</v>
      </c>
      <c r="H30" s="6">
        <v>12.371</v>
      </c>
      <c r="I30" s="2">
        <f t="shared" si="4"/>
        <v>4.6793027585039937</v>
      </c>
      <c r="J30" s="6">
        <v>21.632000000000001</v>
      </c>
      <c r="K30" s="2">
        <f t="shared" si="1"/>
        <v>1.3407652507573427</v>
      </c>
      <c r="L30" s="2">
        <f t="shared" si="2"/>
        <v>6.1980642139300226</v>
      </c>
    </row>
    <row r="31" spans="2:12" ht="15.75" customHeight="1" x14ac:dyDescent="0.25">
      <c r="B31" s="1">
        <v>5000</v>
      </c>
      <c r="C31" s="7">
        <v>1163</v>
      </c>
      <c r="D31" s="2">
        <f t="shared" si="0"/>
        <v>0.2326</v>
      </c>
      <c r="E31" s="2">
        <f t="shared" si="3"/>
        <v>5.7272727272727337</v>
      </c>
      <c r="F31" s="6">
        <v>1.1870000000000001</v>
      </c>
      <c r="G31" s="6">
        <v>0.55200000000000005</v>
      </c>
      <c r="H31" s="6">
        <v>12.897</v>
      </c>
      <c r="I31" s="2">
        <f t="shared" si="4"/>
        <v>4.2518793953601204</v>
      </c>
      <c r="J31" s="6">
        <v>21.963999999999999</v>
      </c>
      <c r="K31" s="2">
        <f t="shared" si="1"/>
        <v>0.60881101900566814</v>
      </c>
      <c r="L31" s="2">
        <f t="shared" si="2"/>
        <v>2.7718585822512667</v>
      </c>
    </row>
    <row r="32" spans="2:12" ht="15.75" customHeight="1" x14ac:dyDescent="0.25">
      <c r="B32" s="1">
        <v>10000</v>
      </c>
      <c r="C32" s="7">
        <v>2389</v>
      </c>
      <c r="D32" s="2">
        <f t="shared" si="0"/>
        <v>0.2389</v>
      </c>
      <c r="E32" s="2">
        <f t="shared" si="3"/>
        <v>2.7085124677558099</v>
      </c>
      <c r="F32" s="6">
        <v>1.2030000000000001</v>
      </c>
      <c r="G32" s="6">
        <v>0.55100000000000005</v>
      </c>
      <c r="H32" s="6">
        <v>13.192</v>
      </c>
      <c r="I32" s="2">
        <f t="shared" si="4"/>
        <v>2.2873536481352232</v>
      </c>
      <c r="J32" s="6">
        <v>22.266999999999999</v>
      </c>
      <c r="K32" s="2">
        <f t="shared" si="1"/>
        <v>0.43643319999999997</v>
      </c>
      <c r="L32" s="2">
        <f t="shared" si="2"/>
        <v>1.96</v>
      </c>
    </row>
    <row r="33" spans="2:12" ht="15.75" customHeight="1" x14ac:dyDescent="0.25">
      <c r="B33" s="1">
        <v>50000</v>
      </c>
      <c r="C33" s="7">
        <v>11958</v>
      </c>
      <c r="D33" s="2">
        <f t="shared" si="0"/>
        <v>0.23916000000000001</v>
      </c>
      <c r="E33" s="2">
        <f t="shared" si="3"/>
        <v>0.10883214734198532</v>
      </c>
      <c r="F33" s="6">
        <v>1.2210000000000001</v>
      </c>
      <c r="G33" s="6">
        <v>0.54800000000000004</v>
      </c>
      <c r="H33" s="6">
        <v>13.484</v>
      </c>
      <c r="I33" s="2">
        <f t="shared" si="4"/>
        <v>2.2134627046694959</v>
      </c>
      <c r="J33" s="6">
        <v>22.393000000000001</v>
      </c>
      <c r="K33" s="2">
        <f t="shared" si="1"/>
        <v>0.19628329926299895</v>
      </c>
      <c r="L33" s="2">
        <f t="shared" si="2"/>
        <v>0.87653864717991758</v>
      </c>
    </row>
    <row r="34" spans="2:12" ht="15.75" customHeight="1" x14ac:dyDescent="0.25">
      <c r="B34" s="1">
        <v>100000</v>
      </c>
      <c r="C34" s="7">
        <v>23917</v>
      </c>
      <c r="D34" s="2">
        <f t="shared" si="0"/>
        <v>0.23916999999999999</v>
      </c>
      <c r="E34" s="2">
        <f t="shared" si="3"/>
        <v>4.1813012209246381E-3</v>
      </c>
      <c r="F34" s="6">
        <v>1.2290000000000001</v>
      </c>
      <c r="G34" s="6">
        <v>0.55800000000000005</v>
      </c>
      <c r="H34" s="6">
        <v>13.59</v>
      </c>
      <c r="I34" s="2">
        <f t="shared" si="4"/>
        <v>0.78611687926431273</v>
      </c>
      <c r="J34" s="6">
        <v>22.423999999999999</v>
      </c>
      <c r="K34" s="2">
        <f t="shared" si="1"/>
        <v>0.13898539193316684</v>
      </c>
      <c r="L34" s="2">
        <f t="shared" si="2"/>
        <v>0.61980642139300235</v>
      </c>
    </row>
    <row r="35" spans="2:12" ht="15.75" customHeight="1" x14ac:dyDescent="0.25">
      <c r="B35" s="1">
        <v>500000</v>
      </c>
      <c r="C35" s="7">
        <v>119984</v>
      </c>
      <c r="D35" s="2">
        <f t="shared" si="0"/>
        <v>0.23996799999999999</v>
      </c>
      <c r="E35" s="2">
        <f t="shared" si="3"/>
        <v>0.33365388635698423</v>
      </c>
      <c r="F35" s="6">
        <v>1.236</v>
      </c>
      <c r="G35" s="6">
        <v>0.56000000000000005</v>
      </c>
      <c r="H35" s="6">
        <v>13.691000000000001</v>
      </c>
      <c r="I35" s="2">
        <f t="shared" si="4"/>
        <v>0.74319352465049349</v>
      </c>
      <c r="J35" s="6">
        <v>22.608000000000001</v>
      </c>
      <c r="K35" s="2">
        <f t="shared" si="1"/>
        <v>6.2666178827536625E-2</v>
      </c>
      <c r="L35" s="2">
        <f t="shared" si="2"/>
        <v>0.27718585822512659</v>
      </c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2:L35"/>
  <sheetViews>
    <sheetView topLeftCell="A17" workbookViewId="0">
      <selection activeCell="G35" sqref="G35"/>
    </sheetView>
  </sheetViews>
  <sheetFormatPr defaultColWidth="12.5546875" defaultRowHeight="15.75" customHeight="1" x14ac:dyDescent="0.25"/>
  <cols>
    <col min="2" max="2" width="23.5546875" customWidth="1"/>
    <col min="4" max="4" width="16.33203125" customWidth="1"/>
  </cols>
  <sheetData>
    <row r="2" spans="2:7" ht="15.75" customHeight="1" x14ac:dyDescent="0.25">
      <c r="G2" s="1" t="s">
        <v>0</v>
      </c>
    </row>
    <row r="3" spans="2:7" ht="15.75" customHeight="1" x14ac:dyDescent="0.25">
      <c r="B3" s="15" t="s">
        <v>1</v>
      </c>
      <c r="C3" s="16"/>
      <c r="D3" s="1">
        <v>6</v>
      </c>
      <c r="G3" s="1">
        <v>0.3</v>
      </c>
    </row>
    <row r="4" spans="2:7" ht="15.75" customHeight="1" x14ac:dyDescent="0.25">
      <c r="B4" s="15" t="s">
        <v>2</v>
      </c>
      <c r="C4" s="16"/>
      <c r="D4" s="1">
        <v>2</v>
      </c>
    </row>
    <row r="5" spans="2:7" ht="15.75" customHeight="1" x14ac:dyDescent="0.25">
      <c r="B5" s="15" t="s">
        <v>3</v>
      </c>
      <c r="C5" s="16"/>
      <c r="D5" s="1">
        <v>7</v>
      </c>
    </row>
    <row r="6" spans="2:7" ht="15.75" customHeight="1" x14ac:dyDescent="0.25">
      <c r="B6" s="17" t="s">
        <v>4</v>
      </c>
      <c r="C6" s="1" t="s">
        <v>5</v>
      </c>
      <c r="D6" s="1">
        <v>254.33</v>
      </c>
    </row>
    <row r="7" spans="2:7" ht="15.75" customHeight="1" x14ac:dyDescent="0.25">
      <c r="B7" s="18"/>
      <c r="C7" s="1" t="s">
        <v>6</v>
      </c>
      <c r="D7" s="1" t="s">
        <v>31</v>
      </c>
    </row>
    <row r="8" spans="2:7" ht="15.75" customHeight="1" x14ac:dyDescent="0.25">
      <c r="B8" s="17" t="s">
        <v>8</v>
      </c>
      <c r="C8" s="1" t="s">
        <v>5</v>
      </c>
      <c r="D8" s="2">
        <f>G3*D6*D4</f>
        <v>152.59800000000001</v>
      </c>
    </row>
    <row r="9" spans="2:7" ht="15.75" customHeight="1" x14ac:dyDescent="0.25">
      <c r="B9" s="18"/>
      <c r="C9" s="1" t="s">
        <v>9</v>
      </c>
      <c r="D9" s="1">
        <v>1</v>
      </c>
    </row>
    <row r="21" spans="2:12" ht="15.75" customHeight="1" x14ac:dyDescent="0.25">
      <c r="B21" s="11" t="s">
        <v>10</v>
      </c>
      <c r="C21" s="12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2:12" ht="15.75" customHeight="1" x14ac:dyDescent="0.25">
      <c r="B22" s="13"/>
      <c r="C22" s="14"/>
      <c r="D22" s="1">
        <f>D4</f>
        <v>2</v>
      </c>
      <c r="E22" s="1">
        <f>D5</f>
        <v>7</v>
      </c>
      <c r="F22" s="1" t="s">
        <v>40</v>
      </c>
      <c r="G22" s="8">
        <v>14.093</v>
      </c>
      <c r="H22">
        <v>8.8420000000000005</v>
      </c>
      <c r="I22" s="1">
        <v>1</v>
      </c>
    </row>
    <row r="23" spans="2:12" ht="15.75" customHeight="1" x14ac:dyDescent="0.25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ht="15.75" customHeight="1" x14ac:dyDescent="0.25">
      <c r="B24" s="1">
        <v>10</v>
      </c>
      <c r="C24" s="7">
        <v>7</v>
      </c>
      <c r="D24" s="2">
        <f t="shared" ref="D24:D35" si="0">C24/B24</f>
        <v>0.7</v>
      </c>
      <c r="E24" s="2" t="s">
        <v>29</v>
      </c>
      <c r="F24" s="6">
        <v>1.635</v>
      </c>
      <c r="G24" s="6">
        <v>0.61499999999999999</v>
      </c>
      <c r="H24" s="6">
        <v>5.7210000000000001</v>
      </c>
      <c r="I24" s="2" t="s">
        <v>29</v>
      </c>
      <c r="J24" s="6">
        <v>7.6280000000000001</v>
      </c>
      <c r="K24" s="2">
        <f t="shared" ref="K24:K35" si="1">SQRT(J24^2/B24)*1.96</f>
        <v>4.727883382385822</v>
      </c>
      <c r="L24" s="2">
        <f t="shared" ref="L24:L35" si="2">K24/J24*100</f>
        <v>61.980642139300237</v>
      </c>
    </row>
    <row r="25" spans="2:12" ht="15.75" customHeight="1" x14ac:dyDescent="0.25">
      <c r="B25" s="1">
        <v>20</v>
      </c>
      <c r="C25" s="7">
        <v>13</v>
      </c>
      <c r="D25" s="2">
        <f t="shared" si="0"/>
        <v>0.65</v>
      </c>
      <c r="E25" s="2">
        <f t="shared" ref="E25:E35" si="3">ABS(100*D25/D24-100)</f>
        <v>7.1428571428571388</v>
      </c>
      <c r="F25" s="6">
        <v>1.9670000000000001</v>
      </c>
      <c r="G25" s="6">
        <v>0.71599999999999997</v>
      </c>
      <c r="H25" s="6">
        <v>9.8360000000000003</v>
      </c>
      <c r="I25" s="2">
        <f t="shared" ref="I25:I35" si="4">ABS(100*H25/H24-100)</f>
        <v>71.927984618073765</v>
      </c>
      <c r="J25" s="6">
        <v>13.609</v>
      </c>
      <c r="K25" s="2">
        <f t="shared" si="1"/>
        <v>5.9644072247357496</v>
      </c>
      <c r="L25" s="2">
        <f t="shared" si="2"/>
        <v>43.826932358995883</v>
      </c>
    </row>
    <row r="26" spans="2:12" ht="15.75" customHeight="1" x14ac:dyDescent="0.25">
      <c r="B26" s="1">
        <v>50</v>
      </c>
      <c r="C26" s="7">
        <v>32</v>
      </c>
      <c r="D26" s="2">
        <f t="shared" si="0"/>
        <v>0.64</v>
      </c>
      <c r="E26" s="2">
        <f t="shared" si="3"/>
        <v>1.5384615384615472</v>
      </c>
      <c r="F26" s="6">
        <v>2.38</v>
      </c>
      <c r="G26" s="6">
        <v>0.71299999999999997</v>
      </c>
      <c r="H26" s="6">
        <v>13.032999999999999</v>
      </c>
      <c r="I26" s="2">
        <f t="shared" si="4"/>
        <v>32.503050020333461</v>
      </c>
      <c r="J26" s="6">
        <v>15.509</v>
      </c>
      <c r="K26" s="2">
        <f t="shared" si="1"/>
        <v>4.2988754752134897</v>
      </c>
      <c r="L26" s="2">
        <f t="shared" si="2"/>
        <v>27.718585822512665</v>
      </c>
    </row>
    <row r="27" spans="2:12" ht="15.75" customHeight="1" x14ac:dyDescent="0.25">
      <c r="B27" s="1">
        <v>100</v>
      </c>
      <c r="C27" s="7">
        <v>68</v>
      </c>
      <c r="D27" s="2">
        <f t="shared" si="0"/>
        <v>0.68</v>
      </c>
      <c r="E27" s="2">
        <f t="shared" si="3"/>
        <v>6.25</v>
      </c>
      <c r="F27" s="6">
        <v>2.5089999999999999</v>
      </c>
      <c r="G27" s="6">
        <v>0.77700000000000002</v>
      </c>
      <c r="H27" s="6">
        <v>17.562000000000001</v>
      </c>
      <c r="I27" s="2">
        <f t="shared" si="4"/>
        <v>34.750249366991483</v>
      </c>
      <c r="J27" s="6">
        <v>20.18</v>
      </c>
      <c r="K27" s="2">
        <f t="shared" si="1"/>
        <v>3.9552799999999997</v>
      </c>
      <c r="L27" s="2">
        <f t="shared" si="2"/>
        <v>19.599999999999998</v>
      </c>
    </row>
    <row r="28" spans="2:12" ht="15.75" customHeight="1" x14ac:dyDescent="0.25">
      <c r="B28" s="1">
        <v>200</v>
      </c>
      <c r="C28" s="7">
        <v>132</v>
      </c>
      <c r="D28" s="2">
        <f t="shared" si="0"/>
        <v>0.66</v>
      </c>
      <c r="E28" s="2">
        <f t="shared" si="3"/>
        <v>2.9411764705882462</v>
      </c>
      <c r="F28" s="6">
        <v>2.3340000000000001</v>
      </c>
      <c r="G28" s="6">
        <v>0.85399999999999998</v>
      </c>
      <c r="H28" s="6">
        <v>14.417999999999999</v>
      </c>
      <c r="I28" s="2">
        <f t="shared" si="4"/>
        <v>17.902289033139738</v>
      </c>
      <c r="J28" s="6">
        <v>16.904</v>
      </c>
      <c r="K28" s="2">
        <f t="shared" si="1"/>
        <v>2.3427748737187701</v>
      </c>
      <c r="L28" s="2">
        <f t="shared" si="2"/>
        <v>13.859292911256329</v>
      </c>
    </row>
    <row r="29" spans="2:12" ht="15.75" customHeight="1" x14ac:dyDescent="0.25">
      <c r="B29" s="1">
        <v>500</v>
      </c>
      <c r="C29" s="7">
        <v>345</v>
      </c>
      <c r="D29" s="2">
        <f t="shared" si="0"/>
        <v>0.69</v>
      </c>
      <c r="E29" s="2">
        <f t="shared" si="3"/>
        <v>4.5454545454545467</v>
      </c>
      <c r="F29" s="6">
        <v>2.4889999999999999</v>
      </c>
      <c r="G29" s="6">
        <v>0.86199999999999999</v>
      </c>
      <c r="H29" s="6">
        <v>18.966999999999999</v>
      </c>
      <c r="I29" s="2">
        <f t="shared" si="4"/>
        <v>31.550839228741836</v>
      </c>
      <c r="J29" s="6">
        <v>20.92</v>
      </c>
      <c r="K29" s="2">
        <f t="shared" si="1"/>
        <v>1.8337188499003876</v>
      </c>
      <c r="L29" s="2">
        <f t="shared" si="2"/>
        <v>8.7653864717991752</v>
      </c>
    </row>
    <row r="30" spans="2:12" ht="15.75" customHeight="1" x14ac:dyDescent="0.25">
      <c r="B30" s="1">
        <v>1000</v>
      </c>
      <c r="C30" s="7">
        <v>681</v>
      </c>
      <c r="D30" s="2">
        <f t="shared" si="0"/>
        <v>0.68100000000000005</v>
      </c>
      <c r="E30" s="2">
        <f t="shared" si="3"/>
        <v>1.3043478260869392</v>
      </c>
      <c r="F30" s="6">
        <v>2.44</v>
      </c>
      <c r="G30" s="6">
        <v>0.84699999999999998</v>
      </c>
      <c r="H30" s="6">
        <v>18.420999999999999</v>
      </c>
      <c r="I30" s="2">
        <f t="shared" si="4"/>
        <v>2.8786840301576433</v>
      </c>
      <c r="J30" s="6">
        <v>20.786999999999999</v>
      </c>
      <c r="K30" s="2">
        <f t="shared" si="1"/>
        <v>1.2883916081496338</v>
      </c>
      <c r="L30" s="2">
        <f t="shared" si="2"/>
        <v>6.1980642139300235</v>
      </c>
    </row>
    <row r="31" spans="2:12" ht="15.75" customHeight="1" x14ac:dyDescent="0.25">
      <c r="B31" s="1">
        <v>5000</v>
      </c>
      <c r="C31" s="7">
        <v>3540</v>
      </c>
      <c r="D31" s="2">
        <f t="shared" si="0"/>
        <v>0.70799999999999996</v>
      </c>
      <c r="E31" s="2">
        <f t="shared" si="3"/>
        <v>3.9647577092510886</v>
      </c>
      <c r="F31" s="6">
        <v>2.476</v>
      </c>
      <c r="G31" s="6">
        <v>0.82299999999999995</v>
      </c>
      <c r="H31" s="6">
        <v>21.536000000000001</v>
      </c>
      <c r="I31" s="2">
        <f t="shared" si="4"/>
        <v>16.910048314423776</v>
      </c>
      <c r="J31" s="6">
        <v>24.088000000000001</v>
      </c>
      <c r="K31" s="2">
        <f t="shared" si="1"/>
        <v>0.66768529529268494</v>
      </c>
      <c r="L31" s="2">
        <f t="shared" si="2"/>
        <v>2.7718585822512658</v>
      </c>
    </row>
    <row r="32" spans="2:12" ht="15.75" customHeight="1" x14ac:dyDescent="0.25">
      <c r="B32" s="1">
        <v>10000</v>
      </c>
      <c r="C32" s="7">
        <v>7103</v>
      </c>
      <c r="D32" s="2">
        <f t="shared" si="0"/>
        <v>0.71030000000000004</v>
      </c>
      <c r="E32" s="2">
        <f t="shared" si="3"/>
        <v>0.3248587570621595</v>
      </c>
      <c r="F32" s="6">
        <v>2.4900000000000002</v>
      </c>
      <c r="G32" s="6">
        <v>0.82899999999999996</v>
      </c>
      <c r="H32" s="6">
        <v>21.824000000000002</v>
      </c>
      <c r="I32" s="2">
        <f t="shared" si="4"/>
        <v>1.3372956909361022</v>
      </c>
      <c r="J32" s="6">
        <v>24.32</v>
      </c>
      <c r="K32" s="2">
        <f t="shared" si="1"/>
        <v>0.47667199999999998</v>
      </c>
      <c r="L32" s="2">
        <f t="shared" si="2"/>
        <v>1.96</v>
      </c>
    </row>
    <row r="33" spans="2:12" ht="15.75" customHeight="1" x14ac:dyDescent="0.25">
      <c r="B33" s="1">
        <v>50000</v>
      </c>
      <c r="C33" s="7">
        <v>35669</v>
      </c>
      <c r="D33" s="2">
        <f t="shared" si="0"/>
        <v>0.71338000000000001</v>
      </c>
      <c r="E33" s="2">
        <f t="shared" si="3"/>
        <v>0.43361959735324263</v>
      </c>
      <c r="F33" s="6">
        <v>2.4990000000000001</v>
      </c>
      <c r="G33" s="6">
        <v>0.83099999999999996</v>
      </c>
      <c r="H33" s="6">
        <v>22.085999999999999</v>
      </c>
      <c r="I33" s="2">
        <f t="shared" si="4"/>
        <v>1.2005131964809266</v>
      </c>
      <c r="J33" s="6">
        <v>24.67</v>
      </c>
      <c r="K33" s="2">
        <f t="shared" si="1"/>
        <v>0.21624208425928568</v>
      </c>
      <c r="L33" s="2">
        <f t="shared" si="2"/>
        <v>0.87653864717991758</v>
      </c>
    </row>
    <row r="34" spans="2:12" ht="15.75" customHeight="1" x14ac:dyDescent="0.25">
      <c r="B34" s="1">
        <v>100000</v>
      </c>
      <c r="C34" s="7">
        <v>71541</v>
      </c>
      <c r="D34" s="2">
        <f t="shared" si="0"/>
        <v>0.71540999999999999</v>
      </c>
      <c r="E34" s="2">
        <f t="shared" si="3"/>
        <v>0.28456082312371223</v>
      </c>
      <c r="F34" s="6">
        <v>2.5099999999999998</v>
      </c>
      <c r="G34" s="6">
        <v>0.83199999999999996</v>
      </c>
      <c r="H34" s="6">
        <v>22.437999999999999</v>
      </c>
      <c r="I34" s="2">
        <f t="shared" si="4"/>
        <v>1.5937698089287267</v>
      </c>
      <c r="J34" s="6">
        <v>24.933</v>
      </c>
      <c r="K34" s="2">
        <f t="shared" si="1"/>
        <v>0.15453633504591727</v>
      </c>
      <c r="L34" s="2">
        <f t="shared" si="2"/>
        <v>0.61980642139300235</v>
      </c>
    </row>
    <row r="35" spans="2:12" ht="15.75" customHeight="1" x14ac:dyDescent="0.25">
      <c r="B35" s="1">
        <v>500000</v>
      </c>
      <c r="C35" s="7">
        <v>358461</v>
      </c>
      <c r="D35" s="2">
        <f t="shared" si="0"/>
        <v>0.71692199999999995</v>
      </c>
      <c r="E35" s="2">
        <f t="shared" si="3"/>
        <v>0.21134733928796834</v>
      </c>
      <c r="F35" s="6">
        <v>2.5139999999999998</v>
      </c>
      <c r="G35" s="6">
        <v>0.83199999999999996</v>
      </c>
      <c r="H35" s="6">
        <v>22.715</v>
      </c>
      <c r="I35" s="2">
        <f t="shared" si="4"/>
        <v>1.2345128799358349</v>
      </c>
      <c r="J35" s="6">
        <v>25.288</v>
      </c>
      <c r="K35" s="2">
        <f t="shared" si="1"/>
        <v>7.0094759827970018E-2</v>
      </c>
      <c r="L35" s="2">
        <f t="shared" si="2"/>
        <v>0.27718585822512659</v>
      </c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N3:Q6"/>
  <sheetViews>
    <sheetView tabSelected="1" topLeftCell="C16" workbookViewId="0">
      <selection activeCell="Q7" sqref="Q7"/>
    </sheetView>
  </sheetViews>
  <sheetFormatPr defaultColWidth="12.5546875" defaultRowHeight="15.75" customHeight="1" x14ac:dyDescent="0.25"/>
  <sheetData>
    <row r="3" spans="14:17" ht="15.75" customHeight="1" x14ac:dyDescent="0.25">
      <c r="N3" s="1"/>
      <c r="O3" s="1" t="s">
        <v>32</v>
      </c>
      <c r="P3" s="1" t="s">
        <v>33</v>
      </c>
      <c r="Q3" s="1" t="s">
        <v>31</v>
      </c>
    </row>
    <row r="4" spans="14:17" ht="15.75" customHeight="1" x14ac:dyDescent="0.25">
      <c r="N4" s="1" t="s">
        <v>20</v>
      </c>
      <c r="O4" s="2">
        <f>'Вариант 4'!D35</f>
        <v>3.5346000000000002E-2</v>
      </c>
      <c r="P4" s="2">
        <f>'Вариант 5'!D35</f>
        <v>0.23996799999999999</v>
      </c>
      <c r="Q4" s="2">
        <f>'Вариант 6'!D35</f>
        <v>0.71692199999999995</v>
      </c>
    </row>
    <row r="5" spans="14:17" ht="15.75" customHeight="1" x14ac:dyDescent="0.25">
      <c r="N5" s="1" t="s">
        <v>22</v>
      </c>
      <c r="O5" s="2">
        <f>'Вариант 4'!F35</f>
        <v>0.16600000000000001</v>
      </c>
      <c r="P5" s="2">
        <f>'Вариант 5'!F35</f>
        <v>1.236</v>
      </c>
      <c r="Q5" s="2">
        <f>'Вариант 6'!F35</f>
        <v>2.5139999999999998</v>
      </c>
    </row>
    <row r="6" spans="14:17" ht="15.75" customHeight="1" x14ac:dyDescent="0.25">
      <c r="N6" s="1" t="s">
        <v>24</v>
      </c>
      <c r="O6" s="2">
        <f>'Вариант 4'!H35</f>
        <v>4.9630000000000001</v>
      </c>
      <c r="P6" s="2">
        <f>'Вариант 5'!H35</f>
        <v>13.691000000000001</v>
      </c>
      <c r="Q6" s="2">
        <f>'Вариант 6'!H35</f>
        <v>22.715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B2:L35"/>
  <sheetViews>
    <sheetView topLeftCell="A20" workbookViewId="0">
      <selection activeCell="H22" sqref="H22"/>
    </sheetView>
  </sheetViews>
  <sheetFormatPr defaultColWidth="12.5546875" defaultRowHeight="15.75" customHeight="1" x14ac:dyDescent="0.25"/>
  <cols>
    <col min="2" max="2" width="23.5546875" customWidth="1"/>
    <col min="4" max="4" width="16.33203125" customWidth="1"/>
  </cols>
  <sheetData>
    <row r="2" spans="2:7" ht="15.75" customHeight="1" x14ac:dyDescent="0.25">
      <c r="G2" s="1" t="s">
        <v>0</v>
      </c>
    </row>
    <row r="3" spans="2:7" ht="15.75" customHeight="1" x14ac:dyDescent="0.25">
      <c r="B3" s="15" t="s">
        <v>1</v>
      </c>
      <c r="C3" s="16"/>
      <c r="D3" s="1">
        <v>7</v>
      </c>
      <c r="G3" s="1">
        <v>0.6</v>
      </c>
    </row>
    <row r="4" spans="2:7" ht="15.75" customHeight="1" x14ac:dyDescent="0.25">
      <c r="B4" s="15" t="s">
        <v>2</v>
      </c>
      <c r="C4" s="16"/>
      <c r="D4" s="1">
        <v>2</v>
      </c>
    </row>
    <row r="5" spans="2:7" ht="15.75" customHeight="1" x14ac:dyDescent="0.25">
      <c r="B5" s="15" t="s">
        <v>3</v>
      </c>
      <c r="C5" s="16"/>
      <c r="D5" s="1">
        <v>7</v>
      </c>
    </row>
    <row r="6" spans="2:7" ht="15.75" customHeight="1" x14ac:dyDescent="0.25">
      <c r="B6" s="17" t="s">
        <v>4</v>
      </c>
      <c r="C6" s="1" t="s">
        <v>5</v>
      </c>
      <c r="D6" s="1">
        <v>254.33</v>
      </c>
    </row>
    <row r="7" spans="2:7" ht="15.75" customHeight="1" x14ac:dyDescent="0.25">
      <c r="B7" s="18"/>
      <c r="C7" s="1" t="s">
        <v>6</v>
      </c>
      <c r="D7" s="1" t="s">
        <v>7</v>
      </c>
    </row>
    <row r="8" spans="2:7" ht="15.75" customHeight="1" x14ac:dyDescent="0.25">
      <c r="B8" s="17" t="s">
        <v>8</v>
      </c>
      <c r="C8" s="1" t="s">
        <v>5</v>
      </c>
      <c r="D8" s="2">
        <f>G3*D6*D4</f>
        <v>305.19600000000003</v>
      </c>
    </row>
    <row r="9" spans="2:7" ht="15.75" customHeight="1" x14ac:dyDescent="0.25">
      <c r="B9" s="18"/>
      <c r="C9" s="1" t="s">
        <v>9</v>
      </c>
      <c r="D9" s="1">
        <v>1</v>
      </c>
    </row>
    <row r="21" spans="2:12" ht="15.75" customHeight="1" x14ac:dyDescent="0.25">
      <c r="B21" s="11" t="s">
        <v>10</v>
      </c>
      <c r="C21" s="12"/>
      <c r="D21" s="1" t="s">
        <v>11</v>
      </c>
      <c r="E21" s="1" t="s">
        <v>12</v>
      </c>
      <c r="F21" s="1" t="s">
        <v>13</v>
      </c>
      <c r="G21" s="1" t="s">
        <v>14</v>
      </c>
      <c r="H21" s="1" t="s">
        <v>15</v>
      </c>
      <c r="I21" s="1" t="s">
        <v>16</v>
      </c>
    </row>
    <row r="22" spans="2:12" ht="15.75" customHeight="1" x14ac:dyDescent="0.25">
      <c r="B22" s="13"/>
      <c r="C22" s="14"/>
      <c r="D22" s="1">
        <v>2</v>
      </c>
      <c r="E22" s="1">
        <v>7</v>
      </c>
      <c r="F22" s="1" t="s">
        <v>39</v>
      </c>
      <c r="G22" s="8">
        <v>14.093</v>
      </c>
      <c r="H22" s="2">
        <v>4.484</v>
      </c>
      <c r="I22" s="1">
        <v>1</v>
      </c>
    </row>
    <row r="23" spans="2:12" ht="15.75" customHeight="1" x14ac:dyDescent="0.25">
      <c r="B23" s="1" t="s">
        <v>18</v>
      </c>
      <c r="C23" s="1" t="s">
        <v>19</v>
      </c>
      <c r="D23" s="1" t="s">
        <v>20</v>
      </c>
      <c r="E23" s="1" t="s">
        <v>21</v>
      </c>
      <c r="F23" s="1" t="s">
        <v>22</v>
      </c>
      <c r="G23" s="1" t="s">
        <v>23</v>
      </c>
      <c r="H23" s="1" t="s">
        <v>24</v>
      </c>
      <c r="I23" s="1" t="s">
        <v>25</v>
      </c>
      <c r="J23" s="1" t="s">
        <v>26</v>
      </c>
      <c r="K23" s="1" t="s">
        <v>27</v>
      </c>
      <c r="L23" s="1" t="s">
        <v>28</v>
      </c>
    </row>
    <row r="24" spans="2:12" ht="15.75" customHeight="1" x14ac:dyDescent="0.25">
      <c r="B24" s="1">
        <v>10</v>
      </c>
      <c r="C24" s="7"/>
      <c r="D24" s="2">
        <f t="shared" ref="D24:D35" si="0">C24/B24</f>
        <v>0</v>
      </c>
      <c r="E24" s="2" t="s">
        <v>29</v>
      </c>
      <c r="F24" s="6"/>
      <c r="G24" s="6"/>
      <c r="H24" s="6"/>
      <c r="I24" s="2" t="s">
        <v>29</v>
      </c>
      <c r="J24" s="6"/>
      <c r="K24" s="2">
        <f t="shared" ref="K24:K35" si="1">SQRT(J24^2/B24)*1.96</f>
        <v>0</v>
      </c>
      <c r="L24" s="2" t="e">
        <f t="shared" ref="L24:L35" si="2">K24/J24*100</f>
        <v>#DIV/0!</v>
      </c>
    </row>
    <row r="25" spans="2:12" ht="15.75" customHeight="1" x14ac:dyDescent="0.25">
      <c r="B25" s="1">
        <v>20</v>
      </c>
      <c r="C25" s="7"/>
      <c r="D25" s="2">
        <f t="shared" si="0"/>
        <v>0</v>
      </c>
      <c r="E25" s="2" t="e">
        <f t="shared" ref="E25:E35" si="3">ABS(100*D25/D24-100)</f>
        <v>#DIV/0!</v>
      </c>
      <c r="F25" s="6"/>
      <c r="G25" s="6"/>
      <c r="H25" s="6"/>
      <c r="I25" s="2" t="e">
        <f t="shared" ref="I25:I35" si="4">ABS(100*H25/H24-100)</f>
        <v>#DIV/0!</v>
      </c>
      <c r="J25" s="6"/>
      <c r="K25" s="2">
        <f t="shared" si="1"/>
        <v>0</v>
      </c>
      <c r="L25" s="2" t="e">
        <f t="shared" si="2"/>
        <v>#DIV/0!</v>
      </c>
    </row>
    <row r="26" spans="2:12" ht="15.75" customHeight="1" x14ac:dyDescent="0.25">
      <c r="B26" s="1">
        <v>50</v>
      </c>
      <c r="C26" s="7"/>
      <c r="D26" s="2">
        <f t="shared" si="0"/>
        <v>0</v>
      </c>
      <c r="E26" s="2" t="e">
        <f t="shared" si="3"/>
        <v>#DIV/0!</v>
      </c>
      <c r="F26" s="6"/>
      <c r="G26" s="6"/>
      <c r="H26" s="6"/>
      <c r="I26" s="2" t="e">
        <f t="shared" si="4"/>
        <v>#DIV/0!</v>
      </c>
      <c r="J26" s="6"/>
      <c r="K26" s="2">
        <f t="shared" si="1"/>
        <v>0</v>
      </c>
      <c r="L26" s="2" t="e">
        <f t="shared" si="2"/>
        <v>#DIV/0!</v>
      </c>
    </row>
    <row r="27" spans="2:12" ht="15.75" customHeight="1" x14ac:dyDescent="0.25">
      <c r="B27" s="1">
        <v>100</v>
      </c>
      <c r="C27" s="7"/>
      <c r="D27" s="2">
        <f t="shared" si="0"/>
        <v>0</v>
      </c>
      <c r="E27" s="2" t="e">
        <f t="shared" si="3"/>
        <v>#DIV/0!</v>
      </c>
      <c r="F27" s="6"/>
      <c r="G27" s="6"/>
      <c r="H27" s="6"/>
      <c r="I27" s="2" t="e">
        <f t="shared" si="4"/>
        <v>#DIV/0!</v>
      </c>
      <c r="J27" s="6"/>
      <c r="K27" s="2">
        <f t="shared" si="1"/>
        <v>0</v>
      </c>
      <c r="L27" s="2" t="e">
        <f t="shared" si="2"/>
        <v>#DIV/0!</v>
      </c>
    </row>
    <row r="28" spans="2:12" ht="13.2" x14ac:dyDescent="0.25">
      <c r="B28" s="1">
        <v>200</v>
      </c>
      <c r="C28" s="7"/>
      <c r="D28" s="2">
        <f t="shared" si="0"/>
        <v>0</v>
      </c>
      <c r="E28" s="2" t="e">
        <f t="shared" si="3"/>
        <v>#DIV/0!</v>
      </c>
      <c r="F28" s="6"/>
      <c r="G28" s="6"/>
      <c r="H28" s="6"/>
      <c r="I28" s="2" t="e">
        <f t="shared" si="4"/>
        <v>#DIV/0!</v>
      </c>
      <c r="J28" s="6"/>
      <c r="K28" s="2">
        <f t="shared" si="1"/>
        <v>0</v>
      </c>
      <c r="L28" s="2" t="e">
        <f t="shared" si="2"/>
        <v>#DIV/0!</v>
      </c>
    </row>
    <row r="29" spans="2:12" ht="13.2" x14ac:dyDescent="0.25">
      <c r="B29" s="1">
        <v>500</v>
      </c>
      <c r="C29" s="7"/>
      <c r="D29" s="2">
        <f t="shared" si="0"/>
        <v>0</v>
      </c>
      <c r="E29" s="2" t="e">
        <f t="shared" si="3"/>
        <v>#DIV/0!</v>
      </c>
      <c r="F29" s="6"/>
      <c r="G29" s="6"/>
      <c r="H29" s="6"/>
      <c r="I29" s="2" t="e">
        <f t="shared" si="4"/>
        <v>#DIV/0!</v>
      </c>
      <c r="J29" s="6"/>
      <c r="K29" s="2">
        <f t="shared" si="1"/>
        <v>0</v>
      </c>
      <c r="L29" s="2" t="e">
        <f t="shared" si="2"/>
        <v>#DIV/0!</v>
      </c>
    </row>
    <row r="30" spans="2:12" ht="13.2" x14ac:dyDescent="0.25">
      <c r="B30" s="1">
        <v>1000</v>
      </c>
      <c r="C30" s="7"/>
      <c r="D30" s="2">
        <f t="shared" si="0"/>
        <v>0</v>
      </c>
      <c r="E30" s="2" t="e">
        <f t="shared" si="3"/>
        <v>#DIV/0!</v>
      </c>
      <c r="F30" s="6"/>
      <c r="G30" s="6"/>
      <c r="H30" s="6"/>
      <c r="I30" s="2" t="e">
        <f t="shared" si="4"/>
        <v>#DIV/0!</v>
      </c>
      <c r="J30" s="6"/>
      <c r="K30" s="2">
        <f t="shared" si="1"/>
        <v>0</v>
      </c>
      <c r="L30" s="2" t="e">
        <f t="shared" si="2"/>
        <v>#DIV/0!</v>
      </c>
    </row>
    <row r="31" spans="2:12" ht="13.2" x14ac:dyDescent="0.25">
      <c r="B31" s="1">
        <v>5000</v>
      </c>
      <c r="C31" s="7"/>
      <c r="D31" s="2">
        <f t="shared" si="0"/>
        <v>0</v>
      </c>
      <c r="E31" s="2" t="e">
        <f t="shared" si="3"/>
        <v>#DIV/0!</v>
      </c>
      <c r="F31" s="6"/>
      <c r="G31" s="6"/>
      <c r="H31" s="6"/>
      <c r="I31" s="2" t="e">
        <f t="shared" si="4"/>
        <v>#DIV/0!</v>
      </c>
      <c r="J31" s="6"/>
      <c r="K31" s="2">
        <f t="shared" si="1"/>
        <v>0</v>
      </c>
      <c r="L31" s="2" t="e">
        <f t="shared" si="2"/>
        <v>#DIV/0!</v>
      </c>
    </row>
    <row r="32" spans="2:12" ht="13.2" x14ac:dyDescent="0.25">
      <c r="B32" s="1">
        <v>10000</v>
      </c>
      <c r="C32" s="7"/>
      <c r="D32" s="2">
        <f t="shared" si="0"/>
        <v>0</v>
      </c>
      <c r="E32" s="2" t="e">
        <f t="shared" si="3"/>
        <v>#DIV/0!</v>
      </c>
      <c r="F32" s="6"/>
      <c r="G32" s="6"/>
      <c r="H32" s="6"/>
      <c r="I32" s="2" t="e">
        <f t="shared" si="4"/>
        <v>#DIV/0!</v>
      </c>
      <c r="J32" s="6"/>
      <c r="K32" s="2">
        <f t="shared" si="1"/>
        <v>0</v>
      </c>
      <c r="L32" s="2" t="e">
        <f t="shared" si="2"/>
        <v>#DIV/0!</v>
      </c>
    </row>
    <row r="33" spans="2:12" ht="13.2" x14ac:dyDescent="0.25">
      <c r="B33" s="1">
        <v>50000</v>
      </c>
      <c r="C33" s="7"/>
      <c r="D33" s="2">
        <f t="shared" si="0"/>
        <v>0</v>
      </c>
      <c r="E33" s="2" t="e">
        <f t="shared" si="3"/>
        <v>#DIV/0!</v>
      </c>
      <c r="F33" s="6"/>
      <c r="G33" s="6"/>
      <c r="H33" s="6"/>
      <c r="I33" s="2" t="e">
        <f t="shared" si="4"/>
        <v>#DIV/0!</v>
      </c>
      <c r="J33" s="6"/>
      <c r="K33" s="2">
        <f t="shared" si="1"/>
        <v>0</v>
      </c>
      <c r="L33" s="2" t="e">
        <f t="shared" si="2"/>
        <v>#DIV/0!</v>
      </c>
    </row>
    <row r="34" spans="2:12" ht="13.2" x14ac:dyDescent="0.25">
      <c r="B34" s="1">
        <v>100000</v>
      </c>
      <c r="C34" s="7"/>
      <c r="D34" s="2">
        <f t="shared" si="0"/>
        <v>0</v>
      </c>
      <c r="E34" s="2" t="e">
        <f t="shared" si="3"/>
        <v>#DIV/0!</v>
      </c>
      <c r="F34" s="6"/>
      <c r="G34" s="6"/>
      <c r="H34" s="6"/>
      <c r="I34" s="2" t="e">
        <f t="shared" si="4"/>
        <v>#DIV/0!</v>
      </c>
      <c r="J34" s="6"/>
      <c r="K34" s="2">
        <f t="shared" si="1"/>
        <v>0</v>
      </c>
      <c r="L34" s="2" t="e">
        <f t="shared" si="2"/>
        <v>#DIV/0!</v>
      </c>
    </row>
    <row r="35" spans="2:12" ht="13.2" x14ac:dyDescent="0.25">
      <c r="B35" s="1">
        <v>500000</v>
      </c>
      <c r="C35" s="7"/>
      <c r="D35" s="2">
        <f t="shared" si="0"/>
        <v>0</v>
      </c>
      <c r="E35" s="2" t="e">
        <f t="shared" si="3"/>
        <v>#DIV/0!</v>
      </c>
      <c r="F35" s="6"/>
      <c r="G35" s="6"/>
      <c r="H35" s="6"/>
      <c r="I35" s="2" t="e">
        <f t="shared" si="4"/>
        <v>#DIV/0!</v>
      </c>
      <c r="J35" s="6"/>
      <c r="K35" s="2">
        <f t="shared" si="1"/>
        <v>0</v>
      </c>
      <c r="L35" s="2" t="e">
        <f t="shared" si="2"/>
        <v>#DIV/0!</v>
      </c>
    </row>
  </sheetData>
  <mergeCells count="6">
    <mergeCell ref="B21:C22"/>
    <mergeCell ref="B3:C3"/>
    <mergeCell ref="B4:C4"/>
    <mergeCell ref="B5:C5"/>
    <mergeCell ref="B6:B7"/>
    <mergeCell ref="B8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Вариант 1</vt:lpstr>
      <vt:lpstr>Вариант 2</vt:lpstr>
      <vt:lpstr>Вариант 3</vt:lpstr>
      <vt:lpstr>ρ0,9</vt:lpstr>
      <vt:lpstr>Вариант 4</vt:lpstr>
      <vt:lpstr>Вариант 5</vt:lpstr>
      <vt:lpstr>Вариант 6</vt:lpstr>
      <vt:lpstr>ρ0,6</vt:lpstr>
      <vt:lpstr>Вариант 7</vt:lpstr>
      <vt:lpstr>Вариант 8</vt:lpstr>
      <vt:lpstr>Вариант 9</vt:lpstr>
      <vt:lpstr>ρ0,3</vt:lpstr>
      <vt:lpstr>Вариант 10</vt:lpstr>
      <vt:lpstr>Вариант 11</vt:lpstr>
      <vt:lpstr>Вариант 12</vt:lpstr>
      <vt:lpstr>ρ = 0,9</vt:lpstr>
      <vt:lpstr>Адекватность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Провоторов</cp:lastModifiedBy>
  <dcterms:modified xsi:type="dcterms:W3CDTF">2022-12-09T15:09:01Z</dcterms:modified>
</cp:coreProperties>
</file>