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List" sheetId="1" r:id="rId1"/>
    <sheet name="Data" sheetId="2" r:id="rId2"/>
    <sheet name="Calcs" sheetId="3" r:id="rId3"/>
    <sheet name="DASHBOARD" sheetId="4" r:id="rId4"/>
    <sheet name="©" sheetId="5" r:id="rId5"/>
  </sheets>
  <definedNames>
    <definedName name="_xlnm._FilterDatabase" localSheetId="1" hidden="1">Data!$A$1:$R$121</definedName>
    <definedName name="Slicer_Regions">#N/A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9">
    <numFmt numFmtId="56" formatCode="&quot;上午/下午 &quot;hh&quot;時&quot;mm&quot;分&quot;ss&quot;秒 &quot;"/>
    <numFmt numFmtId="164" formatCode="_-* #,##0.00_-;\-* #,##0.00_-;_-* &quot;-&quot;??_-;_-@_-"/>
    <numFmt numFmtId="165" formatCode="dd/mm/yyyy;@"/>
    <numFmt numFmtId="166" formatCode="0.0"/>
    <numFmt numFmtId="167" formatCode="_-* #,##0_-;\-* #,##0_-;_-* &quot;-&quot;??_-;_-@_-"/>
    <numFmt numFmtId="168" formatCode="_-* #,##0.0_-;\-* #,##0.0_-;_-* &quot;-&quot;??_-;_-@_-"/>
    <numFmt numFmtId="169" formatCode="[$$-C09]#,##0"/>
    <numFmt numFmtId="170" formatCode="[$$-C09]#,##0;\-[$$-C09]#,##0"/>
    <numFmt numFmtId="171" formatCode="0.0%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8"/>
  <sheetViews>
    <sheetView workbookViewId="0" rightToLeft="0"/>
  </sheetViews>
  <sheetData>
    <row r="1">
      <c r="B1" t="str">
        <v>Regions</v>
      </c>
      <c r="C1" t="str">
        <v>Row Labels</v>
      </c>
      <c r="E1" t="str">
        <v>Chart Headings</v>
      </c>
    </row>
    <row r="2">
      <c r="B2" t="str">
        <v>All Regions</v>
      </c>
      <c r="C2" t="str">
        <v>Germany</v>
      </c>
      <c r="E2" t="str">
        <f>"Revenue "&amp;DASHBOARD!$B$2</f>
        <v>Revenue Germany</v>
      </c>
    </row>
    <row r="3">
      <c r="B3" t="str">
        <v>Germany</v>
      </c>
      <c r="E3" t="str">
        <f>"Revenue PH "&amp;DASHBOARD!$B$2</f>
        <v>Revenue PH Germany</v>
      </c>
    </row>
    <row r="4">
      <c r="B4" t="str">
        <v>Italy</v>
      </c>
      <c r="E4" t="str">
        <f>"Sales Data "&amp;DASHBOARD!$B$2</f>
        <v>Sales Data Germany</v>
      </c>
    </row>
    <row r="5">
      <c r="B5" t="str">
        <v>Spain</v>
      </c>
      <c r="E5" t="str">
        <f>"Feedback "&amp;DASHBOARD!$B$2</f>
        <v>Feedback Germany</v>
      </c>
    </row>
    <row r="6">
      <c r="B6" t="str">
        <v>UK</v>
      </c>
      <c r="E6" t="str">
        <f>"Total Calls "&amp;DASHBOARD!$B$2</f>
        <v>Total Calls Germany</v>
      </c>
    </row>
    <row r="7">
      <c r="B7" t="str">
        <v>France</v>
      </c>
      <c r="E7" t="str">
        <f>"Client Satisfaction "&amp;DASHBOARD!$B$2&amp;":"</f>
        <v>Client Satisfaction Germany:</v>
      </c>
    </row>
    <row r="8">
      <c r="B8" t="str">
        <v>Switzerland</v>
      </c>
    </row>
  </sheetData>
  <pageMargins left="0.7" right="0.7" top="0.75" bottom="0.75" header="0.3" footer="0.3"/>
  <ignoredErrors>
    <ignoredError numberStoredAsText="1" sqref="B1:E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121"/>
  <sheetViews>
    <sheetView workbookViewId="0" rightToLeft="0"/>
  </sheetViews>
  <sheetData>
    <row r="1">
      <c r="A1" t="str">
        <v>Salesman</v>
      </c>
      <c r="B1" t="str">
        <v>Product</v>
      </c>
      <c r="C1" t="str">
        <v>Sale Date</v>
      </c>
      <c r="D1" t="str">
        <v>Region</v>
      </c>
      <c r="E1" t="str">
        <v>Hours</v>
      </c>
      <c r="F1" t="str">
        <v>Sales</v>
      </c>
      <c r="G1" t="str">
        <v>Sales Per Hour</v>
      </c>
      <c r="H1" t="str">
        <v>Revenue</v>
      </c>
      <c r="I1" t="str">
        <v>Revenue Per Hour</v>
      </c>
      <c r="J1" t="str">
        <v>Calls</v>
      </c>
      <c r="K1" t="str">
        <v>Excellent</v>
      </c>
      <c r="L1" t="str">
        <v>Good</v>
      </c>
      <c r="M1" t="str">
        <v>Fair</v>
      </c>
      <c r="N1" t="str">
        <v>Poor</v>
      </c>
      <c r="O1" t="str">
        <v>Total</v>
      </c>
      <c r="P1" t="str">
        <v>Client Satisfaction</v>
      </c>
      <c r="Q1" t="str">
        <v>Positive</v>
      </c>
      <c r="R1" t="str">
        <v>Negative</v>
      </c>
    </row>
    <row r="2">
      <c r="A2" t="str">
        <v>Joe</v>
      </c>
      <c r="B2" t="str">
        <v>Product 1</v>
      </c>
      <c r="C2">
        <v>45139</v>
      </c>
      <c r="D2" t="str">
        <v>Germany</v>
      </c>
      <c r="E2">
        <v>9</v>
      </c>
      <c r="F2">
        <v>22</v>
      </c>
      <c r="G2">
        <f>F2/E2</f>
        <v>2.4444444444444446</v>
      </c>
      <c r="H2">
        <v>74800</v>
      </c>
      <c r="I2">
        <f>H2/E2</f>
        <v>8311.111111111111</v>
      </c>
      <c r="J2">
        <v>358</v>
      </c>
      <c r="K2">
        <v>24</v>
      </c>
      <c r="L2">
        <v>40</v>
      </c>
      <c r="M2">
        <v>32</v>
      </c>
      <c r="N2">
        <v>15</v>
      </c>
      <c r="O2">
        <f>SUM(K2:N2)</f>
        <v>111</v>
      </c>
      <c r="P2">
        <f>(K2*5+L2*4+M2*3+N2*2)/(O2*5)</f>
        <v>0.7315315315315315</v>
      </c>
      <c r="Q2">
        <f>K2+L2</f>
        <v>64</v>
      </c>
      <c r="R2">
        <f>M2+N2</f>
        <v>47</v>
      </c>
    </row>
    <row r="3">
      <c r="A3" t="str">
        <v>Joe</v>
      </c>
      <c r="B3" t="str">
        <v>Product 2</v>
      </c>
      <c r="C3">
        <v>45140</v>
      </c>
      <c r="D3" t="str">
        <v>UK</v>
      </c>
      <c r="E3">
        <v>8</v>
      </c>
      <c r="F3">
        <v>19</v>
      </c>
      <c r="G3">
        <f>F3/E3</f>
        <v>2.375</v>
      </c>
      <c r="H3">
        <v>64600</v>
      </c>
      <c r="I3">
        <f>H3/E3</f>
        <v>8075</v>
      </c>
      <c r="J3">
        <v>323</v>
      </c>
      <c r="K3">
        <v>20</v>
      </c>
      <c r="L3">
        <v>35</v>
      </c>
      <c r="M3">
        <v>34</v>
      </c>
      <c r="N3">
        <v>15</v>
      </c>
      <c r="O3">
        <f>SUM(K3:N3)</f>
        <v>104</v>
      </c>
      <c r="P3">
        <f>(K3*5+L3*4+M3*3+N3*2)/(O3*5)</f>
        <v>0.7153846153846154</v>
      </c>
      <c r="Q3">
        <f>K3+L3</f>
        <v>55</v>
      </c>
      <c r="R3">
        <f>M3+N3</f>
        <v>49</v>
      </c>
    </row>
    <row r="4">
      <c r="A4" t="str">
        <v>Joe</v>
      </c>
      <c r="B4" t="str">
        <v>Product 2</v>
      </c>
      <c r="C4">
        <v>45140</v>
      </c>
      <c r="D4" t="str">
        <v>France</v>
      </c>
      <c r="E4">
        <v>6</v>
      </c>
      <c r="F4">
        <v>45</v>
      </c>
      <c r="G4">
        <f>F4/E4</f>
        <v>7.5</v>
      </c>
      <c r="H4">
        <v>90000</v>
      </c>
      <c r="I4">
        <f>H4/E4</f>
        <v>15000</v>
      </c>
      <c r="J4">
        <v>400</v>
      </c>
      <c r="K4">
        <v>35</v>
      </c>
      <c r="L4">
        <v>30</v>
      </c>
      <c r="M4">
        <v>20</v>
      </c>
      <c r="N4">
        <v>40</v>
      </c>
      <c r="O4">
        <f>SUM(K4:N4)</f>
        <v>125</v>
      </c>
      <c r="P4">
        <f>(K4*5+L4*4+M4*3+N4*2)/(O4*5)</f>
        <v>0.696</v>
      </c>
      <c r="Q4">
        <f>K4+L4</f>
        <v>65</v>
      </c>
      <c r="R4">
        <f>M4+N4</f>
        <v>60</v>
      </c>
    </row>
    <row r="5">
      <c r="A5" t="str">
        <v>Marco</v>
      </c>
      <c r="B5" t="str">
        <v>Product 2</v>
      </c>
      <c r="C5">
        <v>45141</v>
      </c>
      <c r="D5" t="str">
        <v>Switzerland</v>
      </c>
      <c r="E5">
        <v>6</v>
      </c>
      <c r="F5">
        <v>50</v>
      </c>
      <c r="G5">
        <f>F5/E5</f>
        <v>8.333333333333334</v>
      </c>
      <c r="H5">
        <v>80000</v>
      </c>
      <c r="I5">
        <f>H5/E5</f>
        <v>13333.333333333334</v>
      </c>
      <c r="J5">
        <v>333</v>
      </c>
      <c r="K5">
        <v>50</v>
      </c>
      <c r="L5">
        <v>30</v>
      </c>
      <c r="M5">
        <v>20</v>
      </c>
      <c r="N5">
        <v>10</v>
      </c>
      <c r="O5">
        <f>SUM(K5:N5)</f>
        <v>110</v>
      </c>
      <c r="P5">
        <f>(K5*5+L5*4+M5*3+N5*2)/(O5*5)</f>
        <v>0.8181818181818182</v>
      </c>
      <c r="Q5">
        <f>K5+L5</f>
        <v>80</v>
      </c>
      <c r="R5">
        <f>M5+N5</f>
        <v>30</v>
      </c>
    </row>
    <row r="6">
      <c r="A6" t="str">
        <v>Noah</v>
      </c>
      <c r="B6" t="str">
        <v>Product 2</v>
      </c>
      <c r="C6">
        <v>45141</v>
      </c>
      <c r="D6" t="str">
        <v>Switzerland</v>
      </c>
      <c r="E6">
        <v>7</v>
      </c>
      <c r="F6">
        <v>55</v>
      </c>
      <c r="G6">
        <f>F6/E6</f>
        <v>7.857142857142857</v>
      </c>
      <c r="H6">
        <v>80000</v>
      </c>
      <c r="I6">
        <f>H6/E6</f>
        <v>11428.57142857143</v>
      </c>
      <c r="J6">
        <v>500</v>
      </c>
      <c r="K6">
        <v>50</v>
      </c>
      <c r="L6">
        <v>30</v>
      </c>
      <c r="M6">
        <v>20</v>
      </c>
      <c r="N6">
        <v>10</v>
      </c>
      <c r="O6">
        <f>SUM(K6:N6)</f>
        <v>110</v>
      </c>
      <c r="P6">
        <f>(K6*5+L6*4+M6*3+N6*2)/(O6*5)</f>
        <v>0.8181818181818182</v>
      </c>
      <c r="Q6">
        <f>K6+L6</f>
        <v>80</v>
      </c>
      <c r="R6">
        <f>M6+N6</f>
        <v>30</v>
      </c>
    </row>
    <row r="7">
      <c r="A7" t="str">
        <v>Kelly</v>
      </c>
      <c r="B7" t="str">
        <v>Product 2</v>
      </c>
      <c r="C7">
        <v>45142</v>
      </c>
      <c r="D7" t="str">
        <v>Germany</v>
      </c>
      <c r="E7">
        <v>6</v>
      </c>
      <c r="F7">
        <v>60</v>
      </c>
      <c r="G7">
        <f>F7/E7</f>
        <v>10</v>
      </c>
      <c r="H7">
        <v>120000</v>
      </c>
      <c r="I7">
        <f>H7/E7</f>
        <v>20000</v>
      </c>
      <c r="J7">
        <v>250</v>
      </c>
      <c r="K7">
        <v>50</v>
      </c>
      <c r="L7">
        <v>30</v>
      </c>
      <c r="M7">
        <v>20</v>
      </c>
      <c r="N7">
        <v>10</v>
      </c>
      <c r="O7">
        <f>SUM(K7:N7)</f>
        <v>110</v>
      </c>
      <c r="P7">
        <f>(K7*5+L7*4+M7*3+N7*2)/(O7*5)</f>
        <v>0.8181818181818182</v>
      </c>
      <c r="Q7">
        <f>K7+L7</f>
        <v>80</v>
      </c>
      <c r="R7">
        <f>M7+N7</f>
        <v>30</v>
      </c>
    </row>
    <row r="8">
      <c r="A8" t="str">
        <v>John</v>
      </c>
      <c r="B8" t="str">
        <v>Product 1</v>
      </c>
      <c r="C8">
        <v>45143</v>
      </c>
      <c r="D8" t="str">
        <v>UK</v>
      </c>
      <c r="E8">
        <v>6</v>
      </c>
      <c r="F8">
        <v>18</v>
      </c>
      <c r="G8">
        <f>F8/E8</f>
        <v>3</v>
      </c>
      <c r="H8">
        <v>70000</v>
      </c>
      <c r="I8">
        <f>H8/E8</f>
        <v>11666.666666666666</v>
      </c>
      <c r="J8">
        <v>340</v>
      </c>
      <c r="K8">
        <v>77</v>
      </c>
      <c r="L8">
        <v>60</v>
      </c>
      <c r="M8">
        <v>12</v>
      </c>
      <c r="N8">
        <v>17</v>
      </c>
      <c r="O8">
        <f>SUM(K8:N8)</f>
        <v>166</v>
      </c>
      <c r="P8">
        <f>(K8*5+L8*4+M8*3+N8*2)/(O8*5)</f>
        <v>0.8373493975903614</v>
      </c>
      <c r="Q8">
        <f>K8+L8</f>
        <v>137</v>
      </c>
      <c r="R8">
        <f>M8+N8</f>
        <v>29</v>
      </c>
    </row>
    <row r="9">
      <c r="A9" t="str">
        <v>Ken</v>
      </c>
      <c r="B9" t="str">
        <v>Product 1</v>
      </c>
      <c r="C9">
        <v>45143</v>
      </c>
      <c r="D9" t="str">
        <v>Italy</v>
      </c>
      <c r="E9">
        <v>8</v>
      </c>
      <c r="F9">
        <v>18</v>
      </c>
      <c r="G9">
        <f>F9/E9</f>
        <v>2.25</v>
      </c>
      <c r="H9">
        <v>77700</v>
      </c>
      <c r="I9">
        <f>H9/E9</f>
        <v>9712.5</v>
      </c>
      <c r="J9">
        <v>400</v>
      </c>
      <c r="K9">
        <v>66</v>
      </c>
      <c r="L9">
        <v>38</v>
      </c>
      <c r="M9">
        <v>11</v>
      </c>
      <c r="N9">
        <v>6</v>
      </c>
      <c r="O9">
        <f>SUM(K9:N9)</f>
        <v>121</v>
      </c>
      <c r="P9">
        <f>(K9*5+L9*4+M9*3+N9*2)/(O9*5)</f>
        <v>0.8710743801652893</v>
      </c>
      <c r="Q9">
        <f>K9+L9</f>
        <v>104</v>
      </c>
      <c r="R9">
        <f>M9+N9</f>
        <v>17</v>
      </c>
    </row>
    <row r="10">
      <c r="A10" t="str">
        <v>Una</v>
      </c>
      <c r="B10" t="str">
        <v>Product 1</v>
      </c>
      <c r="C10">
        <v>45143</v>
      </c>
      <c r="D10" t="str">
        <v>Spain</v>
      </c>
      <c r="E10">
        <v>9</v>
      </c>
      <c r="F10">
        <v>18</v>
      </c>
      <c r="G10">
        <f>F10/E10</f>
        <v>2</v>
      </c>
      <c r="H10">
        <v>70000</v>
      </c>
      <c r="I10">
        <f>H10/E10</f>
        <v>7777.777777777777</v>
      </c>
      <c r="J10">
        <v>433</v>
      </c>
      <c r="K10">
        <v>120</v>
      </c>
      <c r="L10">
        <v>77</v>
      </c>
      <c r="M10">
        <v>18</v>
      </c>
      <c r="N10">
        <v>7</v>
      </c>
      <c r="O10">
        <f>SUM(K10:N10)</f>
        <v>222</v>
      </c>
      <c r="P10">
        <f>(K10*5+L10*4+M10*3+N10*2)/(O10*5)</f>
        <v>0.8792792792792793</v>
      </c>
      <c r="Q10">
        <f>K10+L10</f>
        <v>197</v>
      </c>
      <c r="R10">
        <f>M10+N10</f>
        <v>25</v>
      </c>
    </row>
    <row r="11">
      <c r="A11" t="str">
        <v>Gordon</v>
      </c>
      <c r="B11" t="str">
        <v>Product 1</v>
      </c>
      <c r="C11">
        <v>45144</v>
      </c>
      <c r="D11" t="str">
        <v>UK</v>
      </c>
      <c r="E11">
        <v>9</v>
      </c>
      <c r="F11">
        <v>18</v>
      </c>
      <c r="G11">
        <f>F11/E11</f>
        <v>2</v>
      </c>
      <c r="H11">
        <v>60000</v>
      </c>
      <c r="I11">
        <f>H11/E11</f>
        <v>6666.666666666667</v>
      </c>
      <c r="J11">
        <v>355</v>
      </c>
      <c r="K11">
        <v>100</v>
      </c>
      <c r="L11">
        <v>99</v>
      </c>
      <c r="M11">
        <v>12</v>
      </c>
      <c r="N11">
        <v>17</v>
      </c>
      <c r="O11">
        <f>SUM(K11:N11)</f>
        <v>228</v>
      </c>
      <c r="P11">
        <f>(K11*5+L11*4+M11*3+N11*2)/(O11*5)</f>
        <v>0.8473684210526315</v>
      </c>
      <c r="Q11">
        <f>K11+L11</f>
        <v>199</v>
      </c>
      <c r="R11">
        <f>M11+N11</f>
        <v>29</v>
      </c>
    </row>
    <row r="12">
      <c r="A12" t="str">
        <v>Mich</v>
      </c>
      <c r="B12" t="str">
        <v>Product 1</v>
      </c>
      <c r="C12">
        <v>45144</v>
      </c>
      <c r="D12" t="str">
        <v>UK</v>
      </c>
      <c r="E12">
        <v>8</v>
      </c>
      <c r="F12">
        <v>18</v>
      </c>
      <c r="G12">
        <f>F12/E12</f>
        <v>2.25</v>
      </c>
      <c r="H12">
        <v>150000</v>
      </c>
      <c r="I12">
        <f>H12/E12</f>
        <v>18750</v>
      </c>
      <c r="J12">
        <v>366</v>
      </c>
      <c r="K12">
        <v>88</v>
      </c>
      <c r="L12">
        <v>90</v>
      </c>
      <c r="M12">
        <v>12</v>
      </c>
      <c r="N12">
        <v>17</v>
      </c>
      <c r="O12">
        <f>SUM(K12:N12)</f>
        <v>207</v>
      </c>
      <c r="P12">
        <f>(K12*5+L12*4+M12*3+N12*2)/(O12*5)</f>
        <v>0.8405797101449275</v>
      </c>
      <c r="Q12">
        <f>K12+L12</f>
        <v>178</v>
      </c>
      <c r="R12">
        <f>M12+N12</f>
        <v>29</v>
      </c>
    </row>
    <row r="13">
      <c r="A13" t="str">
        <v>Patrick</v>
      </c>
      <c r="B13" t="str">
        <v>Product 2</v>
      </c>
      <c r="C13">
        <v>45145</v>
      </c>
      <c r="D13" t="str">
        <v>Germany</v>
      </c>
      <c r="E13">
        <v>8</v>
      </c>
      <c r="F13">
        <v>70</v>
      </c>
      <c r="G13">
        <f>F13/E13</f>
        <v>8.75</v>
      </c>
      <c r="H13">
        <v>80000</v>
      </c>
      <c r="I13">
        <f>H13/E13</f>
        <v>10000</v>
      </c>
      <c r="J13">
        <v>250</v>
      </c>
      <c r="K13">
        <v>72</v>
      </c>
      <c r="L13">
        <v>30</v>
      </c>
      <c r="M13">
        <v>20</v>
      </c>
      <c r="N13">
        <v>10</v>
      </c>
      <c r="O13">
        <f>SUM(K13:N13)</f>
        <v>132</v>
      </c>
      <c r="P13">
        <f>(K13*5+L13*4+M13*3+N13*2)/(O13*5)</f>
        <v>0.8484848484848485</v>
      </c>
      <c r="Q13">
        <f>K13+L13</f>
        <v>102</v>
      </c>
      <c r="R13">
        <f>M13+N13</f>
        <v>30</v>
      </c>
    </row>
    <row r="14">
      <c r="A14" t="str">
        <v>Joe</v>
      </c>
      <c r="B14" t="str">
        <v>Product 2</v>
      </c>
      <c r="C14">
        <v>45145</v>
      </c>
      <c r="D14" t="str">
        <v>Germany</v>
      </c>
      <c r="E14">
        <v>8</v>
      </c>
      <c r="F14">
        <v>80</v>
      </c>
      <c r="G14">
        <f>F14/E14</f>
        <v>10</v>
      </c>
      <c r="H14">
        <v>140000</v>
      </c>
      <c r="I14">
        <f>H14/E14</f>
        <v>17500</v>
      </c>
      <c r="J14">
        <v>400</v>
      </c>
      <c r="K14">
        <v>64</v>
      </c>
      <c r="L14">
        <v>30</v>
      </c>
      <c r="M14">
        <v>11</v>
      </c>
      <c r="N14">
        <v>55</v>
      </c>
      <c r="O14">
        <f>SUM(K14:N14)</f>
        <v>160</v>
      </c>
      <c r="P14">
        <f>(K14*5+L14*4+M14*3+N14*2)/(O14*5)</f>
        <v>0.72875</v>
      </c>
      <c r="Q14">
        <f>K14+L14</f>
        <v>94</v>
      </c>
      <c r="R14">
        <f>M14+N14</f>
        <v>66</v>
      </c>
    </row>
    <row r="15">
      <c r="A15" t="str">
        <v>Marco</v>
      </c>
      <c r="B15" t="str">
        <v>Product 2</v>
      </c>
      <c r="C15">
        <v>45145</v>
      </c>
      <c r="D15" t="str">
        <v>Germany</v>
      </c>
      <c r="E15">
        <v>7</v>
      </c>
      <c r="F15">
        <v>80</v>
      </c>
      <c r="G15">
        <f>F15/E15</f>
        <v>11.428571428571429</v>
      </c>
      <c r="H15">
        <v>100000</v>
      </c>
      <c r="I15">
        <f>H15/E15</f>
        <v>14285.714285714286</v>
      </c>
      <c r="J15">
        <v>400</v>
      </c>
      <c r="K15">
        <v>55</v>
      </c>
      <c r="L15">
        <v>44</v>
      </c>
      <c r="M15">
        <v>18</v>
      </c>
      <c r="N15">
        <v>9</v>
      </c>
      <c r="O15">
        <f>SUM(K15:N15)</f>
        <v>126</v>
      </c>
      <c r="P15">
        <f>(K15*5+L15*4+M15*3+N15*2)/(O15*5)</f>
        <v>0.8301587301587302</v>
      </c>
      <c r="Q15">
        <f>K15+L15</f>
        <v>99</v>
      </c>
      <c r="R15">
        <f>M15+N15</f>
        <v>27</v>
      </c>
    </row>
    <row r="16">
      <c r="A16" t="str">
        <v>Noah</v>
      </c>
      <c r="B16" t="str">
        <v>Product 1</v>
      </c>
      <c r="C16">
        <v>45145</v>
      </c>
      <c r="D16" t="str">
        <v>Italy</v>
      </c>
      <c r="E16">
        <v>7</v>
      </c>
      <c r="F16">
        <v>24</v>
      </c>
      <c r="G16">
        <f>F16/E16</f>
        <v>3.4285714285714284</v>
      </c>
      <c r="H16">
        <v>120000</v>
      </c>
      <c r="I16">
        <f>H16/E16</f>
        <v>17142.85714285714</v>
      </c>
      <c r="J16">
        <v>500</v>
      </c>
      <c r="K16">
        <v>66</v>
      </c>
      <c r="L16">
        <v>62</v>
      </c>
      <c r="M16">
        <v>17</v>
      </c>
      <c r="N16">
        <v>16</v>
      </c>
      <c r="O16">
        <f>SUM(K16:N16)</f>
        <v>161</v>
      </c>
      <c r="P16">
        <f>(K16*5+L16*4+M16*3+N16*2)/(O16*5)</f>
        <v>0.8211180124223603</v>
      </c>
      <c r="Q16">
        <f>K16+L16</f>
        <v>128</v>
      </c>
      <c r="R16">
        <f>M16+N16</f>
        <v>33</v>
      </c>
    </row>
    <row r="17">
      <c r="A17" t="str">
        <v>Kelly</v>
      </c>
      <c r="B17" t="str">
        <v>Product 1</v>
      </c>
      <c r="C17">
        <v>45145</v>
      </c>
      <c r="D17" t="str">
        <v>Italy</v>
      </c>
      <c r="E17">
        <v>9</v>
      </c>
      <c r="F17">
        <v>29</v>
      </c>
      <c r="G17">
        <f>F17/E17</f>
        <v>3.2222222222222223</v>
      </c>
      <c r="H17">
        <v>120000</v>
      </c>
      <c r="I17">
        <f>H17/E17</f>
        <v>13333.333333333334</v>
      </c>
      <c r="J17">
        <v>480</v>
      </c>
      <c r="K17">
        <v>77</v>
      </c>
      <c r="L17">
        <v>49</v>
      </c>
      <c r="M17">
        <v>12</v>
      </c>
      <c r="N17">
        <v>19</v>
      </c>
      <c r="O17">
        <f>SUM(K17:N17)</f>
        <v>157</v>
      </c>
      <c r="P17">
        <f>(K17*5+L17*4+M17*3+N17*2)/(O17*5)</f>
        <v>0.8343949044585988</v>
      </c>
      <c r="Q17">
        <f>K17+L17</f>
        <v>126</v>
      </c>
      <c r="R17">
        <f>M17+N17</f>
        <v>31</v>
      </c>
    </row>
    <row r="18">
      <c r="A18" t="str">
        <v>John</v>
      </c>
      <c r="B18" t="str">
        <v>Product 2</v>
      </c>
      <c r="C18">
        <v>45146</v>
      </c>
      <c r="D18" t="str">
        <v>France</v>
      </c>
      <c r="E18">
        <v>6</v>
      </c>
      <c r="F18">
        <v>45</v>
      </c>
      <c r="G18">
        <f>F18/E18</f>
        <v>7.5</v>
      </c>
      <c r="H18">
        <v>90000</v>
      </c>
      <c r="I18">
        <f>H18/E18</f>
        <v>15000</v>
      </c>
      <c r="J18">
        <v>400</v>
      </c>
      <c r="K18">
        <v>40</v>
      </c>
      <c r="L18">
        <v>30</v>
      </c>
      <c r="M18">
        <v>20</v>
      </c>
      <c r="N18">
        <v>45</v>
      </c>
      <c r="O18">
        <f>SUM(K18:N18)</f>
        <v>135</v>
      </c>
      <c r="P18">
        <f>(K18*5+L18*4+M18*3+N18*2)/(O18*5)</f>
        <v>0.6962962962962963</v>
      </c>
      <c r="Q18">
        <f>K18+L18</f>
        <v>70</v>
      </c>
      <c r="R18">
        <f>M18+N18</f>
        <v>65</v>
      </c>
    </row>
    <row r="19">
      <c r="A19" t="str">
        <v>Ken</v>
      </c>
      <c r="B19" t="str">
        <v>Product 2</v>
      </c>
      <c r="C19">
        <v>45146</v>
      </c>
      <c r="D19" t="str">
        <v>France</v>
      </c>
      <c r="E19">
        <v>8</v>
      </c>
      <c r="F19">
        <v>45</v>
      </c>
      <c r="G19">
        <f>F19/E19</f>
        <v>5.625</v>
      </c>
      <c r="H19">
        <v>120000</v>
      </c>
      <c r="I19">
        <f>H19/E19</f>
        <v>15000</v>
      </c>
      <c r="J19">
        <v>500</v>
      </c>
      <c r="K19">
        <v>70</v>
      </c>
      <c r="L19">
        <v>40</v>
      </c>
      <c r="M19">
        <v>11</v>
      </c>
      <c r="N19">
        <v>19</v>
      </c>
      <c r="O19">
        <f>SUM(K19:N19)</f>
        <v>140</v>
      </c>
      <c r="P19">
        <f>(K19*5+L19*4+M19*3+N19*2)/(O19*5)</f>
        <v>0.83</v>
      </c>
      <c r="Q19">
        <f>K19+L19</f>
        <v>110</v>
      </c>
      <c r="R19">
        <f>M19+N19</f>
        <v>30</v>
      </c>
    </row>
    <row r="20">
      <c r="A20" t="str">
        <v>Una</v>
      </c>
      <c r="B20" t="str">
        <v>Product 1</v>
      </c>
      <c r="C20">
        <v>45146</v>
      </c>
      <c r="D20" t="str">
        <v>Spain</v>
      </c>
      <c r="E20">
        <v>8</v>
      </c>
      <c r="F20">
        <v>25</v>
      </c>
      <c r="G20">
        <f>F20/E20</f>
        <v>3.125</v>
      </c>
      <c r="H20">
        <v>117700</v>
      </c>
      <c r="I20">
        <f>H20/E20</f>
        <v>14712.5</v>
      </c>
      <c r="J20">
        <v>380</v>
      </c>
      <c r="K20">
        <v>28</v>
      </c>
      <c r="L20">
        <v>77</v>
      </c>
      <c r="M20">
        <v>15</v>
      </c>
      <c r="N20">
        <v>9</v>
      </c>
      <c r="O20">
        <f>SUM(K20:N20)</f>
        <v>129</v>
      </c>
      <c r="P20">
        <f>(K20*5+L20*4+M20*3+N20*2)/(O20*5)</f>
        <v>0.7922480620155039</v>
      </c>
      <c r="Q20">
        <f>K20+L20</f>
        <v>105</v>
      </c>
      <c r="R20">
        <f>M20+N20</f>
        <v>24</v>
      </c>
    </row>
    <row r="21">
      <c r="A21" t="str">
        <v>Gordon</v>
      </c>
      <c r="B21" t="str">
        <v>Product 1</v>
      </c>
      <c r="C21">
        <v>45147</v>
      </c>
      <c r="D21" t="str">
        <v>Spain</v>
      </c>
      <c r="E21">
        <v>6</v>
      </c>
      <c r="F21">
        <v>26</v>
      </c>
      <c r="G21">
        <f>F21/E21</f>
        <v>4.333333333333333</v>
      </c>
      <c r="H21">
        <v>125000</v>
      </c>
      <c r="I21">
        <f>H21/E21</f>
        <v>20833.333333333332</v>
      </c>
      <c r="J21">
        <v>377</v>
      </c>
      <c r="K21">
        <v>66</v>
      </c>
      <c r="L21">
        <v>77</v>
      </c>
      <c r="M21">
        <v>26</v>
      </c>
      <c r="N21">
        <v>7</v>
      </c>
      <c r="O21">
        <f>SUM(K21:N21)</f>
        <v>176</v>
      </c>
      <c r="P21">
        <f>(K21*5+L21*4+M21*3+N21*2)/(O21*5)</f>
        <v>0.8295454545454546</v>
      </c>
      <c r="Q21">
        <f>K21+L21</f>
        <v>143</v>
      </c>
      <c r="R21">
        <f>M21+N21</f>
        <v>33</v>
      </c>
    </row>
    <row r="22">
      <c r="A22" t="str">
        <v>Joe</v>
      </c>
      <c r="B22" t="str">
        <v>Product 1</v>
      </c>
      <c r="C22">
        <v>45147</v>
      </c>
      <c r="D22" t="str">
        <v>France</v>
      </c>
      <c r="E22">
        <v>9</v>
      </c>
      <c r="F22">
        <v>16</v>
      </c>
      <c r="G22">
        <f>F22/E22</f>
        <v>1.7777777777777777</v>
      </c>
      <c r="H22">
        <v>54400</v>
      </c>
      <c r="I22">
        <f>H22/E22</f>
        <v>6044.444444444444</v>
      </c>
      <c r="J22">
        <v>310</v>
      </c>
      <c r="K22">
        <v>29</v>
      </c>
      <c r="L22">
        <v>32</v>
      </c>
      <c r="M22">
        <v>30</v>
      </c>
      <c r="N22">
        <v>11</v>
      </c>
      <c r="O22">
        <f>SUM(K22:N22)</f>
        <v>102</v>
      </c>
      <c r="P22">
        <f>(K22*5+L22*4+M22*3+N22*2)/(O22*5)</f>
        <v>0.7549019607843137</v>
      </c>
      <c r="Q22">
        <f>K22+L22</f>
        <v>61</v>
      </c>
      <c r="R22">
        <f>M22+N22</f>
        <v>41</v>
      </c>
    </row>
    <row r="23">
      <c r="A23" t="str">
        <v>Joe</v>
      </c>
      <c r="B23" t="str">
        <v>Product 2</v>
      </c>
      <c r="C23">
        <v>45148</v>
      </c>
      <c r="D23" t="str">
        <v>Italy</v>
      </c>
      <c r="E23">
        <v>9</v>
      </c>
      <c r="F23">
        <v>21</v>
      </c>
      <c r="G23">
        <f>F23/E23</f>
        <v>2.3333333333333335</v>
      </c>
      <c r="H23">
        <v>71400</v>
      </c>
      <c r="I23">
        <f>H23/E23</f>
        <v>7933.333333333333</v>
      </c>
      <c r="J23">
        <v>327</v>
      </c>
      <c r="K23">
        <v>25</v>
      </c>
      <c r="L23">
        <v>36</v>
      </c>
      <c r="M23">
        <v>33</v>
      </c>
      <c r="N23">
        <v>12</v>
      </c>
      <c r="O23">
        <f>SUM(K23:N23)</f>
        <v>106</v>
      </c>
      <c r="P23">
        <f>(K23*5+L23*4+M23*3+N23*2)/(O23*5)</f>
        <v>0.7396226415094339</v>
      </c>
      <c r="Q23">
        <f>K23+L23</f>
        <v>61</v>
      </c>
      <c r="R23">
        <f>M23+N23</f>
        <v>45</v>
      </c>
    </row>
    <row r="24">
      <c r="A24" t="str">
        <v>Joe</v>
      </c>
      <c r="B24" t="str">
        <v>Product 1</v>
      </c>
      <c r="C24">
        <v>45148</v>
      </c>
      <c r="D24" t="str">
        <v>Switzerland</v>
      </c>
      <c r="E24">
        <v>7</v>
      </c>
      <c r="F24">
        <v>23</v>
      </c>
      <c r="G24">
        <f>F24/E24</f>
        <v>3.2857142857142856</v>
      </c>
      <c r="H24">
        <v>78200</v>
      </c>
      <c r="I24">
        <f>H24/E24</f>
        <v>11171.42857142857</v>
      </c>
      <c r="J24">
        <v>367</v>
      </c>
      <c r="K24">
        <v>27</v>
      </c>
      <c r="L24">
        <v>37</v>
      </c>
      <c r="M24">
        <v>36</v>
      </c>
      <c r="N24">
        <v>12</v>
      </c>
      <c r="O24">
        <f>SUM(K24:N24)</f>
        <v>112</v>
      </c>
      <c r="P24">
        <f>(K24*5+L24*4+M24*3+N24*2)/(O24*5)</f>
        <v>0.7410714285714286</v>
      </c>
      <c r="Q24">
        <f>K24+L24</f>
        <v>64</v>
      </c>
      <c r="R24">
        <f>M24+N24</f>
        <v>48</v>
      </c>
    </row>
    <row r="25">
      <c r="A25" t="str">
        <v>Joe</v>
      </c>
      <c r="B25" t="str">
        <v>Product 2</v>
      </c>
      <c r="C25">
        <v>45149</v>
      </c>
      <c r="D25" t="str">
        <v>Spain</v>
      </c>
      <c r="E25">
        <v>8</v>
      </c>
      <c r="F25">
        <v>24</v>
      </c>
      <c r="G25">
        <f>F25/E25</f>
        <v>3</v>
      </c>
      <c r="H25">
        <v>81600</v>
      </c>
      <c r="I25">
        <f>H25/E25</f>
        <v>10200</v>
      </c>
      <c r="J25">
        <v>379</v>
      </c>
      <c r="K25">
        <v>23</v>
      </c>
      <c r="L25">
        <v>37</v>
      </c>
      <c r="M25">
        <v>33</v>
      </c>
      <c r="N25">
        <v>11</v>
      </c>
      <c r="O25">
        <f>SUM(K25:N25)</f>
        <v>104</v>
      </c>
      <c r="P25">
        <f>(K25*5+L25*4+M25*3+N25*2)/(O25*5)</f>
        <v>0.7384615384615385</v>
      </c>
      <c r="Q25">
        <f>K25+L25</f>
        <v>60</v>
      </c>
      <c r="R25">
        <f>M25+N25</f>
        <v>44</v>
      </c>
    </row>
    <row r="26">
      <c r="A26" t="str">
        <v>Joe</v>
      </c>
      <c r="B26" t="str">
        <v>Product 1</v>
      </c>
      <c r="C26">
        <v>45149</v>
      </c>
      <c r="D26" t="str">
        <v>Germany</v>
      </c>
      <c r="E26">
        <v>8</v>
      </c>
      <c r="F26">
        <v>15</v>
      </c>
      <c r="G26">
        <f>F26/E26</f>
        <v>1.875</v>
      </c>
      <c r="H26">
        <v>51000</v>
      </c>
      <c r="I26">
        <f>H26/E26</f>
        <v>6375</v>
      </c>
      <c r="J26">
        <v>302</v>
      </c>
      <c r="K26">
        <v>24</v>
      </c>
      <c r="L26">
        <v>37</v>
      </c>
      <c r="M26">
        <v>33</v>
      </c>
      <c r="N26">
        <v>12</v>
      </c>
      <c r="O26">
        <f>SUM(K26:N26)</f>
        <v>106</v>
      </c>
      <c r="P26">
        <f>(K26*5+L26*4+M26*3+N26*2)/(O26*5)</f>
        <v>0.7377358490566037</v>
      </c>
      <c r="Q26">
        <f>K26+L26</f>
        <v>61</v>
      </c>
      <c r="R26">
        <f>M26+N26</f>
        <v>45</v>
      </c>
    </row>
    <row r="27">
      <c r="A27" t="str">
        <v>Joe</v>
      </c>
      <c r="B27" t="str">
        <v>Product 2</v>
      </c>
      <c r="C27">
        <v>45150</v>
      </c>
      <c r="D27" t="str">
        <v>UK</v>
      </c>
      <c r="E27">
        <v>6</v>
      </c>
      <c r="F27">
        <v>19</v>
      </c>
      <c r="G27">
        <f>F27/E27</f>
        <v>3.1666666666666665</v>
      </c>
      <c r="H27">
        <v>64600</v>
      </c>
      <c r="I27">
        <f>H27/E27</f>
        <v>10766.666666666666</v>
      </c>
      <c r="J27">
        <v>380</v>
      </c>
      <c r="K27">
        <v>21</v>
      </c>
      <c r="L27">
        <v>32</v>
      </c>
      <c r="M27">
        <v>33</v>
      </c>
      <c r="N27">
        <v>11</v>
      </c>
      <c r="O27">
        <f>SUM(K27:N27)</f>
        <v>97</v>
      </c>
      <c r="P27">
        <f>(K27*5+L27*4+M27*3+N27*2)/(O27*5)</f>
        <v>0.7298969072164948</v>
      </c>
      <c r="Q27">
        <f>K27+L27</f>
        <v>53</v>
      </c>
      <c r="R27">
        <f>M27+N27</f>
        <v>44</v>
      </c>
    </row>
    <row r="28">
      <c r="A28" t="str">
        <v>Joe</v>
      </c>
      <c r="B28" t="str">
        <v>Product 1</v>
      </c>
      <c r="C28">
        <v>45151</v>
      </c>
      <c r="D28" t="str">
        <v>France</v>
      </c>
      <c r="E28">
        <v>7</v>
      </c>
      <c r="F28">
        <v>20</v>
      </c>
      <c r="G28">
        <f>F28/E28</f>
        <v>2.857142857142857</v>
      </c>
      <c r="H28">
        <v>68000</v>
      </c>
      <c r="I28">
        <f>H28/E28</f>
        <v>9714.285714285714</v>
      </c>
      <c r="J28">
        <v>394</v>
      </c>
      <c r="K28">
        <v>30</v>
      </c>
      <c r="L28">
        <v>38</v>
      </c>
      <c r="M28">
        <v>35</v>
      </c>
      <c r="N28">
        <v>13</v>
      </c>
      <c r="O28">
        <f>SUM(K28:N28)</f>
        <v>116</v>
      </c>
      <c r="P28">
        <f>(K28*5+L28*4+M28*3+N28*2)/(O28*5)</f>
        <v>0.746551724137931</v>
      </c>
      <c r="Q28">
        <f>K28+L28</f>
        <v>68</v>
      </c>
      <c r="R28">
        <f>M28+N28</f>
        <v>48</v>
      </c>
    </row>
    <row r="29">
      <c r="A29" t="str">
        <v>Joe</v>
      </c>
      <c r="B29" t="str">
        <v>Product 2</v>
      </c>
      <c r="C29">
        <v>45151</v>
      </c>
      <c r="D29" t="str">
        <v>Italy</v>
      </c>
      <c r="E29">
        <v>9</v>
      </c>
      <c r="F29">
        <v>24</v>
      </c>
      <c r="G29">
        <f>F29/E29</f>
        <v>2.6666666666666665</v>
      </c>
      <c r="H29">
        <v>81600</v>
      </c>
      <c r="I29">
        <f>H29/E29</f>
        <v>9066.666666666666</v>
      </c>
      <c r="J29">
        <v>321</v>
      </c>
      <c r="K29">
        <v>27</v>
      </c>
      <c r="L29">
        <v>32</v>
      </c>
      <c r="M29">
        <v>40</v>
      </c>
      <c r="N29">
        <v>14</v>
      </c>
      <c r="O29">
        <f>SUM(K29:N29)</f>
        <v>113</v>
      </c>
      <c r="P29">
        <f>(K29*5+L29*4+M29*3+N29*2)/(O29*5)</f>
        <v>0.727433628318584</v>
      </c>
      <c r="Q29">
        <f>K29+L29</f>
        <v>59</v>
      </c>
      <c r="R29">
        <f>M29+N29</f>
        <v>54</v>
      </c>
    </row>
    <row r="30">
      <c r="A30" t="str">
        <v>Marco</v>
      </c>
      <c r="B30" t="str">
        <v>Product 1</v>
      </c>
      <c r="C30">
        <v>45152</v>
      </c>
      <c r="D30" t="str">
        <v>Switzerland</v>
      </c>
      <c r="E30">
        <v>7</v>
      </c>
      <c r="F30">
        <v>25</v>
      </c>
      <c r="G30">
        <f>F30/E30</f>
        <v>3.5714285714285716</v>
      </c>
      <c r="H30">
        <v>70000</v>
      </c>
      <c r="I30">
        <f>H30/E30</f>
        <v>10000</v>
      </c>
      <c r="J30">
        <v>348</v>
      </c>
      <c r="K30">
        <v>20</v>
      </c>
      <c r="L30">
        <v>38</v>
      </c>
      <c r="M30">
        <v>30</v>
      </c>
      <c r="N30">
        <v>10</v>
      </c>
      <c r="O30">
        <f>SUM(K30:N30)</f>
        <v>98</v>
      </c>
      <c r="P30">
        <f>(K30*5+L30*4+M30*3+N30*2)/(O30*5)</f>
        <v>0.7387755102040816</v>
      </c>
      <c r="Q30">
        <f>K30+L30</f>
        <v>58</v>
      </c>
      <c r="R30">
        <f>M30+N30</f>
        <v>40</v>
      </c>
    </row>
    <row r="31">
      <c r="A31" t="str">
        <v>Marco</v>
      </c>
      <c r="B31" t="str">
        <v>Product 2</v>
      </c>
      <c r="C31">
        <v>45153</v>
      </c>
      <c r="D31" t="str">
        <v>Spain</v>
      </c>
      <c r="E31">
        <v>7</v>
      </c>
      <c r="F31">
        <v>21</v>
      </c>
      <c r="G31">
        <f>F31/E31</f>
        <v>3</v>
      </c>
      <c r="H31">
        <v>71400</v>
      </c>
      <c r="I31">
        <f>H31/E31</f>
        <v>10200</v>
      </c>
      <c r="J31">
        <v>381</v>
      </c>
      <c r="K31">
        <v>23</v>
      </c>
      <c r="L31">
        <v>45</v>
      </c>
      <c r="M31">
        <v>36</v>
      </c>
      <c r="N31">
        <v>11</v>
      </c>
      <c r="O31">
        <f>SUM(K31:N31)</f>
        <v>115</v>
      </c>
      <c r="P31">
        <f>(K31*5+L31*4+M31*3+N31*2)/(O31*5)</f>
        <v>0.7391304347826086</v>
      </c>
      <c r="Q31">
        <f>K31+L31</f>
        <v>68</v>
      </c>
      <c r="R31">
        <f>M31+N31</f>
        <v>47</v>
      </c>
    </row>
    <row r="32">
      <c r="A32" t="str">
        <v>Marco</v>
      </c>
      <c r="B32" t="str">
        <v>Product 1</v>
      </c>
      <c r="C32">
        <v>45154</v>
      </c>
      <c r="D32" t="str">
        <v>Germany</v>
      </c>
      <c r="E32">
        <v>7</v>
      </c>
      <c r="F32">
        <v>24</v>
      </c>
      <c r="G32">
        <f>F32/E32</f>
        <v>3.4285714285714284</v>
      </c>
      <c r="H32">
        <v>81600</v>
      </c>
      <c r="I32">
        <f>H32/E32</f>
        <v>11657.142857142857</v>
      </c>
      <c r="J32">
        <v>335</v>
      </c>
      <c r="K32">
        <v>28</v>
      </c>
      <c r="L32">
        <v>31</v>
      </c>
      <c r="M32">
        <v>33</v>
      </c>
      <c r="N32">
        <v>15</v>
      </c>
      <c r="O32">
        <f>SUM(K32:N32)</f>
        <v>107</v>
      </c>
      <c r="P32">
        <f>(K32*5+L32*4+M32*3+N32*2)/(O32*5)</f>
        <v>0.7345794392523365</v>
      </c>
      <c r="Q32">
        <f>K32+L32</f>
        <v>59</v>
      </c>
      <c r="R32">
        <f>M32+N32</f>
        <v>48</v>
      </c>
    </row>
    <row r="33">
      <c r="A33" t="str">
        <v>Marco</v>
      </c>
      <c r="B33" t="str">
        <v>Product 2</v>
      </c>
      <c r="C33">
        <v>45155</v>
      </c>
      <c r="D33" t="str">
        <v>UK</v>
      </c>
      <c r="E33">
        <v>6</v>
      </c>
      <c r="F33">
        <v>18</v>
      </c>
      <c r="G33">
        <f>F33/E33</f>
        <v>3</v>
      </c>
      <c r="H33">
        <v>61200</v>
      </c>
      <c r="I33">
        <f>H33/E33</f>
        <v>10200</v>
      </c>
      <c r="J33">
        <v>327</v>
      </c>
      <c r="K33">
        <v>23</v>
      </c>
      <c r="L33">
        <v>30</v>
      </c>
      <c r="M33">
        <v>33</v>
      </c>
      <c r="N33">
        <v>11</v>
      </c>
      <c r="O33">
        <f>SUM(K33:N33)</f>
        <v>97</v>
      </c>
      <c r="P33">
        <f>(K33*5+L33*4+M33*3+N33*2)/(O33*5)</f>
        <v>0.734020618556701</v>
      </c>
      <c r="Q33">
        <f>K33+L33</f>
        <v>53</v>
      </c>
      <c r="R33">
        <f>M33+N33</f>
        <v>44</v>
      </c>
    </row>
    <row r="34">
      <c r="A34" t="str">
        <v>Marco</v>
      </c>
      <c r="B34" t="str">
        <v>Product 1</v>
      </c>
      <c r="C34">
        <v>45159</v>
      </c>
      <c r="D34" t="str">
        <v>France</v>
      </c>
      <c r="E34">
        <v>7</v>
      </c>
      <c r="F34">
        <v>23</v>
      </c>
      <c r="G34">
        <f>F34/E34</f>
        <v>3.2857142857142856</v>
      </c>
      <c r="H34">
        <v>78200</v>
      </c>
      <c r="I34">
        <f>H34/E34</f>
        <v>11171.42857142857</v>
      </c>
      <c r="J34">
        <v>369</v>
      </c>
      <c r="K34">
        <v>21</v>
      </c>
      <c r="L34">
        <v>20</v>
      </c>
      <c r="M34">
        <v>34</v>
      </c>
      <c r="N34">
        <v>10</v>
      </c>
      <c r="O34">
        <f>SUM(K34:N34)</f>
        <v>85</v>
      </c>
      <c r="P34">
        <f>(K34*5+L34*4+M34*3+N34*2)/(O34*5)</f>
        <v>0.7223529411764706</v>
      </c>
      <c r="Q34">
        <f>K34+L34</f>
        <v>41</v>
      </c>
      <c r="R34">
        <f>M34+N34</f>
        <v>44</v>
      </c>
    </row>
    <row r="35">
      <c r="A35" t="str">
        <v>Marco</v>
      </c>
      <c r="B35" t="str">
        <v>Product 2</v>
      </c>
      <c r="C35">
        <v>45159</v>
      </c>
      <c r="D35" t="str">
        <v>Italy</v>
      </c>
      <c r="E35">
        <v>6</v>
      </c>
      <c r="F35">
        <v>24</v>
      </c>
      <c r="G35">
        <f>F35/E35</f>
        <v>4</v>
      </c>
      <c r="H35">
        <v>81600</v>
      </c>
      <c r="I35">
        <f>H35/E35</f>
        <v>13600</v>
      </c>
      <c r="J35">
        <v>365</v>
      </c>
      <c r="K35">
        <v>29</v>
      </c>
      <c r="L35">
        <v>34</v>
      </c>
      <c r="M35">
        <v>36</v>
      </c>
      <c r="N35">
        <v>14</v>
      </c>
      <c r="O35">
        <f>SUM(K35:N35)</f>
        <v>113</v>
      </c>
      <c r="P35">
        <f>(K35*5+L35*4+M35*3+N35*2)/(O35*5)</f>
        <v>0.7380530973451327</v>
      </c>
      <c r="Q35">
        <f>K35+L35</f>
        <v>63</v>
      </c>
      <c r="R35">
        <f>M35+N35</f>
        <v>50</v>
      </c>
    </row>
    <row r="36">
      <c r="A36" t="str">
        <v>Marco</v>
      </c>
      <c r="B36" t="str">
        <v>Product 1</v>
      </c>
      <c r="C36">
        <v>45160</v>
      </c>
      <c r="D36" t="str">
        <v>Switzerland</v>
      </c>
      <c r="E36">
        <v>7</v>
      </c>
      <c r="F36">
        <v>19</v>
      </c>
      <c r="G36">
        <f>F36/E36</f>
        <v>2.7142857142857144</v>
      </c>
      <c r="H36">
        <v>64600</v>
      </c>
      <c r="I36">
        <f>H36/E36</f>
        <v>9228.57142857143</v>
      </c>
      <c r="J36">
        <v>370</v>
      </c>
      <c r="K36">
        <v>27</v>
      </c>
      <c r="L36">
        <v>38</v>
      </c>
      <c r="M36">
        <v>33</v>
      </c>
      <c r="N36">
        <v>14</v>
      </c>
      <c r="O36">
        <f>SUM(K36:N36)</f>
        <v>112</v>
      </c>
      <c r="P36">
        <f>(K36*5+L36*4+M36*3+N36*2)/(O36*5)</f>
        <v>0.7392857142857143</v>
      </c>
      <c r="Q36">
        <f>K36+L36</f>
        <v>65</v>
      </c>
      <c r="R36">
        <f>M36+N36</f>
        <v>47</v>
      </c>
    </row>
    <row r="37">
      <c r="A37" t="str">
        <v>Marco</v>
      </c>
      <c r="B37" t="str">
        <v>Product 2</v>
      </c>
      <c r="C37">
        <v>45161</v>
      </c>
      <c r="D37" t="str">
        <v>Spain</v>
      </c>
      <c r="E37">
        <v>9</v>
      </c>
      <c r="F37">
        <v>15</v>
      </c>
      <c r="G37">
        <f>F37/E37</f>
        <v>1.6666666666666667</v>
      </c>
      <c r="H37">
        <v>51000</v>
      </c>
      <c r="I37">
        <f>H37/E37</f>
        <v>5666.666666666667</v>
      </c>
      <c r="J37">
        <v>302</v>
      </c>
      <c r="K37">
        <v>38</v>
      </c>
      <c r="L37">
        <v>34</v>
      </c>
      <c r="M37">
        <v>36</v>
      </c>
      <c r="N37">
        <v>13</v>
      </c>
      <c r="O37">
        <f>SUM(K37:N37)</f>
        <v>121</v>
      </c>
      <c r="P37">
        <f>(K37*5+L37*4+M37*3+N37*2)/(O37*5)</f>
        <v>0.7603305785123967</v>
      </c>
      <c r="Q37">
        <f>K37+L37</f>
        <v>72</v>
      </c>
      <c r="R37">
        <f>M37+N37</f>
        <v>49</v>
      </c>
    </row>
    <row r="38">
      <c r="A38" t="str">
        <v>Marco</v>
      </c>
      <c r="B38" t="str">
        <v>Product 1</v>
      </c>
      <c r="C38">
        <v>45162</v>
      </c>
      <c r="D38" t="str">
        <v>Germany</v>
      </c>
      <c r="E38">
        <v>6</v>
      </c>
      <c r="F38">
        <v>18</v>
      </c>
      <c r="G38">
        <f>F38/E38</f>
        <v>3</v>
      </c>
      <c r="H38">
        <v>61200</v>
      </c>
      <c r="I38">
        <f>H38/E38</f>
        <v>10200</v>
      </c>
      <c r="J38">
        <v>316</v>
      </c>
      <c r="K38">
        <v>28</v>
      </c>
      <c r="L38">
        <v>33</v>
      </c>
      <c r="M38">
        <v>34</v>
      </c>
      <c r="N38">
        <v>11</v>
      </c>
      <c r="O38">
        <f>SUM(K38:N38)</f>
        <v>106</v>
      </c>
      <c r="P38">
        <f>(K38*5+L38*4+M38*3+N38*2)/(O38*5)</f>
        <v>0.7471698113207547</v>
      </c>
      <c r="Q38">
        <f>K38+L38</f>
        <v>61</v>
      </c>
      <c r="R38">
        <f>M38+N38</f>
        <v>45</v>
      </c>
    </row>
    <row r="39">
      <c r="A39" t="str">
        <v>Marco</v>
      </c>
      <c r="B39" t="str">
        <v>Product 2</v>
      </c>
      <c r="C39">
        <v>45163</v>
      </c>
      <c r="D39" t="str">
        <v>UK</v>
      </c>
      <c r="E39">
        <v>7</v>
      </c>
      <c r="F39">
        <v>25</v>
      </c>
      <c r="G39">
        <f>F39/E39</f>
        <v>3.5714285714285716</v>
      </c>
      <c r="H39">
        <v>85000</v>
      </c>
      <c r="I39">
        <f>H39/E39</f>
        <v>12142.857142857143</v>
      </c>
      <c r="J39">
        <v>330</v>
      </c>
      <c r="K39">
        <v>24</v>
      </c>
      <c r="L39">
        <v>32</v>
      </c>
      <c r="M39">
        <v>30</v>
      </c>
      <c r="N39">
        <v>10</v>
      </c>
      <c r="O39">
        <f>SUM(K39:N39)</f>
        <v>96</v>
      </c>
      <c r="P39">
        <f>(K39*5+L39*4+M39*3+N39*2)/(O39*5)</f>
        <v>0.7458333333333333</v>
      </c>
      <c r="Q39">
        <f>K39+L39</f>
        <v>56</v>
      </c>
      <c r="R39">
        <f>M39+N39</f>
        <v>40</v>
      </c>
    </row>
    <row r="40">
      <c r="A40" t="str">
        <v>Noah</v>
      </c>
      <c r="B40" t="str">
        <v>Product 1</v>
      </c>
      <c r="C40">
        <v>45165</v>
      </c>
      <c r="D40" t="str">
        <v>France</v>
      </c>
      <c r="E40">
        <v>7</v>
      </c>
      <c r="F40">
        <v>15</v>
      </c>
      <c r="G40">
        <f>F40/E40</f>
        <v>2.142857142857143</v>
      </c>
      <c r="H40">
        <v>51000</v>
      </c>
      <c r="I40">
        <f>H40/E40</f>
        <v>7285.714285714285</v>
      </c>
      <c r="J40">
        <v>356</v>
      </c>
      <c r="K40">
        <v>21</v>
      </c>
      <c r="L40">
        <v>35</v>
      </c>
      <c r="M40">
        <v>35</v>
      </c>
      <c r="N40">
        <v>10</v>
      </c>
      <c r="O40">
        <f>SUM(K40:N40)</f>
        <v>101</v>
      </c>
      <c r="P40">
        <f>(K40*5+L40*4+M40*3+N40*2)/(O40*5)</f>
        <v>0.7326732673267327</v>
      </c>
      <c r="Q40">
        <f>K40+L40</f>
        <v>56</v>
      </c>
      <c r="R40">
        <f>M40+N40</f>
        <v>45</v>
      </c>
    </row>
    <row r="41">
      <c r="A41" t="str">
        <v>Noah</v>
      </c>
      <c r="B41" t="str">
        <v>Product 2</v>
      </c>
      <c r="C41">
        <v>45166</v>
      </c>
      <c r="D41" t="str">
        <v>Italy</v>
      </c>
      <c r="E41">
        <v>7</v>
      </c>
      <c r="F41">
        <v>23</v>
      </c>
      <c r="G41">
        <f>F41/E41</f>
        <v>3.2857142857142856</v>
      </c>
      <c r="H41">
        <v>78200</v>
      </c>
      <c r="I41">
        <f>H41/E41</f>
        <v>11171.42857142857</v>
      </c>
      <c r="J41">
        <v>397</v>
      </c>
      <c r="K41">
        <v>23</v>
      </c>
      <c r="L41">
        <v>32</v>
      </c>
      <c r="M41">
        <v>33</v>
      </c>
      <c r="N41">
        <v>13</v>
      </c>
      <c r="O41">
        <f>SUM(K41:N41)</f>
        <v>101</v>
      </c>
      <c r="P41">
        <f>(K41*5+L41*4+M41*3+N41*2)/(O41*5)</f>
        <v>0.7287128712871287</v>
      </c>
      <c r="Q41">
        <f>K41+L41</f>
        <v>55</v>
      </c>
      <c r="R41">
        <f>M41+N41</f>
        <v>46</v>
      </c>
    </row>
    <row r="42">
      <c r="A42" t="str">
        <v>Noah</v>
      </c>
      <c r="B42" t="str">
        <v>Product 1</v>
      </c>
      <c r="C42">
        <v>45166</v>
      </c>
      <c r="D42" t="str">
        <v>Switzerland</v>
      </c>
      <c r="E42">
        <v>8</v>
      </c>
      <c r="F42">
        <v>24</v>
      </c>
      <c r="G42">
        <f>F42/E42</f>
        <v>3</v>
      </c>
      <c r="H42">
        <v>81600</v>
      </c>
      <c r="I42">
        <f>H42/E42</f>
        <v>10200</v>
      </c>
      <c r="J42">
        <v>379</v>
      </c>
      <c r="K42">
        <v>20</v>
      </c>
      <c r="L42">
        <v>36</v>
      </c>
      <c r="M42">
        <v>31</v>
      </c>
      <c r="N42">
        <v>14</v>
      </c>
      <c r="O42">
        <f>SUM(K42:N42)</f>
        <v>101</v>
      </c>
      <c r="P42">
        <f>(K42*5+L42*4+M42*3+N42*2)/(O42*5)</f>
        <v>0.7227722772277227</v>
      </c>
      <c r="Q42">
        <f>K42+L42</f>
        <v>56</v>
      </c>
      <c r="R42">
        <f>M42+N42</f>
        <v>45</v>
      </c>
    </row>
    <row r="43">
      <c r="A43" t="str">
        <v>Noah</v>
      </c>
      <c r="B43" t="str">
        <v>Product 2</v>
      </c>
      <c r="C43">
        <v>45167</v>
      </c>
      <c r="D43" t="str">
        <v>Spain</v>
      </c>
      <c r="E43">
        <v>9</v>
      </c>
      <c r="F43">
        <v>21</v>
      </c>
      <c r="G43">
        <f>F43/E43</f>
        <v>2.3333333333333335</v>
      </c>
      <c r="H43">
        <v>71400</v>
      </c>
      <c r="I43">
        <f>H43/E43</f>
        <v>7933.333333333333</v>
      </c>
      <c r="J43">
        <v>348</v>
      </c>
      <c r="K43">
        <v>22</v>
      </c>
      <c r="L43">
        <v>30</v>
      </c>
      <c r="M43">
        <v>37</v>
      </c>
      <c r="N43">
        <v>14</v>
      </c>
      <c r="O43">
        <f>SUM(K43:N43)</f>
        <v>103</v>
      </c>
      <c r="P43">
        <f>(K43*5+L43*4+M43*3+N43*2)/(O43*5)</f>
        <v>0.7165048543689321</v>
      </c>
      <c r="Q43">
        <f>K43+L43</f>
        <v>52</v>
      </c>
      <c r="R43">
        <f>M43+N43</f>
        <v>51</v>
      </c>
    </row>
    <row r="44">
      <c r="A44" t="str">
        <v>Noah</v>
      </c>
      <c r="B44" t="str">
        <v>Product 1</v>
      </c>
      <c r="C44">
        <v>45168</v>
      </c>
      <c r="D44" t="str">
        <v>Germany</v>
      </c>
      <c r="E44">
        <v>6</v>
      </c>
      <c r="F44">
        <v>19</v>
      </c>
      <c r="G44">
        <f>F44/E44</f>
        <v>3.1666666666666665</v>
      </c>
      <c r="H44">
        <v>64600</v>
      </c>
      <c r="I44">
        <f>H44/E44</f>
        <v>10766.666666666666</v>
      </c>
      <c r="J44">
        <v>356</v>
      </c>
      <c r="K44">
        <v>28</v>
      </c>
      <c r="L44">
        <v>38</v>
      </c>
      <c r="M44">
        <v>40</v>
      </c>
      <c r="N44">
        <v>14</v>
      </c>
      <c r="O44">
        <f>SUM(K44:N44)</f>
        <v>120</v>
      </c>
      <c r="P44">
        <f>(K44*5+L44*4+M44*3+N44*2)/(O44*5)</f>
        <v>0.7333333333333333</v>
      </c>
      <c r="Q44">
        <f>K44+L44</f>
        <v>66</v>
      </c>
      <c r="R44">
        <f>M44+N44</f>
        <v>54</v>
      </c>
    </row>
    <row r="45">
      <c r="A45" t="str">
        <v>Noah</v>
      </c>
      <c r="B45" t="str">
        <v>Product 2</v>
      </c>
      <c r="C45">
        <v>45168</v>
      </c>
      <c r="D45" t="str">
        <v>UK</v>
      </c>
      <c r="E45">
        <v>7</v>
      </c>
      <c r="F45">
        <v>19</v>
      </c>
      <c r="G45">
        <f>F45/E45</f>
        <v>2.7142857142857144</v>
      </c>
      <c r="H45">
        <v>64600</v>
      </c>
      <c r="I45">
        <f>H45/E45</f>
        <v>9228.57142857143</v>
      </c>
      <c r="J45">
        <v>354</v>
      </c>
      <c r="K45">
        <v>28</v>
      </c>
      <c r="L45">
        <v>38</v>
      </c>
      <c r="M45">
        <v>36</v>
      </c>
      <c r="N45">
        <v>11</v>
      </c>
      <c r="O45">
        <f>SUM(K45:N45)</f>
        <v>113</v>
      </c>
      <c r="P45">
        <f>(K45*5+L45*4+M45*3+N45*2)/(O45*5)</f>
        <v>0.7469026548672566</v>
      </c>
      <c r="Q45">
        <f>K45+L45</f>
        <v>66</v>
      </c>
      <c r="R45">
        <f>M45+N45</f>
        <v>47</v>
      </c>
    </row>
    <row r="46">
      <c r="A46" t="str">
        <v>Noah</v>
      </c>
      <c r="B46" t="str">
        <v>Product 1</v>
      </c>
      <c r="C46">
        <v>45168</v>
      </c>
      <c r="D46" t="str">
        <v>France</v>
      </c>
      <c r="E46">
        <v>9</v>
      </c>
      <c r="F46">
        <v>22</v>
      </c>
      <c r="G46">
        <f>F46/E46</f>
        <v>2.4444444444444446</v>
      </c>
      <c r="H46">
        <v>74800</v>
      </c>
      <c r="I46">
        <f>H46/E46</f>
        <v>8311.111111111111</v>
      </c>
      <c r="J46">
        <v>341</v>
      </c>
      <c r="K46">
        <v>22</v>
      </c>
      <c r="L46">
        <v>30</v>
      </c>
      <c r="M46">
        <v>31</v>
      </c>
      <c r="N46">
        <v>14</v>
      </c>
      <c r="O46">
        <f>SUM(K46:N46)</f>
        <v>97</v>
      </c>
      <c r="P46">
        <f>(K46*5+L46*4+M46*3+N46*2)/(O46*5)</f>
        <v>0.7237113402061855</v>
      </c>
      <c r="Q46">
        <f>K46+L46</f>
        <v>52</v>
      </c>
      <c r="R46">
        <f>M46+N46</f>
        <v>45</v>
      </c>
    </row>
    <row r="47">
      <c r="A47" t="str">
        <v>Noah</v>
      </c>
      <c r="B47" t="str">
        <v>Product 2</v>
      </c>
      <c r="C47">
        <v>45168</v>
      </c>
      <c r="D47" t="str">
        <v>Italy</v>
      </c>
      <c r="E47">
        <v>8</v>
      </c>
      <c r="F47">
        <v>16</v>
      </c>
      <c r="G47">
        <f>F47/E47</f>
        <v>2</v>
      </c>
      <c r="H47">
        <v>54400</v>
      </c>
      <c r="I47">
        <f>H47/E47</f>
        <v>6800</v>
      </c>
      <c r="J47">
        <v>376</v>
      </c>
      <c r="K47">
        <v>28</v>
      </c>
      <c r="L47">
        <v>39</v>
      </c>
      <c r="M47">
        <v>33</v>
      </c>
      <c r="N47">
        <v>12</v>
      </c>
      <c r="O47">
        <f>SUM(K47:N47)</f>
        <v>112</v>
      </c>
      <c r="P47">
        <f>(K47*5+L47*4+M47*3+N47*2)/(O47*5)</f>
        <v>0.7482142857142857</v>
      </c>
      <c r="Q47">
        <f>K47+L47</f>
        <v>67</v>
      </c>
      <c r="R47">
        <f>M47+N47</f>
        <v>45</v>
      </c>
    </row>
    <row r="48">
      <c r="A48" t="str">
        <v>Noah</v>
      </c>
      <c r="B48" t="str">
        <v>Product 1</v>
      </c>
      <c r="C48">
        <v>45171</v>
      </c>
      <c r="D48" t="str">
        <v>Switzerland</v>
      </c>
      <c r="E48">
        <v>7</v>
      </c>
      <c r="F48">
        <v>16</v>
      </c>
      <c r="G48">
        <f>F48/E48</f>
        <v>2.2857142857142856</v>
      </c>
      <c r="H48">
        <v>54400</v>
      </c>
      <c r="I48">
        <f>H48/E48</f>
        <v>7771.428571428572</v>
      </c>
      <c r="J48">
        <v>353</v>
      </c>
      <c r="K48">
        <v>27</v>
      </c>
      <c r="L48">
        <v>37</v>
      </c>
      <c r="M48">
        <v>35</v>
      </c>
      <c r="N48">
        <v>12</v>
      </c>
      <c r="O48">
        <f>SUM(K48:N48)</f>
        <v>111</v>
      </c>
      <c r="P48">
        <f>(K48*5+L48*4+M48*3+N48*2)/(O48*5)</f>
        <v>0.7423423423423423</v>
      </c>
      <c r="Q48">
        <f>K48+L48</f>
        <v>64</v>
      </c>
      <c r="R48">
        <f>M48+N48</f>
        <v>47</v>
      </c>
    </row>
    <row r="49">
      <c r="A49" t="str">
        <v>Noah</v>
      </c>
      <c r="B49" t="str">
        <v>Product 2</v>
      </c>
      <c r="C49">
        <v>45173</v>
      </c>
      <c r="D49" t="str">
        <v>Spain</v>
      </c>
      <c r="E49">
        <v>9</v>
      </c>
      <c r="F49">
        <v>15</v>
      </c>
      <c r="G49">
        <f>F49/E49</f>
        <v>1.6666666666666667</v>
      </c>
      <c r="H49">
        <v>51000</v>
      </c>
      <c r="I49">
        <f>H49/E49</f>
        <v>5666.666666666667</v>
      </c>
      <c r="J49">
        <v>324</v>
      </c>
      <c r="K49">
        <v>33</v>
      </c>
      <c r="L49">
        <v>32</v>
      </c>
      <c r="M49">
        <v>31</v>
      </c>
      <c r="N49">
        <v>14</v>
      </c>
      <c r="O49">
        <f>SUM(K49:N49)</f>
        <v>110</v>
      </c>
      <c r="P49">
        <f>(K49*5+L49*4+M49*3+N49*2)/(O49*5)</f>
        <v>0.7527272727272727</v>
      </c>
      <c r="Q49">
        <f>K49+L49</f>
        <v>65</v>
      </c>
      <c r="R49">
        <f>M49+N49</f>
        <v>45</v>
      </c>
    </row>
    <row r="50">
      <c r="A50" t="str">
        <v>Kelly</v>
      </c>
      <c r="B50" t="str">
        <v>Product 1</v>
      </c>
      <c r="C50">
        <v>45174</v>
      </c>
      <c r="D50" t="str">
        <v>Germany</v>
      </c>
      <c r="E50">
        <v>7</v>
      </c>
      <c r="F50">
        <v>18</v>
      </c>
      <c r="G50">
        <f>F50/E50</f>
        <v>2.5714285714285716</v>
      </c>
      <c r="H50">
        <v>61200</v>
      </c>
      <c r="I50">
        <f>H50/E50</f>
        <v>8742.857142857143</v>
      </c>
      <c r="J50">
        <v>364</v>
      </c>
      <c r="K50">
        <v>21</v>
      </c>
      <c r="L50">
        <v>32</v>
      </c>
      <c r="M50">
        <v>37</v>
      </c>
      <c r="N50">
        <v>13</v>
      </c>
      <c r="O50">
        <f>SUM(K50:N50)</f>
        <v>103</v>
      </c>
      <c r="P50">
        <f>(K50*5+L50*4+M50*3+N50*2)/(O50*5)</f>
        <v>0.7184466019417476</v>
      </c>
      <c r="Q50">
        <f>K50+L50</f>
        <v>53</v>
      </c>
      <c r="R50">
        <f>M50+N50</f>
        <v>50</v>
      </c>
    </row>
    <row r="51">
      <c r="A51" t="str">
        <v>Kelly</v>
      </c>
      <c r="B51" t="str">
        <v>Product 2</v>
      </c>
      <c r="C51">
        <v>45174</v>
      </c>
      <c r="D51" t="str">
        <v>UK</v>
      </c>
      <c r="E51">
        <v>8</v>
      </c>
      <c r="F51">
        <v>20</v>
      </c>
      <c r="G51">
        <f>F51/E51</f>
        <v>2.5</v>
      </c>
      <c r="H51">
        <v>68000</v>
      </c>
      <c r="I51">
        <f>H51/E51</f>
        <v>8500</v>
      </c>
      <c r="J51">
        <v>357</v>
      </c>
      <c r="K51">
        <v>24</v>
      </c>
      <c r="L51">
        <v>30</v>
      </c>
      <c r="M51">
        <v>39</v>
      </c>
      <c r="N51">
        <v>11</v>
      </c>
      <c r="O51">
        <f>SUM(K51:N51)</f>
        <v>104</v>
      </c>
      <c r="P51">
        <f>(K51*5+L51*4+M51*3+N51*2)/(O51*5)</f>
        <v>0.7288461538461538</v>
      </c>
      <c r="Q51">
        <f>K51+L51</f>
        <v>54</v>
      </c>
      <c r="R51">
        <f>M51+N51</f>
        <v>50</v>
      </c>
    </row>
    <row r="52">
      <c r="A52" t="str">
        <v>Kelly</v>
      </c>
      <c r="B52" t="str">
        <v>Product 1</v>
      </c>
      <c r="C52">
        <v>45174</v>
      </c>
      <c r="D52" t="str">
        <v>France</v>
      </c>
      <c r="E52">
        <v>8</v>
      </c>
      <c r="F52">
        <v>15</v>
      </c>
      <c r="G52">
        <f>F52/E52</f>
        <v>1.875</v>
      </c>
      <c r="H52">
        <v>51000</v>
      </c>
      <c r="I52">
        <f>H52/E52</f>
        <v>6375</v>
      </c>
      <c r="J52">
        <v>301</v>
      </c>
      <c r="K52">
        <v>27</v>
      </c>
      <c r="L52">
        <v>39</v>
      </c>
      <c r="M52">
        <v>39</v>
      </c>
      <c r="N52">
        <v>11</v>
      </c>
      <c r="O52">
        <f>SUM(K52:N52)</f>
        <v>116</v>
      </c>
      <c r="P52">
        <f>(K52*5+L52*4+M52*3+N52*2)/(O52*5)</f>
        <v>0.7413793103448276</v>
      </c>
      <c r="Q52">
        <f>K52+L52</f>
        <v>66</v>
      </c>
      <c r="R52">
        <f>M52+N52</f>
        <v>50</v>
      </c>
    </row>
    <row r="53">
      <c r="A53" t="str">
        <v>Kelly</v>
      </c>
      <c r="B53" t="str">
        <v>Product 2</v>
      </c>
      <c r="C53">
        <v>45175</v>
      </c>
      <c r="D53" t="str">
        <v>Italy</v>
      </c>
      <c r="E53">
        <v>7</v>
      </c>
      <c r="F53">
        <v>16</v>
      </c>
      <c r="G53">
        <f>F53/E53</f>
        <v>2.2857142857142856</v>
      </c>
      <c r="H53">
        <v>54400</v>
      </c>
      <c r="I53">
        <f>H53/E53</f>
        <v>7771.428571428572</v>
      </c>
      <c r="J53">
        <v>398</v>
      </c>
      <c r="K53">
        <v>29</v>
      </c>
      <c r="L53">
        <v>31</v>
      </c>
      <c r="M53">
        <v>33</v>
      </c>
      <c r="N53">
        <v>11</v>
      </c>
      <c r="O53">
        <f>SUM(K53:N53)</f>
        <v>104</v>
      </c>
      <c r="P53">
        <f>(K53*5+L53*4+M53*3+N53*2)/(O53*5)</f>
        <v>0.75</v>
      </c>
      <c r="Q53">
        <f>K53+L53</f>
        <v>60</v>
      </c>
      <c r="R53">
        <f>M53+N53</f>
        <v>44</v>
      </c>
    </row>
    <row r="54">
      <c r="A54" t="str">
        <v>Kelly</v>
      </c>
      <c r="B54" t="str">
        <v>Product 1</v>
      </c>
      <c r="C54">
        <v>45177</v>
      </c>
      <c r="D54" t="str">
        <v>Switzerland</v>
      </c>
      <c r="E54">
        <v>8</v>
      </c>
      <c r="F54">
        <v>19</v>
      </c>
      <c r="G54">
        <f>F54/E54</f>
        <v>2.375</v>
      </c>
      <c r="H54">
        <v>64600</v>
      </c>
      <c r="I54">
        <f>H54/E54</f>
        <v>8075</v>
      </c>
      <c r="J54">
        <v>324</v>
      </c>
      <c r="K54">
        <v>22</v>
      </c>
      <c r="L54">
        <v>36</v>
      </c>
      <c r="M54">
        <v>39</v>
      </c>
      <c r="N54">
        <v>14</v>
      </c>
      <c r="O54">
        <f>SUM(K54:N54)</f>
        <v>111</v>
      </c>
      <c r="P54">
        <f>(K54*5+L54*4+M54*3+N54*2)/(O54*5)</f>
        <v>0.7189189189189189</v>
      </c>
      <c r="Q54">
        <f>K54+L54</f>
        <v>58</v>
      </c>
      <c r="R54">
        <f>M54+N54</f>
        <v>53</v>
      </c>
    </row>
    <row r="55">
      <c r="A55" t="str">
        <v>Kelly</v>
      </c>
      <c r="B55" t="str">
        <v>Product 2</v>
      </c>
      <c r="C55">
        <v>45179</v>
      </c>
      <c r="D55" t="str">
        <v>Spain</v>
      </c>
      <c r="E55">
        <v>7</v>
      </c>
      <c r="F55">
        <v>19</v>
      </c>
      <c r="G55">
        <f>F55/E55</f>
        <v>2.7142857142857144</v>
      </c>
      <c r="H55">
        <v>64600</v>
      </c>
      <c r="I55">
        <f>H55/E55</f>
        <v>9228.57142857143</v>
      </c>
      <c r="J55">
        <v>307</v>
      </c>
      <c r="K55">
        <v>36</v>
      </c>
      <c r="L55">
        <v>33</v>
      </c>
      <c r="M55">
        <v>40</v>
      </c>
      <c r="N55">
        <v>11</v>
      </c>
      <c r="O55">
        <f>SUM(K55:N55)</f>
        <v>120</v>
      </c>
      <c r="P55">
        <f>(K55*5+L55*4+M55*3+N55*2)/(O55*5)</f>
        <v>0.7566666666666667</v>
      </c>
      <c r="Q55">
        <f>K55+L55</f>
        <v>69</v>
      </c>
      <c r="R55">
        <f>M55+N55</f>
        <v>51</v>
      </c>
    </row>
    <row r="56">
      <c r="A56" t="str">
        <v>Kelly</v>
      </c>
      <c r="B56" t="str">
        <v>Product 1</v>
      </c>
      <c r="C56">
        <v>45180</v>
      </c>
      <c r="D56" t="str">
        <v>Germany</v>
      </c>
      <c r="E56">
        <v>6</v>
      </c>
      <c r="F56">
        <v>16</v>
      </c>
      <c r="G56">
        <f>F56/E56</f>
        <v>2.6666666666666665</v>
      </c>
      <c r="H56">
        <v>54400</v>
      </c>
      <c r="I56">
        <f>H56/E56</f>
        <v>9066.666666666666</v>
      </c>
      <c r="J56">
        <v>327</v>
      </c>
      <c r="K56">
        <v>28</v>
      </c>
      <c r="L56">
        <v>33</v>
      </c>
      <c r="M56">
        <v>37</v>
      </c>
      <c r="N56">
        <v>12</v>
      </c>
      <c r="O56">
        <f>SUM(K56:N56)</f>
        <v>110</v>
      </c>
      <c r="P56">
        <f>(K56*5+L56*4+M56*3+N56*2)/(O56*5)</f>
        <v>0.74</v>
      </c>
      <c r="Q56">
        <f>K56+L56</f>
        <v>61</v>
      </c>
      <c r="R56">
        <f>M56+N56</f>
        <v>49</v>
      </c>
    </row>
    <row r="57">
      <c r="A57" t="str">
        <v>Kelly</v>
      </c>
      <c r="B57" t="str">
        <v>Product 2</v>
      </c>
      <c r="C57">
        <v>45181</v>
      </c>
      <c r="D57" t="str">
        <v>UK</v>
      </c>
      <c r="E57">
        <v>7</v>
      </c>
      <c r="F57">
        <v>16</v>
      </c>
      <c r="G57">
        <f>F57/E57</f>
        <v>2.2857142857142856</v>
      </c>
      <c r="H57">
        <v>54400</v>
      </c>
      <c r="I57">
        <f>H57/E57</f>
        <v>7771.428571428572</v>
      </c>
      <c r="J57">
        <v>394</v>
      </c>
      <c r="K57">
        <v>29</v>
      </c>
      <c r="L57">
        <v>37</v>
      </c>
      <c r="M57">
        <v>34</v>
      </c>
      <c r="N57">
        <v>11</v>
      </c>
      <c r="O57">
        <f>SUM(K57:N57)</f>
        <v>111</v>
      </c>
      <c r="P57">
        <f>(K57*5+L57*4+M57*3+N57*2)/(O57*5)</f>
        <v>0.7513513513513513</v>
      </c>
      <c r="Q57">
        <f>K57+L57</f>
        <v>66</v>
      </c>
      <c r="R57">
        <f>M57+N57</f>
        <v>45</v>
      </c>
    </row>
    <row r="58">
      <c r="A58" t="str">
        <v>Kelly</v>
      </c>
      <c r="B58" t="str">
        <v>Product 1</v>
      </c>
      <c r="C58">
        <v>45183</v>
      </c>
      <c r="D58" t="str">
        <v>France</v>
      </c>
      <c r="E58">
        <v>9</v>
      </c>
      <c r="F58">
        <v>24</v>
      </c>
      <c r="G58">
        <f>F58/E58</f>
        <v>2.6666666666666665</v>
      </c>
      <c r="H58">
        <v>81600</v>
      </c>
      <c r="I58">
        <f>H58/E58</f>
        <v>9066.666666666666</v>
      </c>
      <c r="J58">
        <v>369</v>
      </c>
      <c r="K58">
        <v>21</v>
      </c>
      <c r="L58">
        <v>40</v>
      </c>
      <c r="M58">
        <v>34</v>
      </c>
      <c r="N58">
        <v>15</v>
      </c>
      <c r="O58">
        <f>SUM(K58:N58)</f>
        <v>110</v>
      </c>
      <c r="P58">
        <f>(K58*5+L58*4+M58*3+N58*2)/(O58*5)</f>
        <v>0.7218181818181818</v>
      </c>
      <c r="Q58">
        <f>K58+L58</f>
        <v>61</v>
      </c>
      <c r="R58">
        <f>M58+N58</f>
        <v>49</v>
      </c>
    </row>
    <row r="59">
      <c r="A59" t="str">
        <v>Kelly</v>
      </c>
      <c r="B59" t="str">
        <v>Product 2</v>
      </c>
      <c r="C59">
        <v>45183</v>
      </c>
      <c r="D59" t="str">
        <v>Italy</v>
      </c>
      <c r="E59">
        <v>9</v>
      </c>
      <c r="F59">
        <v>24</v>
      </c>
      <c r="G59">
        <f>F59/E59</f>
        <v>2.6666666666666665</v>
      </c>
      <c r="H59">
        <v>81600</v>
      </c>
      <c r="I59">
        <f>H59/E59</f>
        <v>9066.666666666666</v>
      </c>
      <c r="J59">
        <v>338</v>
      </c>
      <c r="K59">
        <v>28</v>
      </c>
      <c r="L59">
        <v>35</v>
      </c>
      <c r="M59">
        <v>39</v>
      </c>
      <c r="N59">
        <v>15</v>
      </c>
      <c r="O59">
        <f>SUM(K59:N59)</f>
        <v>117</v>
      </c>
      <c r="P59">
        <f>(K59*5+L59*4+M59*3+N59*2)/(O59*5)</f>
        <v>0.7299145299145299</v>
      </c>
      <c r="Q59">
        <f>K59+L59</f>
        <v>63</v>
      </c>
      <c r="R59">
        <f>M59+N59</f>
        <v>54</v>
      </c>
    </row>
    <row r="60">
      <c r="A60" t="str">
        <v>John</v>
      </c>
      <c r="B60" t="str">
        <v>Product 1</v>
      </c>
      <c r="C60">
        <v>45184</v>
      </c>
      <c r="D60" t="str">
        <v>Switzerland</v>
      </c>
      <c r="E60">
        <v>7</v>
      </c>
      <c r="F60">
        <v>22</v>
      </c>
      <c r="G60">
        <f>F60/E60</f>
        <v>3.142857142857143</v>
      </c>
      <c r="H60">
        <v>74800</v>
      </c>
      <c r="I60">
        <f>H60/E60</f>
        <v>10685.714285714286</v>
      </c>
      <c r="J60">
        <v>377</v>
      </c>
      <c r="K60">
        <v>27</v>
      </c>
      <c r="L60">
        <v>30</v>
      </c>
      <c r="M60">
        <v>34</v>
      </c>
      <c r="N60">
        <v>10</v>
      </c>
      <c r="O60">
        <f>SUM(K60:N60)</f>
        <v>101</v>
      </c>
      <c r="P60">
        <f>(K60*5+L60*4+M60*3+N60*2)/(O60*5)</f>
        <v>0.7465346534653465</v>
      </c>
      <c r="Q60">
        <f>K60+L60</f>
        <v>57</v>
      </c>
      <c r="R60">
        <f>M60+N60</f>
        <v>44</v>
      </c>
    </row>
    <row r="61">
      <c r="A61" t="str">
        <v>John</v>
      </c>
      <c r="B61" t="str">
        <v>Product 2</v>
      </c>
      <c r="C61">
        <v>45185</v>
      </c>
      <c r="D61" t="str">
        <v>Spain</v>
      </c>
      <c r="E61">
        <v>7</v>
      </c>
      <c r="F61">
        <v>17</v>
      </c>
      <c r="G61">
        <f>F61/E61</f>
        <v>2.4285714285714284</v>
      </c>
      <c r="H61">
        <v>57800</v>
      </c>
      <c r="I61">
        <f>H61/E61</f>
        <v>8257.142857142857</v>
      </c>
      <c r="J61">
        <v>398</v>
      </c>
      <c r="K61">
        <v>28</v>
      </c>
      <c r="L61">
        <v>31</v>
      </c>
      <c r="M61">
        <v>32</v>
      </c>
      <c r="N61">
        <v>10</v>
      </c>
      <c r="O61">
        <f>SUM(K61:N61)</f>
        <v>101</v>
      </c>
      <c r="P61">
        <f>(K61*5+L61*4+M61*3+N61*2)/(O61*5)</f>
        <v>0.7524752475247525</v>
      </c>
      <c r="Q61">
        <f>K61+L61</f>
        <v>59</v>
      </c>
      <c r="R61">
        <f>M61+N61</f>
        <v>42</v>
      </c>
    </row>
    <row r="62">
      <c r="A62" t="str">
        <v>John</v>
      </c>
      <c r="B62" t="str">
        <v>Product 1</v>
      </c>
      <c r="C62">
        <v>45185</v>
      </c>
      <c r="D62" t="str">
        <v>Germany</v>
      </c>
      <c r="E62">
        <v>7</v>
      </c>
      <c r="F62">
        <v>23</v>
      </c>
      <c r="G62">
        <f>F62/E62</f>
        <v>3.2857142857142856</v>
      </c>
      <c r="H62">
        <v>78200</v>
      </c>
      <c r="I62">
        <f>H62/E62</f>
        <v>11171.42857142857</v>
      </c>
      <c r="J62">
        <v>320</v>
      </c>
      <c r="K62">
        <v>23</v>
      </c>
      <c r="L62">
        <v>30</v>
      </c>
      <c r="M62">
        <v>39</v>
      </c>
      <c r="N62">
        <v>12</v>
      </c>
      <c r="O62">
        <f>SUM(K62:N62)</f>
        <v>104</v>
      </c>
      <c r="P62">
        <f>(K62*5+L62*4+M62*3+N62*2)/(O62*5)</f>
        <v>0.7230769230769231</v>
      </c>
      <c r="Q62">
        <f>K62+L62</f>
        <v>53</v>
      </c>
      <c r="R62">
        <f>M62+N62</f>
        <v>51</v>
      </c>
    </row>
    <row r="63">
      <c r="A63" t="str">
        <v>John</v>
      </c>
      <c r="B63" t="str">
        <v>Product 2</v>
      </c>
      <c r="C63">
        <v>45188</v>
      </c>
      <c r="D63" t="str">
        <v>UK</v>
      </c>
      <c r="E63">
        <v>8</v>
      </c>
      <c r="F63">
        <v>25</v>
      </c>
      <c r="G63">
        <f>F63/E63</f>
        <v>3.125</v>
      </c>
      <c r="H63">
        <v>85000</v>
      </c>
      <c r="I63">
        <f>H63/E63</f>
        <v>10625</v>
      </c>
      <c r="J63">
        <v>338</v>
      </c>
      <c r="K63">
        <v>24</v>
      </c>
      <c r="L63">
        <v>34</v>
      </c>
      <c r="M63">
        <v>33</v>
      </c>
      <c r="N63">
        <v>12</v>
      </c>
      <c r="O63">
        <f>SUM(K63:N63)</f>
        <v>103</v>
      </c>
      <c r="P63">
        <f>(K63*5+L63*4+M63*3+N63*2)/(O63*5)</f>
        <v>0.7359223300970874</v>
      </c>
      <c r="Q63">
        <f>K63+L63</f>
        <v>58</v>
      </c>
      <c r="R63">
        <f>M63+N63</f>
        <v>45</v>
      </c>
    </row>
    <row r="64">
      <c r="A64" t="str">
        <v>John</v>
      </c>
      <c r="B64" t="str">
        <v>Product 1</v>
      </c>
      <c r="C64">
        <v>45189</v>
      </c>
      <c r="D64" t="str">
        <v>France</v>
      </c>
      <c r="E64">
        <v>6</v>
      </c>
      <c r="F64">
        <v>23</v>
      </c>
      <c r="G64">
        <f>F64/E64</f>
        <v>3.8333333333333335</v>
      </c>
      <c r="H64">
        <v>78200</v>
      </c>
      <c r="I64">
        <f>H64/E64</f>
        <v>13033.333333333334</v>
      </c>
      <c r="J64">
        <v>371</v>
      </c>
      <c r="K64">
        <v>29</v>
      </c>
      <c r="L64">
        <v>30</v>
      </c>
      <c r="M64">
        <v>38</v>
      </c>
      <c r="N64">
        <v>12</v>
      </c>
      <c r="O64">
        <f>SUM(K64:N64)</f>
        <v>109</v>
      </c>
      <c r="P64">
        <f>(K64*5+L64*4+M64*3+N64*2)/(O64*5)</f>
        <v>0.7394495412844037</v>
      </c>
      <c r="Q64">
        <f>K64+L64</f>
        <v>59</v>
      </c>
      <c r="R64">
        <f>M64+N64</f>
        <v>50</v>
      </c>
    </row>
    <row r="65">
      <c r="A65" t="str">
        <v>John</v>
      </c>
      <c r="B65" t="str">
        <v>Product 2</v>
      </c>
      <c r="C65">
        <v>45190</v>
      </c>
      <c r="D65" t="str">
        <v>Italy</v>
      </c>
      <c r="E65">
        <v>8</v>
      </c>
      <c r="F65">
        <v>17</v>
      </c>
      <c r="G65">
        <f>F65/E65</f>
        <v>2.125</v>
      </c>
      <c r="H65">
        <v>57800</v>
      </c>
      <c r="I65">
        <f>H65/E65</f>
        <v>7225</v>
      </c>
      <c r="J65">
        <v>347</v>
      </c>
      <c r="K65">
        <v>20</v>
      </c>
      <c r="L65">
        <v>40</v>
      </c>
      <c r="M65">
        <v>35</v>
      </c>
      <c r="N65">
        <v>15</v>
      </c>
      <c r="O65">
        <f>SUM(K65:N65)</f>
        <v>110</v>
      </c>
      <c r="P65">
        <f>(K65*5+L65*4+M65*3+N65*2)/(O65*5)</f>
        <v>0.7181818181818181</v>
      </c>
      <c r="Q65">
        <f>K65+L65</f>
        <v>60</v>
      </c>
      <c r="R65">
        <f>M65+N65</f>
        <v>50</v>
      </c>
    </row>
    <row r="66">
      <c r="A66" t="str">
        <v>John</v>
      </c>
      <c r="B66" t="str">
        <v>Product 1</v>
      </c>
      <c r="C66">
        <v>45191</v>
      </c>
      <c r="D66" t="str">
        <v>Switzerland</v>
      </c>
      <c r="E66">
        <v>9</v>
      </c>
      <c r="F66">
        <v>23</v>
      </c>
      <c r="G66">
        <f>F66/E66</f>
        <v>2.5555555555555554</v>
      </c>
      <c r="H66">
        <v>78200</v>
      </c>
      <c r="I66">
        <f>H66/E66</f>
        <v>8688.888888888889</v>
      </c>
      <c r="J66">
        <v>368</v>
      </c>
      <c r="K66">
        <v>30</v>
      </c>
      <c r="L66">
        <v>40</v>
      </c>
      <c r="M66">
        <v>38</v>
      </c>
      <c r="N66">
        <v>15</v>
      </c>
      <c r="O66">
        <f>SUM(K66:N66)</f>
        <v>123</v>
      </c>
      <c r="P66">
        <f>(K66*5+L66*4+M66*3+N66*2)/(O66*5)</f>
        <v>0.7382113821138211</v>
      </c>
      <c r="Q66">
        <f>K66+L66</f>
        <v>70</v>
      </c>
      <c r="R66">
        <f>M66+N66</f>
        <v>53</v>
      </c>
    </row>
    <row r="67">
      <c r="A67" t="str">
        <v>John</v>
      </c>
      <c r="B67" t="str">
        <v>Product 2</v>
      </c>
      <c r="C67">
        <v>45192</v>
      </c>
      <c r="D67" t="str">
        <v>Spain</v>
      </c>
      <c r="E67">
        <v>8</v>
      </c>
      <c r="F67">
        <v>25</v>
      </c>
      <c r="G67">
        <f>F67/E67</f>
        <v>3.125</v>
      </c>
      <c r="H67">
        <v>85000</v>
      </c>
      <c r="I67">
        <f>H67/E67</f>
        <v>10625</v>
      </c>
      <c r="J67">
        <v>353</v>
      </c>
      <c r="K67">
        <v>38</v>
      </c>
      <c r="L67">
        <v>31</v>
      </c>
      <c r="M67">
        <v>37</v>
      </c>
      <c r="N67">
        <v>13</v>
      </c>
      <c r="O67">
        <f>SUM(K67:N67)</f>
        <v>119</v>
      </c>
      <c r="P67">
        <f>(K67*5+L67*4+M67*3+N67*2)/(O67*5)</f>
        <v>0.7579831932773109</v>
      </c>
      <c r="Q67">
        <f>K67+L67</f>
        <v>69</v>
      </c>
      <c r="R67">
        <f>M67+N67</f>
        <v>50</v>
      </c>
    </row>
    <row r="68">
      <c r="A68" t="str">
        <v>John</v>
      </c>
      <c r="B68" t="str">
        <v>Product 1</v>
      </c>
      <c r="C68">
        <v>45193</v>
      </c>
      <c r="D68" t="str">
        <v>Germany</v>
      </c>
      <c r="E68">
        <v>6</v>
      </c>
      <c r="F68">
        <v>24</v>
      </c>
      <c r="G68">
        <f>F68/E68</f>
        <v>4</v>
      </c>
      <c r="H68">
        <v>81600</v>
      </c>
      <c r="I68">
        <f>H68/E68</f>
        <v>13600</v>
      </c>
      <c r="J68">
        <v>339</v>
      </c>
      <c r="K68">
        <v>30</v>
      </c>
      <c r="L68">
        <v>40</v>
      </c>
      <c r="M68">
        <v>30</v>
      </c>
      <c r="N68">
        <v>11</v>
      </c>
      <c r="O68">
        <f>SUM(K68:N68)</f>
        <v>111</v>
      </c>
      <c r="P68">
        <f>(K68*5+L68*4+M68*3+N68*2)/(O68*5)</f>
        <v>0.7603603603603604</v>
      </c>
      <c r="Q68">
        <f>K68+L68</f>
        <v>70</v>
      </c>
      <c r="R68">
        <f>M68+N68</f>
        <v>41</v>
      </c>
    </row>
    <row r="69">
      <c r="A69" t="str">
        <v>John</v>
      </c>
      <c r="B69" t="str">
        <v>Product 2</v>
      </c>
      <c r="C69">
        <v>45193</v>
      </c>
      <c r="D69" t="str">
        <v>UK</v>
      </c>
      <c r="E69">
        <v>6</v>
      </c>
      <c r="F69">
        <v>16</v>
      </c>
      <c r="G69">
        <f>F69/E69</f>
        <v>2.6666666666666665</v>
      </c>
      <c r="H69">
        <v>54400</v>
      </c>
      <c r="I69">
        <f>H69/E69</f>
        <v>9066.666666666666</v>
      </c>
      <c r="J69">
        <v>395</v>
      </c>
      <c r="K69">
        <v>23</v>
      </c>
      <c r="L69">
        <v>35</v>
      </c>
      <c r="M69">
        <v>37</v>
      </c>
      <c r="N69">
        <v>12</v>
      </c>
      <c r="O69">
        <f>SUM(K69:N69)</f>
        <v>107</v>
      </c>
      <c r="P69">
        <f>(K69*5+L69*4+M69*3+N69*2)/(O69*5)</f>
        <v>0.7289719626168224</v>
      </c>
      <c r="Q69">
        <f>K69+L69</f>
        <v>58</v>
      </c>
      <c r="R69">
        <f>M69+N69</f>
        <v>49</v>
      </c>
    </row>
    <row r="70">
      <c r="A70" t="str">
        <v>Ken</v>
      </c>
      <c r="B70" t="str">
        <v>Product 1</v>
      </c>
      <c r="C70">
        <v>45194</v>
      </c>
      <c r="D70" t="str">
        <v>France</v>
      </c>
      <c r="E70">
        <v>6</v>
      </c>
      <c r="F70">
        <v>19</v>
      </c>
      <c r="G70">
        <f>F70/E70</f>
        <v>3.1666666666666665</v>
      </c>
      <c r="H70">
        <v>64600</v>
      </c>
      <c r="I70">
        <f>H70/E70</f>
        <v>10766.666666666666</v>
      </c>
      <c r="J70">
        <v>316</v>
      </c>
      <c r="K70">
        <v>30</v>
      </c>
      <c r="L70">
        <v>40</v>
      </c>
      <c r="M70">
        <v>36</v>
      </c>
      <c r="N70">
        <v>15</v>
      </c>
      <c r="O70">
        <f>SUM(K70:N70)</f>
        <v>121</v>
      </c>
      <c r="P70">
        <f>(K70*5+L70*4+M70*3+N70*2)/(O70*5)</f>
        <v>0.740495867768595</v>
      </c>
      <c r="Q70">
        <f>K70+L70</f>
        <v>70</v>
      </c>
      <c r="R70">
        <f>M70+N70</f>
        <v>51</v>
      </c>
    </row>
    <row r="71">
      <c r="A71" t="str">
        <v>Ken</v>
      </c>
      <c r="B71" t="str">
        <v>Product 2</v>
      </c>
      <c r="C71">
        <v>45194</v>
      </c>
      <c r="D71" t="str">
        <v>Italy</v>
      </c>
      <c r="E71">
        <v>9</v>
      </c>
      <c r="F71">
        <v>25</v>
      </c>
      <c r="G71">
        <f>F71/E71</f>
        <v>2.7777777777777777</v>
      </c>
      <c r="H71">
        <v>85000</v>
      </c>
      <c r="I71">
        <f>H71/E71</f>
        <v>9444.444444444445</v>
      </c>
      <c r="J71">
        <v>383</v>
      </c>
      <c r="K71">
        <v>30</v>
      </c>
      <c r="L71">
        <v>30</v>
      </c>
      <c r="M71">
        <v>36</v>
      </c>
      <c r="N71">
        <v>10</v>
      </c>
      <c r="O71">
        <f>SUM(K71:N71)</f>
        <v>106</v>
      </c>
      <c r="P71">
        <f>(K71*5+L71*4+M71*3+N71*2)/(O71*5)</f>
        <v>0.7509433962264151</v>
      </c>
      <c r="Q71">
        <f>K71+L71</f>
        <v>60</v>
      </c>
      <c r="R71">
        <f>M71+N71</f>
        <v>46</v>
      </c>
    </row>
    <row r="72">
      <c r="A72" t="str">
        <v>Ken</v>
      </c>
      <c r="B72" t="str">
        <v>Product 1</v>
      </c>
      <c r="C72">
        <v>45194</v>
      </c>
      <c r="D72" t="str">
        <v>Switzerland</v>
      </c>
      <c r="E72">
        <v>9</v>
      </c>
      <c r="F72">
        <v>16</v>
      </c>
      <c r="G72">
        <f>F72/E72</f>
        <v>1.7777777777777777</v>
      </c>
      <c r="H72">
        <v>54400</v>
      </c>
      <c r="I72">
        <f>H72/E72</f>
        <v>6044.444444444444</v>
      </c>
      <c r="J72">
        <v>336</v>
      </c>
      <c r="K72">
        <v>23</v>
      </c>
      <c r="L72">
        <v>38</v>
      </c>
      <c r="M72">
        <v>35</v>
      </c>
      <c r="N72">
        <v>10</v>
      </c>
      <c r="O72">
        <f>SUM(K72:N72)</f>
        <v>106</v>
      </c>
      <c r="P72">
        <f>(K72*5+L72*4+M72*3+N72*2)/(O72*5)</f>
        <v>0.7396226415094339</v>
      </c>
      <c r="Q72">
        <f>K72+L72</f>
        <v>61</v>
      </c>
      <c r="R72">
        <f>M72+N72</f>
        <v>45</v>
      </c>
    </row>
    <row r="73">
      <c r="A73" t="str">
        <v>Ken</v>
      </c>
      <c r="B73" t="str">
        <v>Product 2</v>
      </c>
      <c r="C73">
        <v>45194</v>
      </c>
      <c r="D73" t="str">
        <v>Spain</v>
      </c>
      <c r="E73">
        <v>8</v>
      </c>
      <c r="F73">
        <v>20</v>
      </c>
      <c r="G73">
        <f>F73/E73</f>
        <v>2.5</v>
      </c>
      <c r="H73">
        <v>68000</v>
      </c>
      <c r="I73">
        <f>H73/E73</f>
        <v>8500</v>
      </c>
      <c r="J73">
        <v>333</v>
      </c>
      <c r="K73">
        <v>20</v>
      </c>
      <c r="L73">
        <v>31</v>
      </c>
      <c r="M73">
        <v>34</v>
      </c>
      <c r="N73">
        <v>13</v>
      </c>
      <c r="O73">
        <f>SUM(K73:N73)</f>
        <v>98</v>
      </c>
      <c r="P73">
        <f>(K73*5+L73*4+M73*3+N73*2)/(O73*5)</f>
        <v>0.7183673469387755</v>
      </c>
      <c r="Q73">
        <f>K73+L73</f>
        <v>51</v>
      </c>
      <c r="R73">
        <f>M73+N73</f>
        <v>47</v>
      </c>
    </row>
    <row r="74">
      <c r="A74" t="str">
        <v>Ken</v>
      </c>
      <c r="B74" t="str">
        <v>Product 1</v>
      </c>
      <c r="C74">
        <v>45195</v>
      </c>
      <c r="D74" t="str">
        <v>Germany</v>
      </c>
      <c r="E74">
        <v>7</v>
      </c>
      <c r="F74">
        <v>22</v>
      </c>
      <c r="G74">
        <f>F74/E74</f>
        <v>3.142857142857143</v>
      </c>
      <c r="H74">
        <v>74800</v>
      </c>
      <c r="I74">
        <f>H74/E74</f>
        <v>10685.714285714286</v>
      </c>
      <c r="J74">
        <v>389</v>
      </c>
      <c r="K74">
        <v>20</v>
      </c>
      <c r="L74">
        <v>39</v>
      </c>
      <c r="M74">
        <v>39</v>
      </c>
      <c r="N74">
        <v>13</v>
      </c>
      <c r="O74">
        <f>SUM(K74:N74)</f>
        <v>111</v>
      </c>
      <c r="P74">
        <f>(K74*5+L74*4+M74*3+N74*2)/(O74*5)</f>
        <v>0.7189189189189189</v>
      </c>
      <c r="Q74">
        <f>K74+L74</f>
        <v>59</v>
      </c>
      <c r="R74">
        <f>M74+N74</f>
        <v>52</v>
      </c>
    </row>
    <row r="75">
      <c r="A75" t="str">
        <v>Ken</v>
      </c>
      <c r="B75" t="str">
        <v>Product 2</v>
      </c>
      <c r="C75">
        <v>45195</v>
      </c>
      <c r="D75" t="str">
        <v>UK</v>
      </c>
      <c r="E75">
        <v>9</v>
      </c>
      <c r="F75">
        <v>23</v>
      </c>
      <c r="G75">
        <f>F75/E75</f>
        <v>2.5555555555555554</v>
      </c>
      <c r="H75">
        <v>78200</v>
      </c>
      <c r="I75">
        <f>H75/E75</f>
        <v>8688.888888888889</v>
      </c>
      <c r="J75">
        <v>334</v>
      </c>
      <c r="K75">
        <v>30</v>
      </c>
      <c r="L75">
        <v>38</v>
      </c>
      <c r="M75">
        <v>30</v>
      </c>
      <c r="N75">
        <v>11</v>
      </c>
      <c r="O75">
        <f>SUM(K75:N75)</f>
        <v>109</v>
      </c>
      <c r="P75">
        <f>(K75*5+L75*4+M75*3+N75*2)/(O75*5)</f>
        <v>0.7596330275229358</v>
      </c>
      <c r="Q75">
        <f>K75+L75</f>
        <v>68</v>
      </c>
      <c r="R75">
        <f>M75+N75</f>
        <v>41</v>
      </c>
    </row>
    <row r="76">
      <c r="A76" t="str">
        <v>Ken</v>
      </c>
      <c r="B76" t="str">
        <v>Product 1</v>
      </c>
      <c r="C76">
        <v>45196</v>
      </c>
      <c r="D76" t="str">
        <v>France</v>
      </c>
      <c r="E76">
        <v>6</v>
      </c>
      <c r="F76">
        <v>20</v>
      </c>
      <c r="G76">
        <f>F76/E76</f>
        <v>3.3333333333333335</v>
      </c>
      <c r="H76">
        <v>68000</v>
      </c>
      <c r="I76">
        <f>H76/E76</f>
        <v>11333.333333333334</v>
      </c>
      <c r="J76">
        <v>307</v>
      </c>
      <c r="K76">
        <v>28</v>
      </c>
      <c r="L76">
        <v>33</v>
      </c>
      <c r="M76">
        <v>32</v>
      </c>
      <c r="N76">
        <v>12</v>
      </c>
      <c r="O76">
        <f>SUM(K76:N76)</f>
        <v>105</v>
      </c>
      <c r="P76">
        <f>(K76*5+L76*4+M76*3+N76*2)/(O76*5)</f>
        <v>0.7466666666666667</v>
      </c>
      <c r="Q76">
        <f>K76+L76</f>
        <v>61</v>
      </c>
      <c r="R76">
        <f>M76+N76</f>
        <v>44</v>
      </c>
    </row>
    <row r="77">
      <c r="A77" t="str">
        <v>Ken</v>
      </c>
      <c r="B77" t="str">
        <v>Product 2</v>
      </c>
      <c r="C77">
        <v>45197</v>
      </c>
      <c r="D77" t="str">
        <v>Italy</v>
      </c>
      <c r="E77">
        <v>6</v>
      </c>
      <c r="F77">
        <v>19</v>
      </c>
      <c r="G77">
        <f>F77/E77</f>
        <v>3.1666666666666665</v>
      </c>
      <c r="H77">
        <v>64600</v>
      </c>
      <c r="I77">
        <f>H77/E77</f>
        <v>10766.666666666666</v>
      </c>
      <c r="J77">
        <v>378</v>
      </c>
      <c r="K77">
        <v>24</v>
      </c>
      <c r="L77">
        <v>35</v>
      </c>
      <c r="M77">
        <v>37</v>
      </c>
      <c r="N77">
        <v>13</v>
      </c>
      <c r="O77">
        <f>SUM(K77:N77)</f>
        <v>109</v>
      </c>
      <c r="P77">
        <f>(K77*5+L77*4+M77*3+N77*2)/(O77*5)</f>
        <v>0.728440366972477</v>
      </c>
      <c r="Q77">
        <f>K77+L77</f>
        <v>59</v>
      </c>
      <c r="R77">
        <f>M77+N77</f>
        <v>50</v>
      </c>
    </row>
    <row r="78">
      <c r="A78" t="str">
        <v>Ken</v>
      </c>
      <c r="B78" t="str">
        <v>Product 1</v>
      </c>
      <c r="C78">
        <v>45197</v>
      </c>
      <c r="D78" t="str">
        <v>Switzerland</v>
      </c>
      <c r="E78">
        <v>7</v>
      </c>
      <c r="F78">
        <v>15</v>
      </c>
      <c r="G78">
        <f>F78/E78</f>
        <v>2.142857142857143</v>
      </c>
      <c r="H78">
        <v>51000</v>
      </c>
      <c r="I78">
        <f>H78/E78</f>
        <v>7285.714285714285</v>
      </c>
      <c r="J78">
        <v>357</v>
      </c>
      <c r="K78">
        <v>27</v>
      </c>
      <c r="L78">
        <v>30</v>
      </c>
      <c r="M78">
        <v>31</v>
      </c>
      <c r="N78">
        <v>12</v>
      </c>
      <c r="O78">
        <f>SUM(K78:N78)</f>
        <v>100</v>
      </c>
      <c r="P78">
        <f>(K78*5+L78*4+M78*3+N78*2)/(O78*5)</f>
        <v>0.744</v>
      </c>
      <c r="Q78">
        <f>K78+L78</f>
        <v>57</v>
      </c>
      <c r="R78">
        <f>M78+N78</f>
        <v>43</v>
      </c>
    </row>
    <row r="79">
      <c r="A79" t="str">
        <v>Ken</v>
      </c>
      <c r="B79" t="str">
        <v>Product 2</v>
      </c>
      <c r="C79">
        <v>45197</v>
      </c>
      <c r="D79" t="str">
        <v>Spain</v>
      </c>
      <c r="E79">
        <v>9</v>
      </c>
      <c r="F79">
        <v>18</v>
      </c>
      <c r="G79">
        <f>F79/E79</f>
        <v>2</v>
      </c>
      <c r="H79">
        <v>61200</v>
      </c>
      <c r="I79">
        <f>H79/E79</f>
        <v>6800</v>
      </c>
      <c r="J79">
        <v>370</v>
      </c>
      <c r="K79">
        <v>22</v>
      </c>
      <c r="L79">
        <v>33</v>
      </c>
      <c r="M79">
        <v>32</v>
      </c>
      <c r="N79">
        <v>15</v>
      </c>
      <c r="O79">
        <f>SUM(K79:N79)</f>
        <v>102</v>
      </c>
      <c r="P79">
        <f>(K79*5+L79*4+M79*3+N79*2)/(O79*5)</f>
        <v>0.7215686274509804</v>
      </c>
      <c r="Q79">
        <f>K79+L79</f>
        <v>55</v>
      </c>
      <c r="R79">
        <f>M79+N79</f>
        <v>47</v>
      </c>
    </row>
    <row r="80">
      <c r="A80" t="str">
        <v>Una</v>
      </c>
      <c r="B80" t="str">
        <v>Product 1</v>
      </c>
      <c r="C80">
        <v>45198</v>
      </c>
      <c r="D80" t="str">
        <v>Germany</v>
      </c>
      <c r="E80">
        <v>9</v>
      </c>
      <c r="F80">
        <v>21</v>
      </c>
      <c r="G80">
        <f>F80/E80</f>
        <v>2.3333333333333335</v>
      </c>
      <c r="H80">
        <v>71400</v>
      </c>
      <c r="I80">
        <f>H80/E80</f>
        <v>7933.333333333333</v>
      </c>
      <c r="J80">
        <v>322</v>
      </c>
      <c r="K80">
        <v>24</v>
      </c>
      <c r="L80">
        <v>30</v>
      </c>
      <c r="M80">
        <v>32</v>
      </c>
      <c r="N80">
        <v>14</v>
      </c>
      <c r="O80">
        <f>SUM(K80:N80)</f>
        <v>100</v>
      </c>
      <c r="P80">
        <f>(K80*5+L80*4+M80*3+N80*2)/(O80*5)</f>
        <v>0.728</v>
      </c>
      <c r="Q80">
        <f>K80+L80</f>
        <v>54</v>
      </c>
      <c r="R80">
        <f>M80+N80</f>
        <v>46</v>
      </c>
    </row>
    <row r="81">
      <c r="A81" t="str">
        <v>Una</v>
      </c>
      <c r="B81" t="str">
        <v>Product 2</v>
      </c>
      <c r="C81">
        <v>45198</v>
      </c>
      <c r="D81" t="str">
        <v>UK</v>
      </c>
      <c r="E81">
        <v>9</v>
      </c>
      <c r="F81">
        <v>22</v>
      </c>
      <c r="G81">
        <f>F81/E81</f>
        <v>2.4444444444444446</v>
      </c>
      <c r="H81">
        <v>74800</v>
      </c>
      <c r="I81">
        <f>H81/E81</f>
        <v>8311.111111111111</v>
      </c>
      <c r="J81">
        <v>326</v>
      </c>
      <c r="K81">
        <v>29</v>
      </c>
      <c r="L81">
        <v>33</v>
      </c>
      <c r="M81">
        <v>38</v>
      </c>
      <c r="N81">
        <v>13</v>
      </c>
      <c r="O81">
        <f>SUM(K81:N81)</f>
        <v>113</v>
      </c>
      <c r="P81">
        <f>(K81*5+L81*4+M81*3+N81*2)/(O81*5)</f>
        <v>0.7380530973451327</v>
      </c>
      <c r="Q81">
        <f>K81+L81</f>
        <v>62</v>
      </c>
      <c r="R81">
        <f>M81+N81</f>
        <v>51</v>
      </c>
    </row>
    <row r="82">
      <c r="A82" t="str">
        <v>Una</v>
      </c>
      <c r="B82" t="str">
        <v>Product 1</v>
      </c>
      <c r="C82">
        <v>45199</v>
      </c>
      <c r="D82" t="str">
        <v>France</v>
      </c>
      <c r="E82">
        <v>9</v>
      </c>
      <c r="F82">
        <v>21</v>
      </c>
      <c r="G82">
        <f>F82/E82</f>
        <v>2.3333333333333335</v>
      </c>
      <c r="H82">
        <v>71400</v>
      </c>
      <c r="I82">
        <f>H82/E82</f>
        <v>7933.333333333333</v>
      </c>
      <c r="J82">
        <v>339</v>
      </c>
      <c r="K82">
        <v>25</v>
      </c>
      <c r="L82">
        <v>32</v>
      </c>
      <c r="M82">
        <v>31</v>
      </c>
      <c r="N82">
        <v>14</v>
      </c>
      <c r="O82">
        <f>SUM(K82:N82)</f>
        <v>102</v>
      </c>
      <c r="P82">
        <f>(K82*5+L82*4+M82*3+N82*2)/(O82*5)</f>
        <v>0.7333333333333333</v>
      </c>
      <c r="Q82">
        <f>K82+L82</f>
        <v>57</v>
      </c>
      <c r="R82">
        <f>M82+N82</f>
        <v>45</v>
      </c>
    </row>
    <row r="83">
      <c r="A83" t="str">
        <v>Una</v>
      </c>
      <c r="B83" t="str">
        <v>Product 2</v>
      </c>
      <c r="C83">
        <v>45201</v>
      </c>
      <c r="D83" t="str">
        <v>Italy</v>
      </c>
      <c r="E83">
        <v>7</v>
      </c>
      <c r="F83">
        <v>20</v>
      </c>
      <c r="G83">
        <f>F83/E83</f>
        <v>2.857142857142857</v>
      </c>
      <c r="H83">
        <v>68000</v>
      </c>
      <c r="I83">
        <f>H83/E83</f>
        <v>9714.285714285714</v>
      </c>
      <c r="J83">
        <v>390</v>
      </c>
      <c r="K83">
        <v>21</v>
      </c>
      <c r="L83">
        <v>33</v>
      </c>
      <c r="M83">
        <v>35</v>
      </c>
      <c r="N83">
        <v>13</v>
      </c>
      <c r="O83">
        <f>SUM(K83:N83)</f>
        <v>102</v>
      </c>
      <c r="P83">
        <f>(K83*5+L83*4+M83*3+N83*2)/(O83*5)</f>
        <v>0.7215686274509804</v>
      </c>
      <c r="Q83">
        <f>K83+L83</f>
        <v>54</v>
      </c>
      <c r="R83">
        <f>M83+N83</f>
        <v>48</v>
      </c>
    </row>
    <row r="84">
      <c r="A84" t="str">
        <v>Una</v>
      </c>
      <c r="B84" t="str">
        <v>Product 1</v>
      </c>
      <c r="C84">
        <v>45201</v>
      </c>
      <c r="D84" t="str">
        <v>Switzerland</v>
      </c>
      <c r="E84">
        <v>8</v>
      </c>
      <c r="F84">
        <v>19</v>
      </c>
      <c r="G84">
        <f>F84/E84</f>
        <v>2.375</v>
      </c>
      <c r="H84">
        <v>64600</v>
      </c>
      <c r="I84">
        <f>H84/E84</f>
        <v>8075</v>
      </c>
      <c r="J84">
        <v>330</v>
      </c>
      <c r="K84">
        <v>30</v>
      </c>
      <c r="L84">
        <v>33</v>
      </c>
      <c r="M84">
        <v>40</v>
      </c>
      <c r="N84">
        <v>13</v>
      </c>
      <c r="O84">
        <f>SUM(K84:N84)</f>
        <v>116</v>
      </c>
      <c r="P84">
        <f>(K84*5+L84*4+M84*3+N84*2)/(O84*5)</f>
        <v>0.7379310344827587</v>
      </c>
      <c r="Q84">
        <f>K84+L84</f>
        <v>63</v>
      </c>
      <c r="R84">
        <f>M84+N84</f>
        <v>53</v>
      </c>
    </row>
    <row r="85">
      <c r="A85" t="str">
        <v>Una</v>
      </c>
      <c r="B85" t="str">
        <v>Product 2</v>
      </c>
      <c r="C85">
        <v>45202</v>
      </c>
      <c r="D85" t="str">
        <v>Spain</v>
      </c>
      <c r="E85">
        <v>9</v>
      </c>
      <c r="F85">
        <v>15</v>
      </c>
      <c r="G85">
        <f>F85/E85</f>
        <v>1.6666666666666667</v>
      </c>
      <c r="H85">
        <v>51000</v>
      </c>
      <c r="I85">
        <f>H85/E85</f>
        <v>5666.666666666667</v>
      </c>
      <c r="J85">
        <v>392</v>
      </c>
      <c r="K85">
        <v>40</v>
      </c>
      <c r="L85">
        <v>30</v>
      </c>
      <c r="M85">
        <v>30</v>
      </c>
      <c r="N85">
        <v>12</v>
      </c>
      <c r="O85">
        <f>SUM(K85:N85)</f>
        <v>112</v>
      </c>
      <c r="P85">
        <f>(K85*5+L85*4+M85*3+N85*2)/(O85*5)</f>
        <v>0.775</v>
      </c>
      <c r="Q85">
        <f>K85+L85</f>
        <v>70</v>
      </c>
      <c r="R85">
        <f>M85+N85</f>
        <v>42</v>
      </c>
    </row>
    <row r="86">
      <c r="A86" t="str">
        <v>Una</v>
      </c>
      <c r="B86" t="str">
        <v>Product 1</v>
      </c>
      <c r="C86">
        <v>45203</v>
      </c>
      <c r="D86" t="str">
        <v>Germany</v>
      </c>
      <c r="E86">
        <v>8</v>
      </c>
      <c r="F86">
        <v>22</v>
      </c>
      <c r="G86">
        <f>F86/E86</f>
        <v>2.75</v>
      </c>
      <c r="H86">
        <v>74800</v>
      </c>
      <c r="I86">
        <f>H86/E86</f>
        <v>9350</v>
      </c>
      <c r="J86">
        <v>396</v>
      </c>
      <c r="K86">
        <v>27</v>
      </c>
      <c r="L86">
        <v>30</v>
      </c>
      <c r="M86">
        <v>38</v>
      </c>
      <c r="N86">
        <v>15</v>
      </c>
      <c r="O86">
        <f>SUM(K86:N86)</f>
        <v>110</v>
      </c>
      <c r="P86">
        <f>(K86*5+L86*4+M86*3+N86*2)/(O86*5)</f>
        <v>0.7254545454545455</v>
      </c>
      <c r="Q86">
        <f>K86+L86</f>
        <v>57</v>
      </c>
      <c r="R86">
        <f>M86+N86</f>
        <v>53</v>
      </c>
    </row>
    <row r="87">
      <c r="A87" t="str">
        <v>Una</v>
      </c>
      <c r="B87" t="str">
        <v>Product 2</v>
      </c>
      <c r="C87">
        <v>45203</v>
      </c>
      <c r="D87" t="str">
        <v>UK</v>
      </c>
      <c r="E87">
        <v>9</v>
      </c>
      <c r="F87">
        <v>20</v>
      </c>
      <c r="G87">
        <f>F87/E87</f>
        <v>2.2222222222222223</v>
      </c>
      <c r="H87">
        <v>68000</v>
      </c>
      <c r="I87">
        <f>H87/E87</f>
        <v>7555.555555555556</v>
      </c>
      <c r="J87">
        <v>372</v>
      </c>
      <c r="K87">
        <v>21</v>
      </c>
      <c r="L87">
        <v>39</v>
      </c>
      <c r="M87">
        <v>35</v>
      </c>
      <c r="N87">
        <v>13</v>
      </c>
      <c r="O87">
        <f>SUM(K87:N87)</f>
        <v>108</v>
      </c>
      <c r="P87">
        <f>(K87*5+L87*4+M87*3+N87*2)/(O87*5)</f>
        <v>0.725925925925926</v>
      </c>
      <c r="Q87">
        <f>K87+L87</f>
        <v>60</v>
      </c>
      <c r="R87">
        <f>M87+N87</f>
        <v>48</v>
      </c>
    </row>
    <row r="88">
      <c r="A88" t="str">
        <v>Una</v>
      </c>
      <c r="B88" t="str">
        <v>Product 1</v>
      </c>
      <c r="C88">
        <v>45204</v>
      </c>
      <c r="D88" t="str">
        <v>France</v>
      </c>
      <c r="E88">
        <v>8</v>
      </c>
      <c r="F88">
        <v>16</v>
      </c>
      <c r="G88">
        <f>F88/E88</f>
        <v>2</v>
      </c>
      <c r="H88">
        <v>54400</v>
      </c>
      <c r="I88">
        <f>H88/E88</f>
        <v>6800</v>
      </c>
      <c r="J88">
        <v>352</v>
      </c>
      <c r="K88">
        <v>23</v>
      </c>
      <c r="L88">
        <v>39</v>
      </c>
      <c r="M88">
        <v>32</v>
      </c>
      <c r="N88">
        <v>14</v>
      </c>
      <c r="O88">
        <f>SUM(K88:N88)</f>
        <v>108</v>
      </c>
      <c r="P88">
        <f>(K88*5+L88*4+M88*3+N88*2)/(O88*5)</f>
        <v>0.7314814814814815</v>
      </c>
      <c r="Q88">
        <f>K88+L88</f>
        <v>62</v>
      </c>
      <c r="R88">
        <f>M88+N88</f>
        <v>46</v>
      </c>
    </row>
    <row r="89">
      <c r="A89" t="str">
        <v>Una</v>
      </c>
      <c r="B89" t="str">
        <v>Product 2</v>
      </c>
      <c r="C89">
        <v>45204</v>
      </c>
      <c r="D89" t="str">
        <v>Italy</v>
      </c>
      <c r="E89">
        <v>7</v>
      </c>
      <c r="F89">
        <v>25</v>
      </c>
      <c r="G89">
        <f>F89/E89</f>
        <v>3.5714285714285716</v>
      </c>
      <c r="H89">
        <v>85000</v>
      </c>
      <c r="I89">
        <f>H89/E89</f>
        <v>12142.857142857143</v>
      </c>
      <c r="J89">
        <v>373</v>
      </c>
      <c r="K89">
        <v>28</v>
      </c>
      <c r="L89">
        <v>31</v>
      </c>
      <c r="M89">
        <v>40</v>
      </c>
      <c r="N89">
        <v>10</v>
      </c>
      <c r="O89">
        <f>SUM(K89:N89)</f>
        <v>109</v>
      </c>
      <c r="P89">
        <f>(K89*5+L89*4+M89*3+N89*2)/(O89*5)</f>
        <v>0.7412844036697248</v>
      </c>
      <c r="Q89">
        <f>K89+L89</f>
        <v>59</v>
      </c>
      <c r="R89">
        <f>M89+N89</f>
        <v>50</v>
      </c>
    </row>
    <row r="90">
      <c r="A90" t="str">
        <v>Gordon</v>
      </c>
      <c r="B90" t="str">
        <v>Product 1</v>
      </c>
      <c r="C90">
        <v>45205</v>
      </c>
      <c r="D90" t="str">
        <v>Switzerland</v>
      </c>
      <c r="E90">
        <v>8</v>
      </c>
      <c r="F90">
        <v>16</v>
      </c>
      <c r="G90">
        <f>F90/E90</f>
        <v>2</v>
      </c>
      <c r="H90">
        <v>54400</v>
      </c>
      <c r="I90">
        <f>H90/E90</f>
        <v>6800</v>
      </c>
      <c r="J90">
        <v>394</v>
      </c>
      <c r="K90">
        <v>27</v>
      </c>
      <c r="L90">
        <v>37</v>
      </c>
      <c r="M90">
        <v>37</v>
      </c>
      <c r="N90">
        <v>10</v>
      </c>
      <c r="O90">
        <f>SUM(K90:N90)</f>
        <v>111</v>
      </c>
      <c r="P90">
        <f>(K90*5+L90*4+M90*3+N90*2)/(O90*5)</f>
        <v>0.745945945945946</v>
      </c>
      <c r="Q90">
        <f>K90+L90</f>
        <v>64</v>
      </c>
      <c r="R90">
        <f>M90+N90</f>
        <v>47</v>
      </c>
    </row>
    <row r="91">
      <c r="A91" t="str">
        <v>Gordon</v>
      </c>
      <c r="B91" t="str">
        <v>Product 2</v>
      </c>
      <c r="C91">
        <v>45206</v>
      </c>
      <c r="D91" t="str">
        <v>Spain</v>
      </c>
      <c r="E91">
        <v>7</v>
      </c>
      <c r="F91">
        <v>24</v>
      </c>
      <c r="G91">
        <f>F91/E91</f>
        <v>3.4285714285714284</v>
      </c>
      <c r="H91">
        <v>81600</v>
      </c>
      <c r="I91">
        <f>H91/E91</f>
        <v>11657.142857142857</v>
      </c>
      <c r="J91">
        <v>303</v>
      </c>
      <c r="K91">
        <v>29</v>
      </c>
      <c r="L91">
        <v>38</v>
      </c>
      <c r="M91">
        <v>32</v>
      </c>
      <c r="N91">
        <v>13</v>
      </c>
      <c r="O91">
        <f>SUM(K91:N91)</f>
        <v>112</v>
      </c>
      <c r="P91">
        <f>(K91*5+L91*4+M91*3+N91*2)/(O91*5)</f>
        <v>0.7482142857142857</v>
      </c>
      <c r="Q91">
        <f>K91+L91</f>
        <v>67</v>
      </c>
      <c r="R91">
        <f>M91+N91</f>
        <v>45</v>
      </c>
    </row>
    <row r="92">
      <c r="A92" t="str">
        <v>Gordon</v>
      </c>
      <c r="B92" t="str">
        <v>Product 1</v>
      </c>
      <c r="C92">
        <v>45206</v>
      </c>
      <c r="D92" t="str">
        <v>Germany</v>
      </c>
      <c r="E92">
        <v>8</v>
      </c>
      <c r="F92">
        <v>23</v>
      </c>
      <c r="G92">
        <f>F92/E92</f>
        <v>2.875</v>
      </c>
      <c r="H92">
        <v>78200</v>
      </c>
      <c r="I92">
        <f>H92/E92</f>
        <v>9775</v>
      </c>
      <c r="J92">
        <v>382</v>
      </c>
      <c r="K92">
        <v>23</v>
      </c>
      <c r="L92">
        <v>33</v>
      </c>
      <c r="M92">
        <v>33</v>
      </c>
      <c r="N92">
        <v>11</v>
      </c>
      <c r="O92">
        <f>SUM(K92:N92)</f>
        <v>100</v>
      </c>
      <c r="P92">
        <f>(K92*5+L92*4+M92*3+N92*2)/(O92*5)</f>
        <v>0.736</v>
      </c>
      <c r="Q92">
        <f>K92+L92</f>
        <v>56</v>
      </c>
      <c r="R92">
        <f>M92+N92</f>
        <v>44</v>
      </c>
    </row>
    <row r="93">
      <c r="A93" t="str">
        <v>Gordon</v>
      </c>
      <c r="B93" t="str">
        <v>Product 2</v>
      </c>
      <c r="C93">
        <v>45206</v>
      </c>
      <c r="D93" t="str">
        <v>UK</v>
      </c>
      <c r="E93">
        <v>8</v>
      </c>
      <c r="F93">
        <v>21</v>
      </c>
      <c r="G93">
        <f>F93/E93</f>
        <v>2.625</v>
      </c>
      <c r="H93">
        <v>71400</v>
      </c>
      <c r="I93">
        <f>H93/E93</f>
        <v>8925</v>
      </c>
      <c r="J93">
        <v>316</v>
      </c>
      <c r="K93">
        <v>28</v>
      </c>
      <c r="L93">
        <v>36</v>
      </c>
      <c r="M93">
        <v>35</v>
      </c>
      <c r="N93">
        <v>11</v>
      </c>
      <c r="O93">
        <f>SUM(K93:N93)</f>
        <v>110</v>
      </c>
      <c r="P93">
        <f>(K93*5+L93*4+M93*3+N93*2)/(O93*5)</f>
        <v>0.7472727272727273</v>
      </c>
      <c r="Q93">
        <f>K93+L93</f>
        <v>64</v>
      </c>
      <c r="R93">
        <f>M93+N93</f>
        <v>46</v>
      </c>
    </row>
    <row r="94">
      <c r="A94" t="str">
        <v>Gordon</v>
      </c>
      <c r="B94" t="str">
        <v>Product 1</v>
      </c>
      <c r="C94">
        <v>45207</v>
      </c>
      <c r="D94" t="str">
        <v>France</v>
      </c>
      <c r="E94">
        <v>7</v>
      </c>
      <c r="F94">
        <v>17</v>
      </c>
      <c r="G94">
        <f>F94/E94</f>
        <v>2.4285714285714284</v>
      </c>
      <c r="H94">
        <v>57800</v>
      </c>
      <c r="I94">
        <f>H94/E94</f>
        <v>8257.142857142857</v>
      </c>
      <c r="J94">
        <v>334</v>
      </c>
      <c r="K94">
        <v>20</v>
      </c>
      <c r="L94">
        <v>20</v>
      </c>
      <c r="M94">
        <v>30</v>
      </c>
      <c r="N94">
        <v>11</v>
      </c>
      <c r="O94">
        <f>SUM(K94:N94)</f>
        <v>81</v>
      </c>
      <c r="P94">
        <f>(K94*5+L94*4+M94*3+N94*2)/(O94*5)</f>
        <v>0.7209876543209877</v>
      </c>
      <c r="Q94">
        <f>K94+L94</f>
        <v>40</v>
      </c>
      <c r="R94">
        <f>M94+N94</f>
        <v>41</v>
      </c>
    </row>
    <row r="95">
      <c r="A95" t="str">
        <v>Gordon</v>
      </c>
      <c r="B95" t="str">
        <v>Product 2</v>
      </c>
      <c r="C95">
        <v>45207</v>
      </c>
      <c r="D95" t="str">
        <v>Italy</v>
      </c>
      <c r="E95">
        <v>9</v>
      </c>
      <c r="F95">
        <v>21</v>
      </c>
      <c r="G95">
        <f>F95/E95</f>
        <v>2.3333333333333335</v>
      </c>
      <c r="H95">
        <v>71400</v>
      </c>
      <c r="I95">
        <f>H95/E95</f>
        <v>7933.333333333333</v>
      </c>
      <c r="J95">
        <v>391</v>
      </c>
      <c r="K95">
        <v>27</v>
      </c>
      <c r="L95">
        <v>31</v>
      </c>
      <c r="M95">
        <v>35</v>
      </c>
      <c r="N95">
        <v>13</v>
      </c>
      <c r="O95">
        <f>SUM(K95:N95)</f>
        <v>106</v>
      </c>
      <c r="P95">
        <f>(K95*5+L95*4+M95*3+N95*2)/(O95*5)</f>
        <v>0.7358490566037735</v>
      </c>
      <c r="Q95">
        <f>K95+L95</f>
        <v>58</v>
      </c>
      <c r="R95">
        <f>M95+N95</f>
        <v>48</v>
      </c>
    </row>
    <row r="96">
      <c r="A96" t="str">
        <v>Gordon</v>
      </c>
      <c r="B96" t="str">
        <v>Product 1</v>
      </c>
      <c r="C96">
        <v>45208</v>
      </c>
      <c r="D96" t="str">
        <v>Switzerland</v>
      </c>
      <c r="E96">
        <v>8</v>
      </c>
      <c r="F96">
        <v>23</v>
      </c>
      <c r="G96">
        <f>F96/E96</f>
        <v>2.875</v>
      </c>
      <c r="H96">
        <v>78200</v>
      </c>
      <c r="I96">
        <f>H96/E96</f>
        <v>9775</v>
      </c>
      <c r="J96">
        <v>368</v>
      </c>
      <c r="K96">
        <v>26</v>
      </c>
      <c r="L96">
        <v>31</v>
      </c>
      <c r="M96">
        <v>38</v>
      </c>
      <c r="N96">
        <v>11</v>
      </c>
      <c r="O96">
        <f>SUM(K96:N96)</f>
        <v>106</v>
      </c>
      <c r="P96">
        <f>(K96*5+L96*4+M96*3+N96*2)/(O96*5)</f>
        <v>0.7358490566037735</v>
      </c>
      <c r="Q96">
        <f>K96+L96</f>
        <v>57</v>
      </c>
      <c r="R96">
        <f>M96+N96</f>
        <v>49</v>
      </c>
    </row>
    <row r="97">
      <c r="A97" t="str">
        <v>Gordon</v>
      </c>
      <c r="B97" t="str">
        <v>Product 2</v>
      </c>
      <c r="C97">
        <v>45208</v>
      </c>
      <c r="D97" t="str">
        <v>Spain</v>
      </c>
      <c r="E97">
        <v>8</v>
      </c>
      <c r="F97">
        <v>16</v>
      </c>
      <c r="G97">
        <f>F97/E97</f>
        <v>2</v>
      </c>
      <c r="H97">
        <v>54400</v>
      </c>
      <c r="I97">
        <f>H97/E97</f>
        <v>6800</v>
      </c>
      <c r="J97">
        <v>376</v>
      </c>
      <c r="K97">
        <v>33</v>
      </c>
      <c r="L97">
        <v>36</v>
      </c>
      <c r="M97">
        <v>20</v>
      </c>
      <c r="N97">
        <v>11</v>
      </c>
      <c r="O97">
        <f>SUM(K97:N97)</f>
        <v>100</v>
      </c>
      <c r="P97">
        <f>(K97*5+L97*4+M97*3+N97*2)/(O97*5)</f>
        <v>0.782</v>
      </c>
      <c r="Q97">
        <f>K97+L97</f>
        <v>69</v>
      </c>
      <c r="R97">
        <f>M97+N97</f>
        <v>31</v>
      </c>
    </row>
    <row r="98">
      <c r="A98" t="str">
        <v>Gordon</v>
      </c>
      <c r="B98" t="str">
        <v>Product 1</v>
      </c>
      <c r="C98">
        <v>45209</v>
      </c>
      <c r="D98" t="str">
        <v>Germany</v>
      </c>
      <c r="E98">
        <v>7</v>
      </c>
      <c r="F98">
        <v>15</v>
      </c>
      <c r="G98">
        <f>F98/E98</f>
        <v>2.142857142857143</v>
      </c>
      <c r="H98">
        <v>51000</v>
      </c>
      <c r="I98">
        <f>H98/E98</f>
        <v>7285.714285714285</v>
      </c>
      <c r="J98">
        <v>359</v>
      </c>
      <c r="K98">
        <v>25</v>
      </c>
      <c r="L98">
        <v>37</v>
      </c>
      <c r="M98">
        <v>34</v>
      </c>
      <c r="N98">
        <v>10</v>
      </c>
      <c r="O98">
        <f>SUM(K98:N98)</f>
        <v>106</v>
      </c>
      <c r="P98">
        <f>(K98*5+L98*4+M98*3+N98*2)/(O98*5)</f>
        <v>0.7452830188679245</v>
      </c>
      <c r="Q98">
        <f>K98+L98</f>
        <v>62</v>
      </c>
      <c r="R98">
        <f>M98+N98</f>
        <v>44</v>
      </c>
    </row>
    <row r="99">
      <c r="A99" t="str">
        <v>Gordon</v>
      </c>
      <c r="B99" t="str">
        <v>Product 2</v>
      </c>
      <c r="C99">
        <v>45209</v>
      </c>
      <c r="D99" t="str">
        <v>UK</v>
      </c>
      <c r="E99">
        <v>6</v>
      </c>
      <c r="F99">
        <v>19</v>
      </c>
      <c r="G99">
        <f>F99/E99</f>
        <v>3.1666666666666665</v>
      </c>
      <c r="H99">
        <v>64600</v>
      </c>
      <c r="I99">
        <f>H99/E99</f>
        <v>10766.666666666666</v>
      </c>
      <c r="J99">
        <v>302</v>
      </c>
      <c r="K99">
        <v>28</v>
      </c>
      <c r="L99">
        <v>32</v>
      </c>
      <c r="M99">
        <v>34</v>
      </c>
      <c r="N99">
        <v>15</v>
      </c>
      <c r="O99">
        <f>SUM(K99:N99)</f>
        <v>109</v>
      </c>
      <c r="P99">
        <f>(K99*5+L99*4+M99*3+N99*2)/(O99*5)</f>
        <v>0.7339449541284404</v>
      </c>
      <c r="Q99">
        <f>K99+L99</f>
        <v>60</v>
      </c>
      <c r="R99">
        <f>M99+N99</f>
        <v>49</v>
      </c>
    </row>
    <row r="100">
      <c r="A100" t="str">
        <v>Mich</v>
      </c>
      <c r="B100" t="str">
        <v>Product 1</v>
      </c>
      <c r="C100">
        <v>45210</v>
      </c>
      <c r="D100" t="str">
        <v>France</v>
      </c>
      <c r="E100">
        <v>7</v>
      </c>
      <c r="F100">
        <v>17</v>
      </c>
      <c r="G100">
        <f>F100/E100</f>
        <v>2.4285714285714284</v>
      </c>
      <c r="H100">
        <v>57800</v>
      </c>
      <c r="I100">
        <f>H100/E100</f>
        <v>8257.142857142857</v>
      </c>
      <c r="J100">
        <v>323</v>
      </c>
      <c r="K100">
        <v>27</v>
      </c>
      <c r="L100">
        <v>38</v>
      </c>
      <c r="M100">
        <v>36</v>
      </c>
      <c r="N100">
        <v>11</v>
      </c>
      <c r="O100">
        <f>SUM(K100:N100)</f>
        <v>112</v>
      </c>
      <c r="P100">
        <f>(K100*5+L100*4+M100*3+N100*2)/(O100*5)</f>
        <v>0.7446428571428572</v>
      </c>
      <c r="Q100">
        <f>K100+L100</f>
        <v>65</v>
      </c>
      <c r="R100">
        <f>M100+N100</f>
        <v>47</v>
      </c>
    </row>
    <row r="101">
      <c r="A101" t="str">
        <v>Mich</v>
      </c>
      <c r="B101" t="str">
        <v>Product 2</v>
      </c>
      <c r="C101">
        <v>45211</v>
      </c>
      <c r="D101" t="str">
        <v>Italy</v>
      </c>
      <c r="E101">
        <v>9</v>
      </c>
      <c r="F101">
        <v>16</v>
      </c>
      <c r="G101">
        <f>F101/E101</f>
        <v>1.7777777777777777</v>
      </c>
      <c r="H101">
        <v>54400</v>
      </c>
      <c r="I101">
        <f>H101/E101</f>
        <v>6044.444444444444</v>
      </c>
      <c r="J101">
        <v>400</v>
      </c>
      <c r="K101">
        <v>30</v>
      </c>
      <c r="L101">
        <v>32</v>
      </c>
      <c r="M101">
        <v>38</v>
      </c>
      <c r="N101">
        <v>15</v>
      </c>
      <c r="O101">
        <f>SUM(K101:N101)</f>
        <v>115</v>
      </c>
      <c r="P101">
        <f>(K101*5+L101*4+M101*3+N101*2)/(O101*5)</f>
        <v>0.7339130434782609</v>
      </c>
      <c r="Q101">
        <f>K101+L101</f>
        <v>62</v>
      </c>
      <c r="R101">
        <f>M101+N101</f>
        <v>53</v>
      </c>
    </row>
    <row r="102">
      <c r="A102" t="str">
        <v>Mich</v>
      </c>
      <c r="B102" t="str">
        <v>Product 1</v>
      </c>
      <c r="C102">
        <v>45213</v>
      </c>
      <c r="D102" t="str">
        <v>Switzerland</v>
      </c>
      <c r="E102">
        <v>9</v>
      </c>
      <c r="F102">
        <v>17</v>
      </c>
      <c r="G102">
        <f>F102/E102</f>
        <v>1.8888888888888888</v>
      </c>
      <c r="H102">
        <v>57800</v>
      </c>
      <c r="I102">
        <f>H102/E102</f>
        <v>6422.222222222223</v>
      </c>
      <c r="J102">
        <v>397</v>
      </c>
      <c r="K102">
        <v>29</v>
      </c>
      <c r="L102">
        <v>31</v>
      </c>
      <c r="M102">
        <v>32</v>
      </c>
      <c r="N102">
        <v>10</v>
      </c>
      <c r="O102">
        <f>SUM(K102:N102)</f>
        <v>102</v>
      </c>
      <c r="P102">
        <f>(K102*5+L102*4+M102*3+N102*2)/(O102*5)</f>
        <v>0.7549019607843137</v>
      </c>
      <c r="Q102">
        <f>K102+L102</f>
        <v>60</v>
      </c>
      <c r="R102">
        <f>M102+N102</f>
        <v>42</v>
      </c>
    </row>
    <row r="103">
      <c r="A103" t="str">
        <v>Mich</v>
      </c>
      <c r="B103" t="str">
        <v>Product 2</v>
      </c>
      <c r="C103">
        <v>45213</v>
      </c>
      <c r="D103" t="str">
        <v>Spain</v>
      </c>
      <c r="E103">
        <v>9</v>
      </c>
      <c r="F103">
        <v>15</v>
      </c>
      <c r="G103">
        <f>F103/E103</f>
        <v>1.6666666666666667</v>
      </c>
      <c r="H103">
        <v>51000</v>
      </c>
      <c r="I103">
        <f>H103/E103</f>
        <v>5666.666666666667</v>
      </c>
      <c r="J103">
        <v>327</v>
      </c>
      <c r="K103">
        <v>35</v>
      </c>
      <c r="L103">
        <v>40</v>
      </c>
      <c r="M103">
        <v>22</v>
      </c>
      <c r="N103">
        <v>13</v>
      </c>
      <c r="O103">
        <f>SUM(K103:N103)</f>
        <v>110</v>
      </c>
      <c r="P103">
        <f>(K103*5+L103*4+M103*3+N103*2)/(O103*5)</f>
        <v>0.7763636363636364</v>
      </c>
      <c r="Q103">
        <f>K103+L103</f>
        <v>75</v>
      </c>
      <c r="R103">
        <f>M103+N103</f>
        <v>35</v>
      </c>
    </row>
    <row r="104">
      <c r="A104" t="str">
        <v>Mich</v>
      </c>
      <c r="B104" t="str">
        <v>Product 1</v>
      </c>
      <c r="C104">
        <v>45215</v>
      </c>
      <c r="D104" t="str">
        <v>Germany</v>
      </c>
      <c r="E104">
        <v>9</v>
      </c>
      <c r="F104">
        <v>24</v>
      </c>
      <c r="G104">
        <f>F104/E104</f>
        <v>2.6666666666666665</v>
      </c>
      <c r="H104">
        <v>81600</v>
      </c>
      <c r="I104">
        <f>H104/E104</f>
        <v>9066.666666666666</v>
      </c>
      <c r="J104">
        <v>327</v>
      </c>
      <c r="K104">
        <v>20</v>
      </c>
      <c r="L104">
        <v>34</v>
      </c>
      <c r="M104">
        <v>32</v>
      </c>
      <c r="N104">
        <v>10</v>
      </c>
      <c r="O104">
        <f>SUM(K104:N104)</f>
        <v>96</v>
      </c>
      <c r="P104">
        <f>(K104*5+L104*4+M104*3+N104*2)/(O104*5)</f>
        <v>0.7333333333333333</v>
      </c>
      <c r="Q104">
        <f>K104+L104</f>
        <v>54</v>
      </c>
      <c r="R104">
        <f>M104+N104</f>
        <v>42</v>
      </c>
    </row>
    <row r="105">
      <c r="A105" t="str">
        <v>Mich</v>
      </c>
      <c r="B105" t="str">
        <v>Product 2</v>
      </c>
      <c r="C105">
        <v>45215</v>
      </c>
      <c r="D105" t="str">
        <v>UK</v>
      </c>
      <c r="E105">
        <v>9</v>
      </c>
      <c r="F105">
        <v>19</v>
      </c>
      <c r="G105">
        <f>F105/E105</f>
        <v>2.111111111111111</v>
      </c>
      <c r="H105">
        <v>64600</v>
      </c>
      <c r="I105">
        <f>H105/E105</f>
        <v>7177.777777777777</v>
      </c>
      <c r="J105">
        <v>317</v>
      </c>
      <c r="K105">
        <v>25</v>
      </c>
      <c r="L105">
        <v>32</v>
      </c>
      <c r="M105">
        <v>38</v>
      </c>
      <c r="N105">
        <v>13</v>
      </c>
      <c r="O105">
        <f>SUM(K105:N105)</f>
        <v>108</v>
      </c>
      <c r="P105">
        <f>(K105*5+L105*4+M105*3+N105*2)/(O105*5)</f>
        <v>0.7277777777777777</v>
      </c>
      <c r="Q105">
        <f>K105+L105</f>
        <v>57</v>
      </c>
      <c r="R105">
        <f>M105+N105</f>
        <v>51</v>
      </c>
    </row>
    <row r="106">
      <c r="A106" t="str">
        <v>Mich</v>
      </c>
      <c r="B106" t="str">
        <v>Product 1</v>
      </c>
      <c r="C106">
        <v>45215</v>
      </c>
      <c r="D106" t="str">
        <v>France</v>
      </c>
      <c r="E106">
        <v>6</v>
      </c>
      <c r="F106">
        <v>16</v>
      </c>
      <c r="G106">
        <f>F106/E106</f>
        <v>2.6666666666666665</v>
      </c>
      <c r="H106">
        <v>54400</v>
      </c>
      <c r="I106">
        <f>H106/E106</f>
        <v>9066.666666666666</v>
      </c>
      <c r="J106">
        <v>365</v>
      </c>
      <c r="K106">
        <v>30</v>
      </c>
      <c r="L106">
        <v>35</v>
      </c>
      <c r="M106">
        <v>33</v>
      </c>
      <c r="N106">
        <v>14</v>
      </c>
      <c r="O106">
        <f>SUM(K106:N106)</f>
        <v>112</v>
      </c>
      <c r="P106">
        <f>(K106*5+L106*4+M106*3+N106*2)/(O106*5)</f>
        <v>0.7446428571428572</v>
      </c>
      <c r="Q106">
        <f>K106+L106</f>
        <v>65</v>
      </c>
      <c r="R106">
        <f>M106+N106</f>
        <v>47</v>
      </c>
    </row>
    <row r="107">
      <c r="A107" t="str">
        <v>Mich</v>
      </c>
      <c r="B107" t="str">
        <v>Product 2</v>
      </c>
      <c r="C107">
        <v>45215</v>
      </c>
      <c r="D107" t="str">
        <v>Italy</v>
      </c>
      <c r="E107">
        <v>9</v>
      </c>
      <c r="F107">
        <v>16</v>
      </c>
      <c r="G107">
        <f>F107/E107</f>
        <v>1.7777777777777777</v>
      </c>
      <c r="H107">
        <v>54400</v>
      </c>
      <c r="I107">
        <f>H107/E107</f>
        <v>6044.444444444444</v>
      </c>
      <c r="J107">
        <v>396</v>
      </c>
      <c r="K107">
        <v>25</v>
      </c>
      <c r="L107">
        <v>39</v>
      </c>
      <c r="M107">
        <v>37</v>
      </c>
      <c r="N107">
        <v>11</v>
      </c>
      <c r="O107">
        <f>SUM(K107:N107)</f>
        <v>112</v>
      </c>
      <c r="P107">
        <f>(K107*5+L107*4+M107*3+N107*2)/(O107*5)</f>
        <v>0.7392857142857143</v>
      </c>
      <c r="Q107">
        <f>K107+L107</f>
        <v>64</v>
      </c>
      <c r="R107">
        <f>M107+N107</f>
        <v>48</v>
      </c>
    </row>
    <row r="108">
      <c r="A108" t="str">
        <v>Mich</v>
      </c>
      <c r="B108" t="str">
        <v>Product 1</v>
      </c>
      <c r="C108">
        <v>45217</v>
      </c>
      <c r="D108" t="str">
        <v>Switzerland</v>
      </c>
      <c r="E108">
        <v>9</v>
      </c>
      <c r="F108">
        <v>23</v>
      </c>
      <c r="G108">
        <f>F108/E108</f>
        <v>2.5555555555555554</v>
      </c>
      <c r="H108">
        <v>78200</v>
      </c>
      <c r="I108">
        <f>H108/E108</f>
        <v>8688.888888888889</v>
      </c>
      <c r="J108">
        <v>319</v>
      </c>
      <c r="K108">
        <v>27</v>
      </c>
      <c r="L108">
        <v>38</v>
      </c>
      <c r="M108">
        <v>40</v>
      </c>
      <c r="N108">
        <v>13</v>
      </c>
      <c r="O108">
        <f>SUM(K108:N108)</f>
        <v>118</v>
      </c>
      <c r="P108">
        <f>(K108*5+L108*4+M108*3+N108*2)/(O108*5)</f>
        <v>0.7338983050847457</v>
      </c>
      <c r="Q108">
        <f>K108+L108</f>
        <v>65</v>
      </c>
      <c r="R108">
        <f>M108+N108</f>
        <v>53</v>
      </c>
    </row>
    <row r="109">
      <c r="A109" t="str">
        <v>Mich</v>
      </c>
      <c r="B109" t="str">
        <v>Product 2</v>
      </c>
      <c r="C109">
        <v>45217</v>
      </c>
      <c r="D109" t="str">
        <v>Spain</v>
      </c>
      <c r="E109">
        <v>9</v>
      </c>
      <c r="F109">
        <v>21</v>
      </c>
      <c r="G109">
        <f>F109/E109</f>
        <v>2.3333333333333335</v>
      </c>
      <c r="H109">
        <v>71400</v>
      </c>
      <c r="I109">
        <f>H109/E109</f>
        <v>7933.333333333333</v>
      </c>
      <c r="J109">
        <v>329</v>
      </c>
      <c r="K109">
        <v>33</v>
      </c>
      <c r="L109">
        <v>34</v>
      </c>
      <c r="M109">
        <v>12</v>
      </c>
      <c r="N109">
        <v>14</v>
      </c>
      <c r="O109">
        <f>SUM(K109:N109)</f>
        <v>93</v>
      </c>
      <c r="P109">
        <f>(K109*5+L109*4+M109*3+N109*2)/(O109*5)</f>
        <v>0.7849462365591398</v>
      </c>
      <c r="Q109">
        <f>K109+L109</f>
        <v>67</v>
      </c>
      <c r="R109">
        <f>M109+N109</f>
        <v>26</v>
      </c>
    </row>
    <row r="110">
      <c r="A110" t="str">
        <v>Mich</v>
      </c>
      <c r="B110" t="str">
        <v>Product 1</v>
      </c>
      <c r="C110">
        <v>45222</v>
      </c>
      <c r="D110" t="str">
        <v>Germany</v>
      </c>
      <c r="E110">
        <v>9</v>
      </c>
      <c r="F110">
        <v>25</v>
      </c>
      <c r="G110">
        <f>F110/E110</f>
        <v>2.7777777777777777</v>
      </c>
      <c r="H110">
        <v>85000</v>
      </c>
      <c r="I110">
        <f>H110/E110</f>
        <v>9444.444444444445</v>
      </c>
      <c r="J110">
        <v>333</v>
      </c>
      <c r="K110">
        <v>29</v>
      </c>
      <c r="L110">
        <v>34</v>
      </c>
      <c r="M110">
        <v>35</v>
      </c>
      <c r="N110">
        <v>12</v>
      </c>
      <c r="O110">
        <f>SUM(K110:N110)</f>
        <v>110</v>
      </c>
      <c r="P110">
        <f>(K110*5+L110*4+M110*3+N110*2)/(O110*5)</f>
        <v>0.7454545454545455</v>
      </c>
      <c r="Q110">
        <f>K110+L110</f>
        <v>63</v>
      </c>
      <c r="R110">
        <f>M110+N110</f>
        <v>47</v>
      </c>
    </row>
    <row r="111">
      <c r="A111" t="str">
        <v>Patrick</v>
      </c>
      <c r="B111" t="str">
        <v>Product 2</v>
      </c>
      <c r="C111">
        <v>45223</v>
      </c>
      <c r="D111" t="str">
        <v>UK</v>
      </c>
      <c r="E111">
        <v>8</v>
      </c>
      <c r="F111">
        <v>22</v>
      </c>
      <c r="G111">
        <f>F111/E111</f>
        <v>2.75</v>
      </c>
      <c r="H111">
        <v>74800</v>
      </c>
      <c r="I111">
        <f>H111/E111</f>
        <v>9350</v>
      </c>
      <c r="J111">
        <v>386</v>
      </c>
      <c r="K111">
        <v>20</v>
      </c>
      <c r="L111">
        <v>39</v>
      </c>
      <c r="M111">
        <v>38</v>
      </c>
      <c r="N111">
        <v>12</v>
      </c>
      <c r="O111">
        <f>SUM(K111:N111)</f>
        <v>109</v>
      </c>
      <c r="P111">
        <f>(K111*5+L111*4+M111*3+N111*2)/(O111*5)</f>
        <v>0.7229357798165138</v>
      </c>
      <c r="Q111">
        <f>K111+L111</f>
        <v>59</v>
      </c>
      <c r="R111">
        <f>M111+N111</f>
        <v>50</v>
      </c>
    </row>
    <row r="112">
      <c r="A112" t="str">
        <v>Patrick</v>
      </c>
      <c r="B112" t="str">
        <v>Product 1</v>
      </c>
      <c r="C112">
        <v>45225</v>
      </c>
      <c r="D112" t="str">
        <v>France</v>
      </c>
      <c r="E112">
        <v>8</v>
      </c>
      <c r="F112">
        <v>24</v>
      </c>
      <c r="G112">
        <f>F112/E112</f>
        <v>3</v>
      </c>
      <c r="H112">
        <v>81600</v>
      </c>
      <c r="I112">
        <f>H112/E112</f>
        <v>10200</v>
      </c>
      <c r="J112">
        <v>329</v>
      </c>
      <c r="K112">
        <v>15</v>
      </c>
      <c r="L112">
        <v>36</v>
      </c>
      <c r="M112">
        <v>50</v>
      </c>
      <c r="N112">
        <v>10</v>
      </c>
      <c r="O112">
        <f>SUM(K112:N112)</f>
        <v>111</v>
      </c>
      <c r="P112">
        <f>(K112*5+L112*4+M112*3+N112*2)/(O112*5)</f>
        <v>0.7009009009009008</v>
      </c>
      <c r="Q112">
        <f>K112+L112</f>
        <v>51</v>
      </c>
      <c r="R112">
        <f>M112+N112</f>
        <v>60</v>
      </c>
    </row>
    <row r="113">
      <c r="A113" t="str">
        <v>Patrick</v>
      </c>
      <c r="B113" t="str">
        <v>Product 2</v>
      </c>
      <c r="C113">
        <v>45228</v>
      </c>
      <c r="D113" t="str">
        <v>Italy</v>
      </c>
      <c r="E113">
        <v>8</v>
      </c>
      <c r="F113">
        <v>22</v>
      </c>
      <c r="G113">
        <f>F113/E113</f>
        <v>2.75</v>
      </c>
      <c r="H113">
        <v>74800</v>
      </c>
      <c r="I113">
        <f>H113/E113</f>
        <v>9350</v>
      </c>
      <c r="J113">
        <v>332</v>
      </c>
      <c r="K113">
        <v>22</v>
      </c>
      <c r="L113">
        <v>39</v>
      </c>
      <c r="M113">
        <v>32</v>
      </c>
      <c r="N113">
        <v>11</v>
      </c>
      <c r="O113">
        <f>SUM(K113:N113)</f>
        <v>104</v>
      </c>
      <c r="P113">
        <f>(K113*5+L113*4+M113*3+N113*2)/(O113*5)</f>
        <v>0.7384615384615385</v>
      </c>
      <c r="Q113">
        <f>K113+L113</f>
        <v>61</v>
      </c>
      <c r="R113">
        <f>M113+N113</f>
        <v>43</v>
      </c>
    </row>
    <row r="114">
      <c r="A114" t="str">
        <v>Patrick</v>
      </c>
      <c r="B114" t="str">
        <v>Product 1</v>
      </c>
      <c r="C114">
        <v>45229</v>
      </c>
      <c r="D114" t="str">
        <v>Switzerland</v>
      </c>
      <c r="E114">
        <v>6</v>
      </c>
      <c r="F114">
        <v>15</v>
      </c>
      <c r="G114">
        <f>F114/E114</f>
        <v>2.5</v>
      </c>
      <c r="H114">
        <v>70000</v>
      </c>
      <c r="I114">
        <f>H114/E114</f>
        <v>11666.666666666666</v>
      </c>
      <c r="J114">
        <v>384</v>
      </c>
      <c r="K114">
        <v>21</v>
      </c>
      <c r="L114">
        <v>37</v>
      </c>
      <c r="M114">
        <v>39</v>
      </c>
      <c r="N114">
        <v>11</v>
      </c>
      <c r="O114">
        <f>SUM(K114:N114)</f>
        <v>108</v>
      </c>
      <c r="P114">
        <f>(K114*5+L114*4+M114*3+N114*2)/(O114*5)</f>
        <v>0.725925925925926</v>
      </c>
      <c r="Q114">
        <f>K114+L114</f>
        <v>58</v>
      </c>
      <c r="R114">
        <f>M114+N114</f>
        <v>50</v>
      </c>
    </row>
    <row r="115">
      <c r="A115" t="str">
        <v>Patrick</v>
      </c>
      <c r="B115" t="str">
        <v>Product 2</v>
      </c>
      <c r="C115">
        <v>45230</v>
      </c>
      <c r="D115" t="str">
        <v>Spain</v>
      </c>
      <c r="E115">
        <v>9</v>
      </c>
      <c r="F115">
        <v>17</v>
      </c>
      <c r="G115">
        <f>F115/E115</f>
        <v>1.8888888888888888</v>
      </c>
      <c r="H115">
        <v>57800</v>
      </c>
      <c r="I115">
        <f>H115/E115</f>
        <v>6422.222222222223</v>
      </c>
      <c r="J115">
        <v>327</v>
      </c>
      <c r="K115">
        <v>21</v>
      </c>
      <c r="L115">
        <v>38</v>
      </c>
      <c r="M115">
        <v>36</v>
      </c>
      <c r="N115">
        <v>12</v>
      </c>
      <c r="O115">
        <f>SUM(K115:N115)</f>
        <v>107</v>
      </c>
      <c r="P115">
        <f>(K115*5+L115*4+M115*3+N115*2)/(O115*5)</f>
        <v>0.7271028037383177</v>
      </c>
      <c r="Q115">
        <f>K115+L115</f>
        <v>59</v>
      </c>
      <c r="R115">
        <f>M115+N115</f>
        <v>48</v>
      </c>
    </row>
    <row r="116">
      <c r="A116" t="str">
        <v>Patrick</v>
      </c>
      <c r="B116" t="str">
        <v>Product 1</v>
      </c>
      <c r="C116">
        <v>45230</v>
      </c>
      <c r="D116" t="str">
        <v>Germany</v>
      </c>
      <c r="E116">
        <v>9</v>
      </c>
      <c r="F116">
        <v>20</v>
      </c>
      <c r="G116">
        <f>F116/E116</f>
        <v>2.2222222222222223</v>
      </c>
      <c r="H116">
        <v>68000</v>
      </c>
      <c r="I116">
        <f>H116/E116</f>
        <v>7555.555555555556</v>
      </c>
      <c r="J116">
        <v>396</v>
      </c>
      <c r="K116">
        <v>24</v>
      </c>
      <c r="L116">
        <v>39</v>
      </c>
      <c r="M116">
        <v>31</v>
      </c>
      <c r="N116">
        <v>10</v>
      </c>
      <c r="O116">
        <f>SUM(K116:N116)</f>
        <v>104</v>
      </c>
      <c r="P116">
        <f>(K116*5+L116*4+M116*3+N116*2)/(O116*5)</f>
        <v>0.7480769230769231</v>
      </c>
      <c r="Q116">
        <f>K116+L116</f>
        <v>63</v>
      </c>
      <c r="R116">
        <f>M116+N116</f>
        <v>41</v>
      </c>
    </row>
    <row r="117">
      <c r="A117" t="str">
        <v>Patrick</v>
      </c>
      <c r="B117" t="str">
        <v>Product 2</v>
      </c>
      <c r="C117">
        <v>45234</v>
      </c>
      <c r="D117" t="str">
        <v>UK</v>
      </c>
      <c r="E117">
        <v>6</v>
      </c>
      <c r="F117">
        <v>18</v>
      </c>
      <c r="G117">
        <f>F117/E117</f>
        <v>3</v>
      </c>
      <c r="H117">
        <v>61200</v>
      </c>
      <c r="I117">
        <f>H117/E117</f>
        <v>10200</v>
      </c>
      <c r="J117">
        <v>350</v>
      </c>
      <c r="K117">
        <v>29</v>
      </c>
      <c r="L117">
        <v>30</v>
      </c>
      <c r="M117">
        <v>32</v>
      </c>
      <c r="N117">
        <v>12</v>
      </c>
      <c r="O117">
        <f>SUM(K117:N117)</f>
        <v>103</v>
      </c>
      <c r="P117">
        <f>(K117*5+L117*4+M117*3+N117*2)/(O117*5)</f>
        <v>0.7475728155339806</v>
      </c>
      <c r="Q117">
        <f>K117+L117</f>
        <v>59</v>
      </c>
      <c r="R117">
        <f>M117+N117</f>
        <v>44</v>
      </c>
    </row>
    <row r="118">
      <c r="A118" t="str">
        <v>Patrick</v>
      </c>
      <c r="B118" t="str">
        <v>Product 1</v>
      </c>
      <c r="C118">
        <v>45236</v>
      </c>
      <c r="D118" t="str">
        <v>France</v>
      </c>
      <c r="E118">
        <v>8</v>
      </c>
      <c r="F118">
        <v>21</v>
      </c>
      <c r="G118">
        <f>F118/E118</f>
        <v>2.625</v>
      </c>
      <c r="H118">
        <v>71400</v>
      </c>
      <c r="I118">
        <f>H118/E118</f>
        <v>8925</v>
      </c>
      <c r="J118">
        <v>300</v>
      </c>
      <c r="K118">
        <v>14</v>
      </c>
      <c r="L118">
        <v>39</v>
      </c>
      <c r="M118">
        <v>34</v>
      </c>
      <c r="N118">
        <v>14</v>
      </c>
      <c r="O118">
        <f>SUM(K118:N118)</f>
        <v>101</v>
      </c>
      <c r="P118">
        <f>(K118*5+L118*4+M118*3+N118*2)/(O118*5)</f>
        <v>0.7049504950495049</v>
      </c>
      <c r="Q118">
        <f>K118+L118</f>
        <v>53</v>
      </c>
      <c r="R118">
        <f>M118+N118</f>
        <v>48</v>
      </c>
    </row>
    <row r="119">
      <c r="A119" t="str">
        <v>Patrick</v>
      </c>
      <c r="B119" t="str">
        <v>Product 2</v>
      </c>
      <c r="C119">
        <v>45236</v>
      </c>
      <c r="D119" t="str">
        <v>Italy</v>
      </c>
      <c r="E119">
        <v>9</v>
      </c>
      <c r="F119">
        <v>15</v>
      </c>
      <c r="G119">
        <f>F119/E119</f>
        <v>1.6666666666666667</v>
      </c>
      <c r="H119">
        <v>51000</v>
      </c>
      <c r="I119">
        <f>H119/E119</f>
        <v>5666.666666666667</v>
      </c>
      <c r="J119">
        <v>316</v>
      </c>
      <c r="K119">
        <v>29</v>
      </c>
      <c r="L119">
        <v>35</v>
      </c>
      <c r="M119">
        <v>33</v>
      </c>
      <c r="N119">
        <v>10</v>
      </c>
      <c r="O119">
        <f>SUM(K119:N119)</f>
        <v>107</v>
      </c>
      <c r="P119">
        <f>(K119*5+L119*4+M119*3+N119*2)/(O119*5)</f>
        <v>0.7551401869158878</v>
      </c>
      <c r="Q119">
        <f>K119+L119</f>
        <v>64</v>
      </c>
      <c r="R119">
        <f>M119+N119</f>
        <v>43</v>
      </c>
    </row>
    <row r="120">
      <c r="A120" t="str">
        <v>Patrick</v>
      </c>
      <c r="B120" t="str">
        <v>Product 1</v>
      </c>
      <c r="C120">
        <v>45239</v>
      </c>
      <c r="D120" t="str">
        <v>Switzerland</v>
      </c>
      <c r="E120">
        <v>9</v>
      </c>
      <c r="F120">
        <v>15</v>
      </c>
      <c r="G120">
        <f>F120/E120</f>
        <v>1.6666666666666667</v>
      </c>
      <c r="H120">
        <v>51000</v>
      </c>
      <c r="I120">
        <f>H120/E120</f>
        <v>5666.666666666667</v>
      </c>
      <c r="J120">
        <v>384</v>
      </c>
      <c r="K120">
        <v>21</v>
      </c>
      <c r="L120">
        <v>37</v>
      </c>
      <c r="M120">
        <v>39</v>
      </c>
      <c r="N120">
        <v>11</v>
      </c>
      <c r="O120">
        <f>SUM(K120:N120)</f>
        <v>108</v>
      </c>
      <c r="P120">
        <f>(K120*5+L120*4+M120*3+N120*2)/(O120*5)</f>
        <v>0.725925925925926</v>
      </c>
      <c r="Q120">
        <f>K120+L120</f>
        <v>58</v>
      </c>
      <c r="R120">
        <f>M120+N120</f>
        <v>50</v>
      </c>
    </row>
    <row r="121">
      <c r="A121" t="str">
        <v>Patrick</v>
      </c>
      <c r="B121" t="str">
        <v>Product 2</v>
      </c>
      <c r="C121">
        <v>45239</v>
      </c>
      <c r="D121" t="str">
        <v>Spain</v>
      </c>
      <c r="E121">
        <v>7</v>
      </c>
      <c r="F121">
        <v>17</v>
      </c>
      <c r="G121">
        <f>F121/E121</f>
        <v>2.4285714285714284</v>
      </c>
      <c r="H121">
        <v>57800</v>
      </c>
      <c r="I121">
        <f>H121/E121</f>
        <v>8257.142857142857</v>
      </c>
      <c r="J121">
        <v>327</v>
      </c>
      <c r="K121">
        <v>33</v>
      </c>
      <c r="L121">
        <v>44</v>
      </c>
      <c r="M121">
        <v>36</v>
      </c>
      <c r="N121">
        <v>12</v>
      </c>
      <c r="O121">
        <f>SUM(K121:N121)</f>
        <v>125</v>
      </c>
      <c r="P121">
        <f>(K121*5+L121*4+M121*3+N121*2)/(O121*5)</f>
        <v>0.7568</v>
      </c>
      <c r="Q121">
        <f>K121+L121</f>
        <v>77</v>
      </c>
      <c r="R121">
        <f>M121+N121</f>
        <v>48</v>
      </c>
    </row>
  </sheetData>
  <pageMargins left="0.7" right="0.7" top="0.75" bottom="0.75" header="0.3" footer="0.3"/>
  <ignoredErrors>
    <ignoredError numberStoredAsText="1" sqref="A1:R12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N228"/>
  <sheetViews>
    <sheetView workbookViewId="0" rightToLeft="0"/>
  </sheetViews>
  <sheetData>
    <row r="1">
      <c r="A1" t="str">
        <v>Rank</v>
      </c>
      <c r="B1" t="str">
        <v>Product</v>
      </c>
      <c r="C1" t="str">
        <v>Salesman</v>
      </c>
      <c r="D1" t="str">
        <v>Region</v>
      </c>
      <c r="E1" t="str">
        <v>Hours</v>
      </c>
      <c r="F1" t="str">
        <v>Sales</v>
      </c>
      <c r="G1" t="str">
        <v>Sales PH</v>
      </c>
      <c r="H1" t="str">
        <v>Revenue</v>
      </c>
      <c r="I1" t="str">
        <v>Revenue PH</v>
      </c>
      <c r="J1" t="str">
        <v>Calls</v>
      </c>
      <c r="K1" t="str">
        <v>Positive Calls</v>
      </c>
      <c r="L1" t="str">
        <v>Negative Calls</v>
      </c>
    </row>
    <row r="2">
      <c r="B2" t="str">
        <v>Product 1</v>
      </c>
      <c r="C2" t="str">
        <v>Joe</v>
      </c>
      <c r="D2" t="str">
        <v>Germany</v>
      </c>
      <c r="E2">
        <f>SUMIFS(Data!E$2:E$121,Data!$B$2:$B$121,$B2,Data!$A$2:$A$121,$C2,Data!$D$2:$D$121,$D2)</f>
        <v>17</v>
      </c>
      <c r="F2">
        <f>SUMIFS(Data!F$2:F$121,Data!$B$2:$B$121,$B2,Data!$A$2:$A$121,$C2,Data!$D$2:$D$121,$D2)</f>
        <v>37</v>
      </c>
      <c r="G2">
        <f>SUMIFS(Data!G$2:G$121,Data!$B$2:$B$121,$B2,Data!$A$2:$A$121,$C2,Data!$D$2:$D$121,$D2)</f>
        <v>4.319444444444445</v>
      </c>
      <c r="H2">
        <f>SUMIFS(Data!H$2:H$121,Data!$B$2:$B$121,$B2,Data!$A$2:$A$121,$C2,Data!$D$2:$D$121,$D2)</f>
        <v>125800</v>
      </c>
      <c r="I2">
        <f>SUMIFS(Data!I$2:I$121,Data!$B$2:$B$121,$B2,Data!$A$2:$A$121,$C2,Data!$D$2:$D$121,$D2)</f>
        <v>14686.111111111111</v>
      </c>
      <c r="J2">
        <f>SUMIFS(Data!J$2:J$121,Data!$B$2:$B$121,$B2,Data!$A$2:$A$121,$C2,Data!$D$2:$D$121,$D2)</f>
        <v>660</v>
      </c>
      <c r="K2">
        <f>SUMIFS(Data!Q$2:Q$121,Data!$B$2:$B$121,$B2,Data!$A$2:$A$121,$C2,Data!$D$2:$D$121,$D2)</f>
        <v>125</v>
      </c>
      <c r="L2">
        <f>SUMIFS(Data!R$2:R$121,Data!$B$2:$B$121,$B2,Data!$A$2:$A$121,$C2,Data!$D$2:$D$121,$D2)</f>
        <v>92</v>
      </c>
      <c r="N2" t="str">
        <v>TOTAL CLIENT SATISFACTION</v>
      </c>
    </row>
    <row r="3">
      <c r="B3" t="str">
        <v>Product 1</v>
      </c>
      <c r="C3" t="str">
        <v>Marco</v>
      </c>
      <c r="D3" t="str">
        <v>Germany</v>
      </c>
      <c r="E3">
        <f>SUMIFS(Data!E$2:E$121,Data!$B$2:$B$121,$B3,Data!$A$2:$A$121,$C3,Data!$D$2:$D$121,$D3)</f>
        <v>13</v>
      </c>
      <c r="F3">
        <f>SUMIFS(Data!F$2:F$121,Data!$B$2:$B$121,$B3,Data!$A$2:$A$121,$C3,Data!$D$2:$D$121,$D3)</f>
        <v>42</v>
      </c>
      <c r="G3">
        <f>SUMIFS(Data!G$2:G$121,Data!$B$2:$B$121,$B3,Data!$A$2:$A$121,$C3,Data!$D$2:$D$121,$D3)</f>
        <v>6.428571428571429</v>
      </c>
      <c r="H3">
        <f>SUMIFS(Data!H$2:H$121,Data!$B$2:$B$121,$B3,Data!$A$2:$A$121,$C3,Data!$D$2:$D$121,$D3)</f>
        <v>142800</v>
      </c>
      <c r="I3">
        <f>SUMIFS(Data!I$2:I$121,Data!$B$2:$B$121,$B3,Data!$A$2:$A$121,$C3,Data!$D$2:$D$121,$D3)</f>
        <v>21857.142857142855</v>
      </c>
      <c r="J3">
        <f>SUMIFS(Data!J$2:J$121,Data!$B$2:$B$121,$B3,Data!$A$2:$A$121,$C3,Data!$D$2:$D$121,$D3)</f>
        <v>651</v>
      </c>
      <c r="K3">
        <f>SUMIFS(Data!Q$2:Q$121,Data!$B$2:$B$121,$B3,Data!$A$2:$A$121,$C3,Data!$D$2:$D$121,$D3)</f>
        <v>120</v>
      </c>
      <c r="L3">
        <f>SUMIFS(Data!R$2:R$121,Data!$B$2:$B$121,$B3,Data!$A$2:$A$121,$C3,Data!$D$2:$D$121,$D3)</f>
        <v>93</v>
      </c>
      <c r="N3">
        <f>IF(DASHBOARD!B2="All Regions",AVERAGE(Data!P2:P121), AVERAGEIF(Data!D2:D121, DASHBOARD!B2,Data!P2:P121))</f>
        <v>0.7491585967526275</v>
      </c>
    </row>
    <row r="4">
      <c r="B4" t="str">
        <v>Product 1</v>
      </c>
      <c r="C4" t="str">
        <v>Noah</v>
      </c>
      <c r="D4" t="str">
        <v>Germany</v>
      </c>
      <c r="E4">
        <f>SUMIFS(Data!E$2:E$121,Data!$B$2:$B$121,$B4,Data!$A$2:$A$121,$C4,Data!$D$2:$D$121,$D4)</f>
        <v>6</v>
      </c>
      <c r="F4">
        <f>SUMIFS(Data!F$2:F$121,Data!$B$2:$B$121,$B4,Data!$A$2:$A$121,$C4,Data!$D$2:$D$121,$D4)</f>
        <v>19</v>
      </c>
      <c r="G4">
        <f>SUMIFS(Data!G$2:G$121,Data!$B$2:$B$121,$B4,Data!$A$2:$A$121,$C4,Data!$D$2:$D$121,$D4)</f>
        <v>3.1666666666666665</v>
      </c>
      <c r="H4">
        <f>SUMIFS(Data!H$2:H$121,Data!$B$2:$B$121,$B4,Data!$A$2:$A$121,$C4,Data!$D$2:$D$121,$D4)</f>
        <v>64600</v>
      </c>
      <c r="I4">
        <f>SUMIFS(Data!I$2:I$121,Data!$B$2:$B$121,$B4,Data!$A$2:$A$121,$C4,Data!$D$2:$D$121,$D4)</f>
        <v>10766.666666666666</v>
      </c>
      <c r="J4">
        <f>SUMIFS(Data!J$2:J$121,Data!$B$2:$B$121,$B4,Data!$A$2:$A$121,$C4,Data!$D$2:$D$121,$D4)</f>
        <v>356</v>
      </c>
      <c r="K4">
        <f>SUMIFS(Data!Q$2:Q$121,Data!$B$2:$B$121,$B4,Data!$A$2:$A$121,$C4,Data!$D$2:$D$121,$D4)</f>
        <v>66</v>
      </c>
      <c r="L4">
        <f>SUMIFS(Data!R$2:R$121,Data!$B$2:$B$121,$B4,Data!$A$2:$A$121,$C4,Data!$D$2:$D$121,$D4)</f>
        <v>54</v>
      </c>
      <c r="N4">
        <f>1-N3</f>
        <v>0.2508414032473725</v>
      </c>
    </row>
    <row r="5">
      <c r="B5" t="str">
        <v>Product 1</v>
      </c>
      <c r="C5" t="str">
        <v>Kelly</v>
      </c>
      <c r="D5" t="str">
        <v>Germany</v>
      </c>
      <c r="E5">
        <f>SUMIFS(Data!E$2:E$121,Data!$B$2:$B$121,$B5,Data!$A$2:$A$121,$C5,Data!$D$2:$D$121,$D5)</f>
        <v>13</v>
      </c>
      <c r="F5">
        <f>SUMIFS(Data!F$2:F$121,Data!$B$2:$B$121,$B5,Data!$A$2:$A$121,$C5,Data!$D$2:$D$121,$D5)</f>
        <v>34</v>
      </c>
      <c r="G5">
        <f>SUMIFS(Data!G$2:G$121,Data!$B$2:$B$121,$B5,Data!$A$2:$A$121,$C5,Data!$D$2:$D$121,$D5)</f>
        <v>5.238095238095238</v>
      </c>
      <c r="H5">
        <f>SUMIFS(Data!H$2:H$121,Data!$B$2:$B$121,$B5,Data!$A$2:$A$121,$C5,Data!$D$2:$D$121,$D5)</f>
        <v>115600</v>
      </c>
      <c r="I5">
        <f>SUMIFS(Data!I$2:I$121,Data!$B$2:$B$121,$B5,Data!$A$2:$A$121,$C5,Data!$D$2:$D$121,$D5)</f>
        <v>17809.52380952381</v>
      </c>
      <c r="J5">
        <f>SUMIFS(Data!J$2:J$121,Data!$B$2:$B$121,$B5,Data!$A$2:$A$121,$C5,Data!$D$2:$D$121,$D5)</f>
        <v>691</v>
      </c>
      <c r="K5">
        <f>SUMIFS(Data!Q$2:Q$121,Data!$B$2:$B$121,$B5,Data!$A$2:$A$121,$C5,Data!$D$2:$D$121,$D5)</f>
        <v>114</v>
      </c>
      <c r="L5">
        <f>SUMIFS(Data!R$2:R$121,Data!$B$2:$B$121,$B5,Data!$A$2:$A$121,$C5,Data!$D$2:$D$121,$D5)</f>
        <v>99</v>
      </c>
    </row>
    <row r="6">
      <c r="B6" t="str">
        <v>Product 1</v>
      </c>
      <c r="C6" t="str">
        <v>John</v>
      </c>
      <c r="D6" t="str">
        <v>Germany</v>
      </c>
      <c r="E6">
        <f>SUMIFS(Data!E$2:E$121,Data!$B$2:$B$121,$B6,Data!$A$2:$A$121,$C6,Data!$D$2:$D$121,$D6)</f>
        <v>13</v>
      </c>
      <c r="F6">
        <f>SUMIFS(Data!F$2:F$121,Data!$B$2:$B$121,$B6,Data!$A$2:$A$121,$C6,Data!$D$2:$D$121,$D6)</f>
        <v>47</v>
      </c>
      <c r="G6">
        <f>SUMIFS(Data!G$2:G$121,Data!$B$2:$B$121,$B6,Data!$A$2:$A$121,$C6,Data!$D$2:$D$121,$D6)</f>
        <v>7.285714285714286</v>
      </c>
      <c r="H6">
        <f>SUMIFS(Data!H$2:H$121,Data!$B$2:$B$121,$B6,Data!$A$2:$A$121,$C6,Data!$D$2:$D$121,$D6)</f>
        <v>159800</v>
      </c>
      <c r="I6">
        <f>SUMIFS(Data!I$2:I$121,Data!$B$2:$B$121,$B6,Data!$A$2:$A$121,$C6,Data!$D$2:$D$121,$D6)</f>
        <v>24771.428571428572</v>
      </c>
      <c r="J6">
        <f>SUMIFS(Data!J$2:J$121,Data!$B$2:$B$121,$B6,Data!$A$2:$A$121,$C6,Data!$D$2:$D$121,$D6)</f>
        <v>659</v>
      </c>
      <c r="K6">
        <f>SUMIFS(Data!Q$2:Q$121,Data!$B$2:$B$121,$B6,Data!$A$2:$A$121,$C6,Data!$D$2:$D$121,$D6)</f>
        <v>123</v>
      </c>
      <c r="L6">
        <f>SUMIFS(Data!R$2:R$121,Data!$B$2:$B$121,$B6,Data!$A$2:$A$121,$C6,Data!$D$2:$D$121,$D6)</f>
        <v>92</v>
      </c>
    </row>
    <row r="7">
      <c r="B7" t="str">
        <v>Product 1</v>
      </c>
      <c r="C7" t="str">
        <v>Ken</v>
      </c>
      <c r="D7" t="str">
        <v>Germany</v>
      </c>
      <c r="E7">
        <f>SUMIFS(Data!E$2:E$121,Data!$B$2:$B$121,$B7,Data!$A$2:$A$121,$C7,Data!$D$2:$D$121,$D7)</f>
        <v>7</v>
      </c>
      <c r="F7">
        <f>SUMIFS(Data!F$2:F$121,Data!$B$2:$B$121,$B7,Data!$A$2:$A$121,$C7,Data!$D$2:$D$121,$D7)</f>
        <v>22</v>
      </c>
      <c r="G7">
        <f>SUMIFS(Data!G$2:G$121,Data!$B$2:$B$121,$B7,Data!$A$2:$A$121,$C7,Data!$D$2:$D$121,$D7)</f>
        <v>3.142857142857143</v>
      </c>
      <c r="H7">
        <f>SUMIFS(Data!H$2:H$121,Data!$B$2:$B$121,$B7,Data!$A$2:$A$121,$C7,Data!$D$2:$D$121,$D7)</f>
        <v>74800</v>
      </c>
      <c r="I7">
        <f>SUMIFS(Data!I$2:I$121,Data!$B$2:$B$121,$B7,Data!$A$2:$A$121,$C7,Data!$D$2:$D$121,$D7)</f>
        <v>10685.714285714286</v>
      </c>
      <c r="J7">
        <f>SUMIFS(Data!J$2:J$121,Data!$B$2:$B$121,$B7,Data!$A$2:$A$121,$C7,Data!$D$2:$D$121,$D7)</f>
        <v>389</v>
      </c>
      <c r="K7">
        <f>SUMIFS(Data!Q$2:Q$121,Data!$B$2:$B$121,$B7,Data!$A$2:$A$121,$C7,Data!$D$2:$D$121,$D7)</f>
        <v>59</v>
      </c>
      <c r="L7">
        <f>SUMIFS(Data!R$2:R$121,Data!$B$2:$B$121,$B7,Data!$A$2:$A$121,$C7,Data!$D$2:$D$121,$D7)</f>
        <v>52</v>
      </c>
    </row>
    <row r="8">
      <c r="B8" t="str">
        <v>Product 1</v>
      </c>
      <c r="C8" t="str">
        <v>Una</v>
      </c>
      <c r="D8" t="str">
        <v>Germany</v>
      </c>
      <c r="E8">
        <f>SUMIFS(Data!E$2:E$121,Data!$B$2:$B$121,$B8,Data!$A$2:$A$121,$C8,Data!$D$2:$D$121,$D8)</f>
        <v>17</v>
      </c>
      <c r="F8">
        <f>SUMIFS(Data!F$2:F$121,Data!$B$2:$B$121,$B8,Data!$A$2:$A$121,$C8,Data!$D$2:$D$121,$D8)</f>
        <v>43</v>
      </c>
      <c r="G8">
        <f>SUMIFS(Data!G$2:G$121,Data!$B$2:$B$121,$B8,Data!$A$2:$A$121,$C8,Data!$D$2:$D$121,$D8)</f>
        <v>5.083333333333334</v>
      </c>
      <c r="H8">
        <f>SUMIFS(Data!H$2:H$121,Data!$B$2:$B$121,$B8,Data!$A$2:$A$121,$C8,Data!$D$2:$D$121,$D8)</f>
        <v>146200</v>
      </c>
      <c r="I8">
        <f>SUMIFS(Data!I$2:I$121,Data!$B$2:$B$121,$B8,Data!$A$2:$A$121,$C8,Data!$D$2:$D$121,$D8)</f>
        <v>17283.333333333332</v>
      </c>
      <c r="J8">
        <f>SUMIFS(Data!J$2:J$121,Data!$B$2:$B$121,$B8,Data!$A$2:$A$121,$C8,Data!$D$2:$D$121,$D8)</f>
        <v>718</v>
      </c>
      <c r="K8">
        <f>SUMIFS(Data!Q$2:Q$121,Data!$B$2:$B$121,$B8,Data!$A$2:$A$121,$C8,Data!$D$2:$D$121,$D8)</f>
        <v>111</v>
      </c>
      <c r="L8">
        <f>SUMIFS(Data!R$2:R$121,Data!$B$2:$B$121,$B8,Data!$A$2:$A$121,$C8,Data!$D$2:$D$121,$D8)</f>
        <v>99</v>
      </c>
    </row>
    <row r="9">
      <c r="B9" t="str">
        <v>Product 1</v>
      </c>
      <c r="C9" t="str">
        <v>Gordon</v>
      </c>
      <c r="D9" t="str">
        <v>Germany</v>
      </c>
      <c r="E9">
        <f>SUMIFS(Data!E$2:E$121,Data!$B$2:$B$121,$B9,Data!$A$2:$A$121,$C9,Data!$D$2:$D$121,$D9)</f>
        <v>15</v>
      </c>
      <c r="F9">
        <f>SUMIFS(Data!F$2:F$121,Data!$B$2:$B$121,$B9,Data!$A$2:$A$121,$C9,Data!$D$2:$D$121,$D9)</f>
        <v>38</v>
      </c>
      <c r="G9">
        <f>SUMIFS(Data!G$2:G$121,Data!$B$2:$B$121,$B9,Data!$A$2:$A$121,$C9,Data!$D$2:$D$121,$D9)</f>
        <v>5.017857142857142</v>
      </c>
      <c r="H9">
        <f>SUMIFS(Data!H$2:H$121,Data!$B$2:$B$121,$B9,Data!$A$2:$A$121,$C9,Data!$D$2:$D$121,$D9)</f>
        <v>129200</v>
      </c>
      <c r="I9">
        <f>SUMIFS(Data!I$2:I$121,Data!$B$2:$B$121,$B9,Data!$A$2:$A$121,$C9,Data!$D$2:$D$121,$D9)</f>
        <v>17060.714285714286</v>
      </c>
      <c r="J9">
        <f>SUMIFS(Data!J$2:J$121,Data!$B$2:$B$121,$B9,Data!$A$2:$A$121,$C9,Data!$D$2:$D$121,$D9)</f>
        <v>741</v>
      </c>
      <c r="K9">
        <f>SUMIFS(Data!Q$2:Q$121,Data!$B$2:$B$121,$B9,Data!$A$2:$A$121,$C9,Data!$D$2:$D$121,$D9)</f>
        <v>118</v>
      </c>
      <c r="L9">
        <f>SUMIFS(Data!R$2:R$121,Data!$B$2:$B$121,$B9,Data!$A$2:$A$121,$C9,Data!$D$2:$D$121,$D9)</f>
        <v>88</v>
      </c>
    </row>
    <row r="10">
      <c r="B10" t="str">
        <v>Product 1</v>
      </c>
      <c r="C10" t="str">
        <v>Mich</v>
      </c>
      <c r="D10" t="str">
        <v>Germany</v>
      </c>
      <c r="E10">
        <f>SUMIFS(Data!E$2:E$121,Data!$B$2:$B$121,$B10,Data!$A$2:$A$121,$C10,Data!$D$2:$D$121,$D10)</f>
        <v>18</v>
      </c>
      <c r="F10">
        <f>SUMIFS(Data!F$2:F$121,Data!$B$2:$B$121,$B10,Data!$A$2:$A$121,$C10,Data!$D$2:$D$121,$D10)</f>
        <v>49</v>
      </c>
      <c r="G10">
        <f>SUMIFS(Data!G$2:G$121,Data!$B$2:$B$121,$B10,Data!$A$2:$A$121,$C10,Data!$D$2:$D$121,$D10)</f>
        <v>5.444444444444445</v>
      </c>
      <c r="H10">
        <f>SUMIFS(Data!H$2:H$121,Data!$B$2:$B$121,$B10,Data!$A$2:$A$121,$C10,Data!$D$2:$D$121,$D10)</f>
        <v>166600</v>
      </c>
      <c r="I10">
        <f>SUMIFS(Data!I$2:I$121,Data!$B$2:$B$121,$B10,Data!$A$2:$A$121,$C10,Data!$D$2:$D$121,$D10)</f>
        <v>18511.11111111111</v>
      </c>
      <c r="J10">
        <f>SUMIFS(Data!J$2:J$121,Data!$B$2:$B$121,$B10,Data!$A$2:$A$121,$C10,Data!$D$2:$D$121,$D10)</f>
        <v>660</v>
      </c>
      <c r="K10">
        <f>SUMIFS(Data!Q$2:Q$121,Data!$B$2:$B$121,$B10,Data!$A$2:$A$121,$C10,Data!$D$2:$D$121,$D10)</f>
        <v>117</v>
      </c>
      <c r="L10">
        <f>SUMIFS(Data!R$2:R$121,Data!$B$2:$B$121,$B10,Data!$A$2:$A$121,$C10,Data!$D$2:$D$121,$D10)</f>
        <v>89</v>
      </c>
    </row>
    <row r="11">
      <c r="B11" t="str">
        <v>Product 1</v>
      </c>
      <c r="C11" t="str">
        <v>Patrick</v>
      </c>
      <c r="D11" t="str">
        <v>Germany</v>
      </c>
      <c r="E11">
        <f>SUMIFS(Data!E$2:E$121,Data!$B$2:$B$121,$B11,Data!$A$2:$A$121,$C11,Data!$D$2:$D$121,$D11)</f>
        <v>9</v>
      </c>
      <c r="F11">
        <f>SUMIFS(Data!F$2:F$121,Data!$B$2:$B$121,$B11,Data!$A$2:$A$121,$C11,Data!$D$2:$D$121,$D11)</f>
        <v>20</v>
      </c>
      <c r="G11">
        <f>SUMIFS(Data!G$2:G$121,Data!$B$2:$B$121,$B11,Data!$A$2:$A$121,$C11,Data!$D$2:$D$121,$D11)</f>
        <v>2.2222222222222223</v>
      </c>
      <c r="H11">
        <f>SUMIFS(Data!H$2:H$121,Data!$B$2:$B$121,$B11,Data!$A$2:$A$121,$C11,Data!$D$2:$D$121,$D11)</f>
        <v>68000</v>
      </c>
      <c r="I11">
        <f>SUMIFS(Data!I$2:I$121,Data!$B$2:$B$121,$B11,Data!$A$2:$A$121,$C11,Data!$D$2:$D$121,$D11)</f>
        <v>7555.555555555556</v>
      </c>
      <c r="J11">
        <f>SUMIFS(Data!J$2:J$121,Data!$B$2:$B$121,$B11,Data!$A$2:$A$121,$C11,Data!$D$2:$D$121,$D11)</f>
        <v>396</v>
      </c>
      <c r="K11">
        <f>SUMIFS(Data!Q$2:Q$121,Data!$B$2:$B$121,$B11,Data!$A$2:$A$121,$C11,Data!$D$2:$D$121,$D11)</f>
        <v>63</v>
      </c>
      <c r="L11">
        <f>SUMIFS(Data!R$2:R$121,Data!$B$2:$B$121,$B11,Data!$A$2:$A$121,$C11,Data!$D$2:$D$121,$D11)</f>
        <v>41</v>
      </c>
    </row>
    <row r="12">
      <c r="B12" t="str">
        <v>Product 2</v>
      </c>
      <c r="C12" t="str">
        <v>Joe</v>
      </c>
      <c r="D12" t="str">
        <v>Germany</v>
      </c>
      <c r="E12">
        <f>SUMIFS(Data!E$2:E$121,Data!$B$2:$B$121,$B12,Data!$A$2:$A$121,$C12,Data!$D$2:$D$121,$D12)</f>
        <v>8</v>
      </c>
      <c r="F12">
        <f>SUMIFS(Data!F$2:F$121,Data!$B$2:$B$121,$B12,Data!$A$2:$A$121,$C12,Data!$D$2:$D$121,$D12)</f>
        <v>80</v>
      </c>
      <c r="G12">
        <f>SUMIFS(Data!G$2:G$121,Data!$B$2:$B$121,$B12,Data!$A$2:$A$121,$C12,Data!$D$2:$D$121,$D12)</f>
        <v>10</v>
      </c>
      <c r="H12">
        <f>SUMIFS(Data!H$2:H$121,Data!$B$2:$B$121,$B12,Data!$A$2:$A$121,$C12,Data!$D$2:$D$121,$D12)</f>
        <v>140000</v>
      </c>
      <c r="I12">
        <f>SUMIFS(Data!I$2:I$121,Data!$B$2:$B$121,$B12,Data!$A$2:$A$121,$C12,Data!$D$2:$D$121,$D12)</f>
        <v>17500</v>
      </c>
      <c r="J12">
        <f>SUMIFS(Data!J$2:J$121,Data!$B$2:$B$121,$B12,Data!$A$2:$A$121,$C12,Data!$D$2:$D$121,$D12)</f>
        <v>400</v>
      </c>
      <c r="K12">
        <f>SUMIFS(Data!Q$2:Q$121,Data!$B$2:$B$121,$B12,Data!$A$2:$A$121,$C12,Data!$D$2:$D$121,$D12)</f>
        <v>94</v>
      </c>
      <c r="L12">
        <f>SUMIFS(Data!R$2:R$121,Data!$B$2:$B$121,$B12,Data!$A$2:$A$121,$C12,Data!$D$2:$D$121,$D12)</f>
        <v>66</v>
      </c>
    </row>
    <row r="13">
      <c r="B13" t="str">
        <v>Product 2</v>
      </c>
      <c r="C13" t="str">
        <v>Marco</v>
      </c>
      <c r="D13" t="str">
        <v>Germany</v>
      </c>
      <c r="E13">
        <f>SUMIFS(Data!E$2:E$121,Data!$B$2:$B$121,$B13,Data!$A$2:$A$121,$C13,Data!$D$2:$D$121,$D13)</f>
        <v>7</v>
      </c>
      <c r="F13">
        <f>SUMIFS(Data!F$2:F$121,Data!$B$2:$B$121,$B13,Data!$A$2:$A$121,$C13,Data!$D$2:$D$121,$D13)</f>
        <v>80</v>
      </c>
      <c r="G13">
        <f>SUMIFS(Data!G$2:G$121,Data!$B$2:$B$121,$B13,Data!$A$2:$A$121,$C13,Data!$D$2:$D$121,$D13)</f>
        <v>11.428571428571429</v>
      </c>
      <c r="H13">
        <f>SUMIFS(Data!H$2:H$121,Data!$B$2:$B$121,$B13,Data!$A$2:$A$121,$C13,Data!$D$2:$D$121,$D13)</f>
        <v>100000</v>
      </c>
      <c r="I13">
        <f>SUMIFS(Data!I$2:I$121,Data!$B$2:$B$121,$B13,Data!$A$2:$A$121,$C13,Data!$D$2:$D$121,$D13)</f>
        <v>14285.714285714286</v>
      </c>
      <c r="J13">
        <f>SUMIFS(Data!J$2:J$121,Data!$B$2:$B$121,$B13,Data!$A$2:$A$121,$C13,Data!$D$2:$D$121,$D13)</f>
        <v>400</v>
      </c>
      <c r="K13">
        <f>SUMIFS(Data!Q$2:Q$121,Data!$B$2:$B$121,$B13,Data!$A$2:$A$121,$C13,Data!$D$2:$D$121,$D13)</f>
        <v>99</v>
      </c>
      <c r="L13">
        <f>SUMIFS(Data!R$2:R$121,Data!$B$2:$B$121,$B13,Data!$A$2:$A$121,$C13,Data!$D$2:$D$121,$D13)</f>
        <v>27</v>
      </c>
    </row>
    <row r="14">
      <c r="B14" t="str">
        <v>Product 2</v>
      </c>
      <c r="C14" t="str">
        <v>Noah</v>
      </c>
      <c r="D14" t="str">
        <v>Germany</v>
      </c>
      <c r="E14">
        <f>SUMIFS(Data!E$2:E$121,Data!$B$2:$B$121,$B14,Data!$A$2:$A$121,$C14,Data!$D$2:$D$121,$D14)</f>
        <v>0</v>
      </c>
      <c r="F14">
        <f>SUMIFS(Data!F$2:F$121,Data!$B$2:$B$121,$B14,Data!$A$2:$A$121,$C14,Data!$D$2:$D$121,$D14)</f>
        <v>0</v>
      </c>
      <c r="G14">
        <f>SUMIFS(Data!G$2:G$121,Data!$B$2:$B$121,$B14,Data!$A$2:$A$121,$C14,Data!$D$2:$D$121,$D14)</f>
        <v>0</v>
      </c>
      <c r="H14">
        <f>SUMIFS(Data!H$2:H$121,Data!$B$2:$B$121,$B14,Data!$A$2:$A$121,$C14,Data!$D$2:$D$121,$D14)</f>
        <v>0</v>
      </c>
      <c r="I14">
        <f>SUMIFS(Data!I$2:I$121,Data!$B$2:$B$121,$B14,Data!$A$2:$A$121,$C14,Data!$D$2:$D$121,$D14)</f>
        <v>0</v>
      </c>
      <c r="J14">
        <f>SUMIFS(Data!J$2:J$121,Data!$B$2:$B$121,$B14,Data!$A$2:$A$121,$C14,Data!$D$2:$D$121,$D14)</f>
        <v>0</v>
      </c>
      <c r="K14">
        <f>SUMIFS(Data!Q$2:Q$121,Data!$B$2:$B$121,$B14,Data!$A$2:$A$121,$C14,Data!$D$2:$D$121,$D14)</f>
        <v>0</v>
      </c>
      <c r="L14">
        <f>SUMIFS(Data!R$2:R$121,Data!$B$2:$B$121,$B14,Data!$A$2:$A$121,$C14,Data!$D$2:$D$121,$D14)</f>
        <v>0</v>
      </c>
    </row>
    <row r="15">
      <c r="B15" t="str">
        <v>Product 2</v>
      </c>
      <c r="C15" t="str">
        <v>Kelly</v>
      </c>
      <c r="D15" t="str">
        <v>Germany</v>
      </c>
      <c r="E15">
        <f>SUMIFS(Data!E$2:E$121,Data!$B$2:$B$121,$B15,Data!$A$2:$A$121,$C15,Data!$D$2:$D$121,$D15)</f>
        <v>6</v>
      </c>
      <c r="F15">
        <f>SUMIFS(Data!F$2:F$121,Data!$B$2:$B$121,$B15,Data!$A$2:$A$121,$C15,Data!$D$2:$D$121,$D15)</f>
        <v>60</v>
      </c>
      <c r="G15">
        <f>SUMIFS(Data!G$2:G$121,Data!$B$2:$B$121,$B15,Data!$A$2:$A$121,$C15,Data!$D$2:$D$121,$D15)</f>
        <v>10</v>
      </c>
      <c r="H15">
        <f>SUMIFS(Data!H$2:H$121,Data!$B$2:$B$121,$B15,Data!$A$2:$A$121,$C15,Data!$D$2:$D$121,$D15)</f>
        <v>120000</v>
      </c>
      <c r="I15">
        <f>SUMIFS(Data!I$2:I$121,Data!$B$2:$B$121,$B15,Data!$A$2:$A$121,$C15,Data!$D$2:$D$121,$D15)</f>
        <v>20000</v>
      </c>
      <c r="J15">
        <f>SUMIFS(Data!J$2:J$121,Data!$B$2:$B$121,$B15,Data!$A$2:$A$121,$C15,Data!$D$2:$D$121,$D15)</f>
        <v>250</v>
      </c>
      <c r="K15">
        <f>SUMIFS(Data!Q$2:Q$121,Data!$B$2:$B$121,$B15,Data!$A$2:$A$121,$C15,Data!$D$2:$D$121,$D15)</f>
        <v>80</v>
      </c>
      <c r="L15">
        <f>SUMIFS(Data!R$2:R$121,Data!$B$2:$B$121,$B15,Data!$A$2:$A$121,$C15,Data!$D$2:$D$121,$D15)</f>
        <v>30</v>
      </c>
    </row>
    <row r="16">
      <c r="B16" t="str">
        <v>Product 2</v>
      </c>
      <c r="C16" t="str">
        <v>John</v>
      </c>
      <c r="D16" t="str">
        <v>Germany</v>
      </c>
      <c r="E16">
        <f>SUMIFS(Data!E$2:E$121,Data!$B$2:$B$121,$B16,Data!$A$2:$A$121,$C16,Data!$D$2:$D$121,$D16)</f>
        <v>0</v>
      </c>
      <c r="F16">
        <f>SUMIFS(Data!F$2:F$121,Data!$B$2:$B$121,$B16,Data!$A$2:$A$121,$C16,Data!$D$2:$D$121,$D16)</f>
        <v>0</v>
      </c>
      <c r="G16">
        <f>SUMIFS(Data!G$2:G$121,Data!$B$2:$B$121,$B16,Data!$A$2:$A$121,$C16,Data!$D$2:$D$121,$D16)</f>
        <v>0</v>
      </c>
      <c r="H16">
        <f>SUMIFS(Data!H$2:H$121,Data!$B$2:$B$121,$B16,Data!$A$2:$A$121,$C16,Data!$D$2:$D$121,$D16)</f>
        <v>0</v>
      </c>
      <c r="I16">
        <f>SUMIFS(Data!I$2:I$121,Data!$B$2:$B$121,$B16,Data!$A$2:$A$121,$C16,Data!$D$2:$D$121,$D16)</f>
        <v>0</v>
      </c>
      <c r="J16">
        <f>SUMIFS(Data!J$2:J$121,Data!$B$2:$B$121,$B16,Data!$A$2:$A$121,$C16,Data!$D$2:$D$121,$D16)</f>
        <v>0</v>
      </c>
      <c r="K16">
        <f>SUMIFS(Data!Q$2:Q$121,Data!$B$2:$B$121,$B16,Data!$A$2:$A$121,$C16,Data!$D$2:$D$121,$D16)</f>
        <v>0</v>
      </c>
      <c r="L16">
        <f>SUMIFS(Data!R$2:R$121,Data!$B$2:$B$121,$B16,Data!$A$2:$A$121,$C16,Data!$D$2:$D$121,$D16)</f>
        <v>0</v>
      </c>
    </row>
    <row r="17">
      <c r="B17" t="str">
        <v>Product 2</v>
      </c>
      <c r="C17" t="str">
        <v>Ken</v>
      </c>
      <c r="D17" t="str">
        <v>Germany</v>
      </c>
      <c r="E17">
        <f>SUMIFS(Data!E$2:E$121,Data!$B$2:$B$121,$B17,Data!$A$2:$A$121,$C17,Data!$D$2:$D$121,$D17)</f>
        <v>0</v>
      </c>
      <c r="F17">
        <f>SUMIFS(Data!F$2:F$121,Data!$B$2:$B$121,$B17,Data!$A$2:$A$121,$C17,Data!$D$2:$D$121,$D17)</f>
        <v>0</v>
      </c>
      <c r="G17">
        <f>SUMIFS(Data!G$2:G$121,Data!$B$2:$B$121,$B17,Data!$A$2:$A$121,$C17,Data!$D$2:$D$121,$D17)</f>
        <v>0</v>
      </c>
      <c r="H17">
        <f>SUMIFS(Data!H$2:H$121,Data!$B$2:$B$121,$B17,Data!$A$2:$A$121,$C17,Data!$D$2:$D$121,$D17)</f>
        <v>0</v>
      </c>
      <c r="I17">
        <f>SUMIFS(Data!I$2:I$121,Data!$B$2:$B$121,$B17,Data!$A$2:$A$121,$C17,Data!$D$2:$D$121,$D17)</f>
        <v>0</v>
      </c>
      <c r="J17">
        <f>SUMIFS(Data!J$2:J$121,Data!$B$2:$B$121,$B17,Data!$A$2:$A$121,$C17,Data!$D$2:$D$121,$D17)</f>
        <v>0</v>
      </c>
      <c r="K17">
        <f>SUMIFS(Data!Q$2:Q$121,Data!$B$2:$B$121,$B17,Data!$A$2:$A$121,$C17,Data!$D$2:$D$121,$D17)</f>
        <v>0</v>
      </c>
      <c r="L17">
        <f>SUMIFS(Data!R$2:R$121,Data!$B$2:$B$121,$B17,Data!$A$2:$A$121,$C17,Data!$D$2:$D$121,$D17)</f>
        <v>0</v>
      </c>
    </row>
    <row r="18">
      <c r="B18" t="str">
        <v>Product 2</v>
      </c>
      <c r="C18" t="str">
        <v>Una</v>
      </c>
      <c r="D18" t="str">
        <v>Germany</v>
      </c>
      <c r="E18">
        <f>SUMIFS(Data!E$2:E$121,Data!$B$2:$B$121,$B18,Data!$A$2:$A$121,$C18,Data!$D$2:$D$121,$D18)</f>
        <v>0</v>
      </c>
      <c r="F18">
        <f>SUMIFS(Data!F$2:F$121,Data!$B$2:$B$121,$B18,Data!$A$2:$A$121,$C18,Data!$D$2:$D$121,$D18)</f>
        <v>0</v>
      </c>
      <c r="G18">
        <f>SUMIFS(Data!G$2:G$121,Data!$B$2:$B$121,$B18,Data!$A$2:$A$121,$C18,Data!$D$2:$D$121,$D18)</f>
        <v>0</v>
      </c>
      <c r="H18">
        <f>SUMIFS(Data!H$2:H$121,Data!$B$2:$B$121,$B18,Data!$A$2:$A$121,$C18,Data!$D$2:$D$121,$D18)</f>
        <v>0</v>
      </c>
      <c r="I18">
        <f>SUMIFS(Data!I$2:I$121,Data!$B$2:$B$121,$B18,Data!$A$2:$A$121,$C18,Data!$D$2:$D$121,$D18)</f>
        <v>0</v>
      </c>
      <c r="J18">
        <f>SUMIFS(Data!J$2:J$121,Data!$B$2:$B$121,$B18,Data!$A$2:$A$121,$C18,Data!$D$2:$D$121,$D18)</f>
        <v>0</v>
      </c>
      <c r="K18">
        <f>SUMIFS(Data!Q$2:Q$121,Data!$B$2:$B$121,$B18,Data!$A$2:$A$121,$C18,Data!$D$2:$D$121,$D18)</f>
        <v>0</v>
      </c>
      <c r="L18">
        <f>SUMIFS(Data!R$2:R$121,Data!$B$2:$B$121,$B18,Data!$A$2:$A$121,$C18,Data!$D$2:$D$121,$D18)</f>
        <v>0</v>
      </c>
    </row>
    <row r="19">
      <c r="B19" t="str">
        <v>Product 2</v>
      </c>
      <c r="C19" t="str">
        <v>Gordon</v>
      </c>
      <c r="D19" t="str">
        <v>Germany</v>
      </c>
      <c r="E19">
        <f>SUMIFS(Data!E$2:E$121,Data!$B$2:$B$121,$B19,Data!$A$2:$A$121,$C19,Data!$D$2:$D$121,$D19)</f>
        <v>0</v>
      </c>
      <c r="F19">
        <f>SUMIFS(Data!F$2:F$121,Data!$B$2:$B$121,$B19,Data!$A$2:$A$121,$C19,Data!$D$2:$D$121,$D19)</f>
        <v>0</v>
      </c>
      <c r="G19">
        <f>SUMIFS(Data!G$2:G$121,Data!$B$2:$B$121,$B19,Data!$A$2:$A$121,$C19,Data!$D$2:$D$121,$D19)</f>
        <v>0</v>
      </c>
      <c r="H19">
        <f>SUMIFS(Data!H$2:H$121,Data!$B$2:$B$121,$B19,Data!$A$2:$A$121,$C19,Data!$D$2:$D$121,$D19)</f>
        <v>0</v>
      </c>
      <c r="I19">
        <f>SUMIFS(Data!I$2:I$121,Data!$B$2:$B$121,$B19,Data!$A$2:$A$121,$C19,Data!$D$2:$D$121,$D19)</f>
        <v>0</v>
      </c>
      <c r="J19">
        <f>SUMIFS(Data!J$2:J$121,Data!$B$2:$B$121,$B19,Data!$A$2:$A$121,$C19,Data!$D$2:$D$121,$D19)</f>
        <v>0</v>
      </c>
      <c r="K19">
        <f>SUMIFS(Data!Q$2:Q$121,Data!$B$2:$B$121,$B19,Data!$A$2:$A$121,$C19,Data!$D$2:$D$121,$D19)</f>
        <v>0</v>
      </c>
      <c r="L19">
        <f>SUMIFS(Data!R$2:R$121,Data!$B$2:$B$121,$B19,Data!$A$2:$A$121,$C19,Data!$D$2:$D$121,$D19)</f>
        <v>0</v>
      </c>
    </row>
    <row r="20">
      <c r="B20" t="str">
        <v>Product 2</v>
      </c>
      <c r="C20" t="str">
        <v>Mich</v>
      </c>
      <c r="D20" t="str">
        <v>Germany</v>
      </c>
      <c r="E20">
        <f>SUMIFS(Data!E$2:E$121,Data!$B$2:$B$121,$B20,Data!$A$2:$A$121,$C20,Data!$D$2:$D$121,$D20)</f>
        <v>0</v>
      </c>
      <c r="F20">
        <f>SUMIFS(Data!F$2:F$121,Data!$B$2:$B$121,$B20,Data!$A$2:$A$121,$C20,Data!$D$2:$D$121,$D20)</f>
        <v>0</v>
      </c>
      <c r="G20">
        <f>SUMIFS(Data!G$2:G$121,Data!$B$2:$B$121,$B20,Data!$A$2:$A$121,$C20,Data!$D$2:$D$121,$D20)</f>
        <v>0</v>
      </c>
      <c r="H20">
        <f>SUMIFS(Data!H$2:H$121,Data!$B$2:$B$121,$B20,Data!$A$2:$A$121,$C20,Data!$D$2:$D$121,$D20)</f>
        <v>0</v>
      </c>
      <c r="I20">
        <f>SUMIFS(Data!I$2:I$121,Data!$B$2:$B$121,$B20,Data!$A$2:$A$121,$C20,Data!$D$2:$D$121,$D20)</f>
        <v>0</v>
      </c>
      <c r="J20">
        <f>SUMIFS(Data!J$2:J$121,Data!$B$2:$B$121,$B20,Data!$A$2:$A$121,$C20,Data!$D$2:$D$121,$D20)</f>
        <v>0</v>
      </c>
      <c r="K20">
        <f>SUMIFS(Data!Q$2:Q$121,Data!$B$2:$B$121,$B20,Data!$A$2:$A$121,$C20,Data!$D$2:$D$121,$D20)</f>
        <v>0</v>
      </c>
      <c r="L20">
        <f>SUMIFS(Data!R$2:R$121,Data!$B$2:$B$121,$B20,Data!$A$2:$A$121,$C20,Data!$D$2:$D$121,$D20)</f>
        <v>0</v>
      </c>
    </row>
    <row r="21">
      <c r="B21" t="str">
        <v>Product 2</v>
      </c>
      <c r="C21" t="str">
        <v>Patrick</v>
      </c>
      <c r="D21" t="str">
        <v>Germany</v>
      </c>
      <c r="E21">
        <f>SUMIFS(Data!E$2:E$121,Data!$B$2:$B$121,$B21,Data!$A$2:$A$121,$C21,Data!$D$2:$D$121,$D21)</f>
        <v>8</v>
      </c>
      <c r="F21">
        <f>SUMIFS(Data!F$2:F$121,Data!$B$2:$B$121,$B21,Data!$A$2:$A$121,$C21,Data!$D$2:$D$121,$D21)</f>
        <v>70</v>
      </c>
      <c r="G21">
        <f>SUMIFS(Data!G$2:G$121,Data!$B$2:$B$121,$B21,Data!$A$2:$A$121,$C21,Data!$D$2:$D$121,$D21)</f>
        <v>8.75</v>
      </c>
      <c r="H21">
        <f>SUMIFS(Data!H$2:H$121,Data!$B$2:$B$121,$B21,Data!$A$2:$A$121,$C21,Data!$D$2:$D$121,$D21)</f>
        <v>80000</v>
      </c>
      <c r="I21">
        <f>SUMIFS(Data!I$2:I$121,Data!$B$2:$B$121,$B21,Data!$A$2:$A$121,$C21,Data!$D$2:$D$121,$D21)</f>
        <v>10000</v>
      </c>
      <c r="J21">
        <f>SUMIFS(Data!J$2:J$121,Data!$B$2:$B$121,$B21,Data!$A$2:$A$121,$C21,Data!$D$2:$D$121,$D21)</f>
        <v>250</v>
      </c>
      <c r="K21">
        <f>SUMIFS(Data!Q$2:Q$121,Data!$B$2:$B$121,$B21,Data!$A$2:$A$121,$C21,Data!$D$2:$D$121,$D21)</f>
        <v>102</v>
      </c>
      <c r="L21">
        <f>SUMIFS(Data!R$2:R$121,Data!$B$2:$B$121,$B21,Data!$A$2:$A$121,$C21,Data!$D$2:$D$121,$D21)</f>
        <v>30</v>
      </c>
    </row>
    <row r="22">
      <c r="B22" t="str">
        <v>Product 1</v>
      </c>
      <c r="C22" t="str">
        <v>Joe</v>
      </c>
      <c r="D22" t="str">
        <v>UK</v>
      </c>
      <c r="E22">
        <f>SUMIFS(Data!E$2:E$121,Data!$B$2:$B$121,$B22,Data!$A$2:$A$121,$C22,Data!$D$2:$D$121,$D22)</f>
        <v>0</v>
      </c>
      <c r="F22">
        <f>SUMIFS(Data!F$2:F$121,Data!$B$2:$B$121,$B22,Data!$A$2:$A$121,$C22,Data!$D$2:$D$121,$D22)</f>
        <v>0</v>
      </c>
      <c r="G22">
        <f>SUMIFS(Data!G$2:G$121,Data!$B$2:$B$121,$B22,Data!$A$2:$A$121,$C22,Data!$D$2:$D$121,$D22)</f>
        <v>0</v>
      </c>
      <c r="H22">
        <f>SUMIFS(Data!H$2:H$121,Data!$B$2:$B$121,$B22,Data!$A$2:$A$121,$C22,Data!$D$2:$D$121,$D22)</f>
        <v>0</v>
      </c>
      <c r="I22">
        <f>SUMIFS(Data!I$2:I$121,Data!$B$2:$B$121,$B22,Data!$A$2:$A$121,$C22,Data!$D$2:$D$121,$D22)</f>
        <v>0</v>
      </c>
      <c r="J22">
        <f>SUMIFS(Data!J$2:J$121,Data!$B$2:$B$121,$B22,Data!$A$2:$A$121,$C22,Data!$D$2:$D$121,$D22)</f>
        <v>0</v>
      </c>
      <c r="K22">
        <f>SUMIFS(Data!Q$2:Q$121,Data!$B$2:$B$121,$B22,Data!$A$2:$A$121,$C22,Data!$D$2:$D$121,$D22)</f>
        <v>0</v>
      </c>
      <c r="L22">
        <f>SUMIFS(Data!R$2:R$121,Data!$B$2:$B$121,$B22,Data!$A$2:$A$121,$C22,Data!$D$2:$D$121,$D22)</f>
        <v>0</v>
      </c>
    </row>
    <row r="23">
      <c r="B23" t="str">
        <v>Product 1</v>
      </c>
      <c r="C23" t="str">
        <v>Marco</v>
      </c>
      <c r="D23" t="str">
        <v>UK</v>
      </c>
      <c r="E23">
        <f>SUMIFS(Data!E$2:E$121,Data!$B$2:$B$121,$B23,Data!$A$2:$A$121,$C23,Data!$D$2:$D$121,$D23)</f>
        <v>0</v>
      </c>
      <c r="F23">
        <f>SUMIFS(Data!F$2:F$121,Data!$B$2:$B$121,$B23,Data!$A$2:$A$121,$C23,Data!$D$2:$D$121,$D23)</f>
        <v>0</v>
      </c>
      <c r="G23">
        <f>SUMIFS(Data!G$2:G$121,Data!$B$2:$B$121,$B23,Data!$A$2:$A$121,$C23,Data!$D$2:$D$121,$D23)</f>
        <v>0</v>
      </c>
      <c r="H23">
        <f>SUMIFS(Data!H$2:H$121,Data!$B$2:$B$121,$B23,Data!$A$2:$A$121,$C23,Data!$D$2:$D$121,$D23)</f>
        <v>0</v>
      </c>
      <c r="I23">
        <f>SUMIFS(Data!I$2:I$121,Data!$B$2:$B$121,$B23,Data!$A$2:$A$121,$C23,Data!$D$2:$D$121,$D23)</f>
        <v>0</v>
      </c>
      <c r="J23">
        <f>SUMIFS(Data!J$2:J$121,Data!$B$2:$B$121,$B23,Data!$A$2:$A$121,$C23,Data!$D$2:$D$121,$D23)</f>
        <v>0</v>
      </c>
      <c r="K23">
        <f>SUMIFS(Data!Q$2:Q$121,Data!$B$2:$B$121,$B23,Data!$A$2:$A$121,$C23,Data!$D$2:$D$121,$D23)</f>
        <v>0</v>
      </c>
      <c r="L23">
        <f>SUMIFS(Data!R$2:R$121,Data!$B$2:$B$121,$B23,Data!$A$2:$A$121,$C23,Data!$D$2:$D$121,$D23)</f>
        <v>0</v>
      </c>
    </row>
    <row r="24">
      <c r="B24" t="str">
        <v>Product 1</v>
      </c>
      <c r="C24" t="str">
        <v>Noah</v>
      </c>
      <c r="D24" t="str">
        <v>UK</v>
      </c>
      <c r="E24">
        <f>SUMIFS(Data!E$2:E$121,Data!$B$2:$B$121,$B24,Data!$A$2:$A$121,$C24,Data!$D$2:$D$121,$D24)</f>
        <v>0</v>
      </c>
      <c r="F24">
        <f>SUMIFS(Data!F$2:F$121,Data!$B$2:$B$121,$B24,Data!$A$2:$A$121,$C24,Data!$D$2:$D$121,$D24)</f>
        <v>0</v>
      </c>
      <c r="G24">
        <f>SUMIFS(Data!G$2:G$121,Data!$B$2:$B$121,$B24,Data!$A$2:$A$121,$C24,Data!$D$2:$D$121,$D24)</f>
        <v>0</v>
      </c>
      <c r="H24">
        <f>SUMIFS(Data!H$2:H$121,Data!$B$2:$B$121,$B24,Data!$A$2:$A$121,$C24,Data!$D$2:$D$121,$D24)</f>
        <v>0</v>
      </c>
      <c r="I24">
        <f>SUMIFS(Data!I$2:I$121,Data!$B$2:$B$121,$B24,Data!$A$2:$A$121,$C24,Data!$D$2:$D$121,$D24)</f>
        <v>0</v>
      </c>
      <c r="J24">
        <f>SUMIFS(Data!J$2:J$121,Data!$B$2:$B$121,$B24,Data!$A$2:$A$121,$C24,Data!$D$2:$D$121,$D24)</f>
        <v>0</v>
      </c>
      <c r="K24">
        <f>SUMIFS(Data!Q$2:Q$121,Data!$B$2:$B$121,$B24,Data!$A$2:$A$121,$C24,Data!$D$2:$D$121,$D24)</f>
        <v>0</v>
      </c>
      <c r="L24">
        <f>SUMIFS(Data!R$2:R$121,Data!$B$2:$B$121,$B24,Data!$A$2:$A$121,$C24,Data!$D$2:$D$121,$D24)</f>
        <v>0</v>
      </c>
    </row>
    <row r="25">
      <c r="B25" t="str">
        <v>Product 1</v>
      </c>
      <c r="C25" t="str">
        <v>Kelly</v>
      </c>
      <c r="D25" t="str">
        <v>UK</v>
      </c>
      <c r="E25">
        <f>SUMIFS(Data!E$2:E$121,Data!$B$2:$B$121,$B25,Data!$A$2:$A$121,$C25,Data!$D$2:$D$121,$D25)</f>
        <v>0</v>
      </c>
      <c r="F25">
        <f>SUMIFS(Data!F$2:F$121,Data!$B$2:$B$121,$B25,Data!$A$2:$A$121,$C25,Data!$D$2:$D$121,$D25)</f>
        <v>0</v>
      </c>
      <c r="G25">
        <f>SUMIFS(Data!G$2:G$121,Data!$B$2:$B$121,$B25,Data!$A$2:$A$121,$C25,Data!$D$2:$D$121,$D25)</f>
        <v>0</v>
      </c>
      <c r="H25">
        <f>SUMIFS(Data!H$2:H$121,Data!$B$2:$B$121,$B25,Data!$A$2:$A$121,$C25,Data!$D$2:$D$121,$D25)</f>
        <v>0</v>
      </c>
      <c r="I25">
        <f>SUMIFS(Data!I$2:I$121,Data!$B$2:$B$121,$B25,Data!$A$2:$A$121,$C25,Data!$D$2:$D$121,$D25)</f>
        <v>0</v>
      </c>
      <c r="J25">
        <f>SUMIFS(Data!J$2:J$121,Data!$B$2:$B$121,$B25,Data!$A$2:$A$121,$C25,Data!$D$2:$D$121,$D25)</f>
        <v>0</v>
      </c>
      <c r="K25">
        <f>SUMIFS(Data!Q$2:Q$121,Data!$B$2:$B$121,$B25,Data!$A$2:$A$121,$C25,Data!$D$2:$D$121,$D25)</f>
        <v>0</v>
      </c>
      <c r="L25">
        <f>SUMIFS(Data!R$2:R$121,Data!$B$2:$B$121,$B25,Data!$A$2:$A$121,$C25,Data!$D$2:$D$121,$D25)</f>
        <v>0</v>
      </c>
    </row>
    <row r="26">
      <c r="B26" t="str">
        <v>Product 1</v>
      </c>
      <c r="C26" t="str">
        <v>John</v>
      </c>
      <c r="D26" t="str">
        <v>UK</v>
      </c>
      <c r="E26">
        <f>SUMIFS(Data!E$2:E$121,Data!$B$2:$B$121,$B26,Data!$A$2:$A$121,$C26,Data!$D$2:$D$121,$D26)</f>
        <v>6</v>
      </c>
      <c r="F26">
        <f>SUMIFS(Data!F$2:F$121,Data!$B$2:$B$121,$B26,Data!$A$2:$A$121,$C26,Data!$D$2:$D$121,$D26)</f>
        <v>18</v>
      </c>
      <c r="G26">
        <f>SUMIFS(Data!G$2:G$121,Data!$B$2:$B$121,$B26,Data!$A$2:$A$121,$C26,Data!$D$2:$D$121,$D26)</f>
        <v>3</v>
      </c>
      <c r="H26">
        <f>SUMIFS(Data!H$2:H$121,Data!$B$2:$B$121,$B26,Data!$A$2:$A$121,$C26,Data!$D$2:$D$121,$D26)</f>
        <v>70000</v>
      </c>
      <c r="I26">
        <f>SUMIFS(Data!I$2:I$121,Data!$B$2:$B$121,$B26,Data!$A$2:$A$121,$C26,Data!$D$2:$D$121,$D26)</f>
        <v>11666.666666666666</v>
      </c>
      <c r="J26">
        <f>SUMIFS(Data!J$2:J$121,Data!$B$2:$B$121,$B26,Data!$A$2:$A$121,$C26,Data!$D$2:$D$121,$D26)</f>
        <v>340</v>
      </c>
      <c r="K26">
        <f>SUMIFS(Data!Q$2:Q$121,Data!$B$2:$B$121,$B26,Data!$A$2:$A$121,$C26,Data!$D$2:$D$121,$D26)</f>
        <v>137</v>
      </c>
      <c r="L26">
        <f>SUMIFS(Data!R$2:R$121,Data!$B$2:$B$121,$B26,Data!$A$2:$A$121,$C26,Data!$D$2:$D$121,$D26)</f>
        <v>29</v>
      </c>
    </row>
    <row r="27">
      <c r="B27" t="str">
        <v>Product 1</v>
      </c>
      <c r="C27" t="str">
        <v>Ken</v>
      </c>
      <c r="D27" t="str">
        <v>UK</v>
      </c>
      <c r="E27">
        <f>SUMIFS(Data!E$2:E$121,Data!$B$2:$B$121,$B27,Data!$A$2:$A$121,$C27,Data!$D$2:$D$121,$D27)</f>
        <v>0</v>
      </c>
      <c r="F27">
        <f>SUMIFS(Data!F$2:F$121,Data!$B$2:$B$121,$B27,Data!$A$2:$A$121,$C27,Data!$D$2:$D$121,$D27)</f>
        <v>0</v>
      </c>
      <c r="G27">
        <f>SUMIFS(Data!G$2:G$121,Data!$B$2:$B$121,$B27,Data!$A$2:$A$121,$C27,Data!$D$2:$D$121,$D27)</f>
        <v>0</v>
      </c>
      <c r="H27">
        <f>SUMIFS(Data!H$2:H$121,Data!$B$2:$B$121,$B27,Data!$A$2:$A$121,$C27,Data!$D$2:$D$121,$D27)</f>
        <v>0</v>
      </c>
      <c r="I27">
        <f>SUMIFS(Data!I$2:I$121,Data!$B$2:$B$121,$B27,Data!$A$2:$A$121,$C27,Data!$D$2:$D$121,$D27)</f>
        <v>0</v>
      </c>
      <c r="J27">
        <f>SUMIFS(Data!J$2:J$121,Data!$B$2:$B$121,$B27,Data!$A$2:$A$121,$C27,Data!$D$2:$D$121,$D27)</f>
        <v>0</v>
      </c>
      <c r="K27">
        <f>SUMIFS(Data!Q$2:Q$121,Data!$B$2:$B$121,$B27,Data!$A$2:$A$121,$C27,Data!$D$2:$D$121,$D27)</f>
        <v>0</v>
      </c>
      <c r="L27">
        <f>SUMIFS(Data!R$2:R$121,Data!$B$2:$B$121,$B27,Data!$A$2:$A$121,$C27,Data!$D$2:$D$121,$D27)</f>
        <v>0</v>
      </c>
    </row>
    <row r="28">
      <c r="B28" t="str">
        <v>Product 1</v>
      </c>
      <c r="C28" t="str">
        <v>Una</v>
      </c>
      <c r="D28" t="str">
        <v>UK</v>
      </c>
      <c r="E28">
        <f>SUMIFS(Data!E$2:E$121,Data!$B$2:$B$121,$B28,Data!$A$2:$A$121,$C28,Data!$D$2:$D$121,$D28)</f>
        <v>0</v>
      </c>
      <c r="F28">
        <f>SUMIFS(Data!F$2:F$121,Data!$B$2:$B$121,$B28,Data!$A$2:$A$121,$C28,Data!$D$2:$D$121,$D28)</f>
        <v>0</v>
      </c>
      <c r="G28">
        <f>SUMIFS(Data!G$2:G$121,Data!$B$2:$B$121,$B28,Data!$A$2:$A$121,$C28,Data!$D$2:$D$121,$D28)</f>
        <v>0</v>
      </c>
      <c r="H28">
        <f>SUMIFS(Data!H$2:H$121,Data!$B$2:$B$121,$B28,Data!$A$2:$A$121,$C28,Data!$D$2:$D$121,$D28)</f>
        <v>0</v>
      </c>
      <c r="I28">
        <f>SUMIFS(Data!I$2:I$121,Data!$B$2:$B$121,$B28,Data!$A$2:$A$121,$C28,Data!$D$2:$D$121,$D28)</f>
        <v>0</v>
      </c>
      <c r="J28">
        <f>SUMIFS(Data!J$2:J$121,Data!$B$2:$B$121,$B28,Data!$A$2:$A$121,$C28,Data!$D$2:$D$121,$D28)</f>
        <v>0</v>
      </c>
      <c r="K28">
        <f>SUMIFS(Data!Q$2:Q$121,Data!$B$2:$B$121,$B28,Data!$A$2:$A$121,$C28,Data!$D$2:$D$121,$D28)</f>
        <v>0</v>
      </c>
      <c r="L28">
        <f>SUMIFS(Data!R$2:R$121,Data!$B$2:$B$121,$B28,Data!$A$2:$A$121,$C28,Data!$D$2:$D$121,$D28)</f>
        <v>0</v>
      </c>
    </row>
    <row r="29">
      <c r="B29" t="str">
        <v>Product 1</v>
      </c>
      <c r="C29" t="str">
        <v>Gordon</v>
      </c>
      <c r="D29" t="str">
        <v>UK</v>
      </c>
      <c r="E29">
        <f>SUMIFS(Data!E$2:E$121,Data!$B$2:$B$121,$B29,Data!$A$2:$A$121,$C29,Data!$D$2:$D$121,$D29)</f>
        <v>9</v>
      </c>
      <c r="F29">
        <f>SUMIFS(Data!F$2:F$121,Data!$B$2:$B$121,$B29,Data!$A$2:$A$121,$C29,Data!$D$2:$D$121,$D29)</f>
        <v>18</v>
      </c>
      <c r="G29">
        <f>SUMIFS(Data!G$2:G$121,Data!$B$2:$B$121,$B29,Data!$A$2:$A$121,$C29,Data!$D$2:$D$121,$D29)</f>
        <v>2</v>
      </c>
      <c r="H29">
        <f>SUMIFS(Data!H$2:H$121,Data!$B$2:$B$121,$B29,Data!$A$2:$A$121,$C29,Data!$D$2:$D$121,$D29)</f>
        <v>60000</v>
      </c>
      <c r="I29">
        <f>SUMIFS(Data!I$2:I$121,Data!$B$2:$B$121,$B29,Data!$A$2:$A$121,$C29,Data!$D$2:$D$121,$D29)</f>
        <v>6666.666666666667</v>
      </c>
      <c r="J29">
        <f>SUMIFS(Data!J$2:J$121,Data!$B$2:$B$121,$B29,Data!$A$2:$A$121,$C29,Data!$D$2:$D$121,$D29)</f>
        <v>355</v>
      </c>
      <c r="K29">
        <f>SUMIFS(Data!Q$2:Q$121,Data!$B$2:$B$121,$B29,Data!$A$2:$A$121,$C29,Data!$D$2:$D$121,$D29)</f>
        <v>199</v>
      </c>
      <c r="L29">
        <f>SUMIFS(Data!R$2:R$121,Data!$B$2:$B$121,$B29,Data!$A$2:$A$121,$C29,Data!$D$2:$D$121,$D29)</f>
        <v>29</v>
      </c>
    </row>
    <row r="30">
      <c r="B30" t="str">
        <v>Product 1</v>
      </c>
      <c r="C30" t="str">
        <v>Mich</v>
      </c>
      <c r="D30" t="str">
        <v>UK</v>
      </c>
      <c r="E30">
        <f>SUMIFS(Data!E$2:E$121,Data!$B$2:$B$121,$B30,Data!$A$2:$A$121,$C30,Data!$D$2:$D$121,$D30)</f>
        <v>8</v>
      </c>
      <c r="F30">
        <f>SUMIFS(Data!F$2:F$121,Data!$B$2:$B$121,$B30,Data!$A$2:$A$121,$C30,Data!$D$2:$D$121,$D30)</f>
        <v>18</v>
      </c>
      <c r="G30">
        <f>SUMIFS(Data!G$2:G$121,Data!$B$2:$B$121,$B30,Data!$A$2:$A$121,$C30,Data!$D$2:$D$121,$D30)</f>
        <v>2.25</v>
      </c>
      <c r="H30">
        <f>SUMIFS(Data!H$2:H$121,Data!$B$2:$B$121,$B30,Data!$A$2:$A$121,$C30,Data!$D$2:$D$121,$D30)</f>
        <v>150000</v>
      </c>
      <c r="I30">
        <f>SUMIFS(Data!I$2:I$121,Data!$B$2:$B$121,$B30,Data!$A$2:$A$121,$C30,Data!$D$2:$D$121,$D30)</f>
        <v>18750</v>
      </c>
      <c r="J30">
        <f>SUMIFS(Data!J$2:J$121,Data!$B$2:$B$121,$B30,Data!$A$2:$A$121,$C30,Data!$D$2:$D$121,$D30)</f>
        <v>366</v>
      </c>
      <c r="K30">
        <f>SUMIFS(Data!Q$2:Q$121,Data!$B$2:$B$121,$B30,Data!$A$2:$A$121,$C30,Data!$D$2:$D$121,$D30)</f>
        <v>178</v>
      </c>
      <c r="L30">
        <f>SUMIFS(Data!R$2:R$121,Data!$B$2:$B$121,$B30,Data!$A$2:$A$121,$C30,Data!$D$2:$D$121,$D30)</f>
        <v>29</v>
      </c>
    </row>
    <row r="31">
      <c r="B31" t="str">
        <v>Product 1</v>
      </c>
      <c r="C31" t="str">
        <v>Patrick</v>
      </c>
      <c r="D31" t="str">
        <v>UK</v>
      </c>
      <c r="E31">
        <f>SUMIFS(Data!E$2:E$121,Data!$B$2:$B$121,$B31,Data!$A$2:$A$121,$C31,Data!$D$2:$D$121,$D31)</f>
        <v>0</v>
      </c>
      <c r="F31">
        <f>SUMIFS(Data!F$2:F$121,Data!$B$2:$B$121,$B31,Data!$A$2:$A$121,$C31,Data!$D$2:$D$121,$D31)</f>
        <v>0</v>
      </c>
      <c r="G31">
        <f>SUMIFS(Data!G$2:G$121,Data!$B$2:$B$121,$B31,Data!$A$2:$A$121,$C31,Data!$D$2:$D$121,$D31)</f>
        <v>0</v>
      </c>
      <c r="H31">
        <f>SUMIFS(Data!H$2:H$121,Data!$B$2:$B$121,$B31,Data!$A$2:$A$121,$C31,Data!$D$2:$D$121,$D31)</f>
        <v>0</v>
      </c>
      <c r="I31">
        <f>SUMIFS(Data!I$2:I$121,Data!$B$2:$B$121,$B31,Data!$A$2:$A$121,$C31,Data!$D$2:$D$121,$D31)</f>
        <v>0</v>
      </c>
      <c r="J31">
        <f>SUMIFS(Data!J$2:J$121,Data!$B$2:$B$121,$B31,Data!$A$2:$A$121,$C31,Data!$D$2:$D$121,$D31)</f>
        <v>0</v>
      </c>
      <c r="K31">
        <f>SUMIFS(Data!Q$2:Q$121,Data!$B$2:$B$121,$B31,Data!$A$2:$A$121,$C31,Data!$D$2:$D$121,$D31)</f>
        <v>0</v>
      </c>
      <c r="L31">
        <f>SUMIFS(Data!R$2:R$121,Data!$B$2:$B$121,$B31,Data!$A$2:$A$121,$C31,Data!$D$2:$D$121,$D31)</f>
        <v>0</v>
      </c>
    </row>
    <row r="32">
      <c r="B32" t="str">
        <v>Product 2</v>
      </c>
      <c r="C32" t="str">
        <v>Joe</v>
      </c>
      <c r="D32" t="str">
        <v>UK</v>
      </c>
      <c r="E32">
        <f>SUMIFS(Data!E$2:E$121,Data!$B$2:$B$121,$B32,Data!$A$2:$A$121,$C32,Data!$D$2:$D$121,$D32)</f>
        <v>14</v>
      </c>
      <c r="F32">
        <f>SUMIFS(Data!F$2:F$121,Data!$B$2:$B$121,$B32,Data!$A$2:$A$121,$C32,Data!$D$2:$D$121,$D32)</f>
        <v>38</v>
      </c>
      <c r="G32">
        <f>SUMIFS(Data!G$2:G$121,Data!$B$2:$B$121,$B32,Data!$A$2:$A$121,$C32,Data!$D$2:$D$121,$D32)</f>
        <v>5.541666666666666</v>
      </c>
      <c r="H32">
        <f>SUMIFS(Data!H$2:H$121,Data!$B$2:$B$121,$B32,Data!$A$2:$A$121,$C32,Data!$D$2:$D$121,$D32)</f>
        <v>129200</v>
      </c>
      <c r="I32">
        <f>SUMIFS(Data!I$2:I$121,Data!$B$2:$B$121,$B32,Data!$A$2:$A$121,$C32,Data!$D$2:$D$121,$D32)</f>
        <v>18841.666666666664</v>
      </c>
      <c r="J32">
        <f>SUMIFS(Data!J$2:J$121,Data!$B$2:$B$121,$B32,Data!$A$2:$A$121,$C32,Data!$D$2:$D$121,$D32)</f>
        <v>703</v>
      </c>
      <c r="K32">
        <f>SUMIFS(Data!Q$2:Q$121,Data!$B$2:$B$121,$B32,Data!$A$2:$A$121,$C32,Data!$D$2:$D$121,$D32)</f>
        <v>108</v>
      </c>
      <c r="L32">
        <f>SUMIFS(Data!R$2:R$121,Data!$B$2:$B$121,$B32,Data!$A$2:$A$121,$C32,Data!$D$2:$D$121,$D32)</f>
        <v>93</v>
      </c>
    </row>
    <row r="33">
      <c r="B33" t="str">
        <v>Product 2</v>
      </c>
      <c r="C33" t="str">
        <v>Marco</v>
      </c>
      <c r="D33" t="str">
        <v>UK</v>
      </c>
      <c r="E33">
        <f>SUMIFS(Data!E$2:E$121,Data!$B$2:$B$121,$B33,Data!$A$2:$A$121,$C33,Data!$D$2:$D$121,$D33)</f>
        <v>13</v>
      </c>
      <c r="F33">
        <f>SUMIFS(Data!F$2:F$121,Data!$B$2:$B$121,$B33,Data!$A$2:$A$121,$C33,Data!$D$2:$D$121,$D33)</f>
        <v>43</v>
      </c>
      <c r="G33">
        <f>SUMIFS(Data!G$2:G$121,Data!$B$2:$B$121,$B33,Data!$A$2:$A$121,$C33,Data!$D$2:$D$121,$D33)</f>
        <v>6.571428571428571</v>
      </c>
      <c r="H33">
        <f>SUMIFS(Data!H$2:H$121,Data!$B$2:$B$121,$B33,Data!$A$2:$A$121,$C33,Data!$D$2:$D$121,$D33)</f>
        <v>146200</v>
      </c>
      <c r="I33">
        <f>SUMIFS(Data!I$2:I$121,Data!$B$2:$B$121,$B33,Data!$A$2:$A$121,$C33,Data!$D$2:$D$121,$D33)</f>
        <v>22342.857142857145</v>
      </c>
      <c r="J33">
        <f>SUMIFS(Data!J$2:J$121,Data!$B$2:$B$121,$B33,Data!$A$2:$A$121,$C33,Data!$D$2:$D$121,$D33)</f>
        <v>657</v>
      </c>
      <c r="K33">
        <f>SUMIFS(Data!Q$2:Q$121,Data!$B$2:$B$121,$B33,Data!$A$2:$A$121,$C33,Data!$D$2:$D$121,$D33)</f>
        <v>109</v>
      </c>
      <c r="L33">
        <f>SUMIFS(Data!R$2:R$121,Data!$B$2:$B$121,$B33,Data!$A$2:$A$121,$C33,Data!$D$2:$D$121,$D33)</f>
        <v>84</v>
      </c>
    </row>
    <row r="34">
      <c r="B34" t="str">
        <v>Product 2</v>
      </c>
      <c r="C34" t="str">
        <v>Noah</v>
      </c>
      <c r="D34" t="str">
        <v>UK</v>
      </c>
      <c r="E34">
        <f>SUMIFS(Data!E$2:E$121,Data!$B$2:$B$121,$B34,Data!$A$2:$A$121,$C34,Data!$D$2:$D$121,$D34)</f>
        <v>7</v>
      </c>
      <c r="F34">
        <f>SUMIFS(Data!F$2:F$121,Data!$B$2:$B$121,$B34,Data!$A$2:$A$121,$C34,Data!$D$2:$D$121,$D34)</f>
        <v>19</v>
      </c>
      <c r="G34">
        <f>SUMIFS(Data!G$2:G$121,Data!$B$2:$B$121,$B34,Data!$A$2:$A$121,$C34,Data!$D$2:$D$121,$D34)</f>
        <v>2.7142857142857144</v>
      </c>
      <c r="H34">
        <f>SUMIFS(Data!H$2:H$121,Data!$B$2:$B$121,$B34,Data!$A$2:$A$121,$C34,Data!$D$2:$D$121,$D34)</f>
        <v>64600</v>
      </c>
      <c r="I34">
        <f>SUMIFS(Data!I$2:I$121,Data!$B$2:$B$121,$B34,Data!$A$2:$A$121,$C34,Data!$D$2:$D$121,$D34)</f>
        <v>9228.57142857143</v>
      </c>
      <c r="J34">
        <f>SUMIFS(Data!J$2:J$121,Data!$B$2:$B$121,$B34,Data!$A$2:$A$121,$C34,Data!$D$2:$D$121,$D34)</f>
        <v>354</v>
      </c>
      <c r="K34">
        <f>SUMIFS(Data!Q$2:Q$121,Data!$B$2:$B$121,$B34,Data!$A$2:$A$121,$C34,Data!$D$2:$D$121,$D34)</f>
        <v>66</v>
      </c>
      <c r="L34">
        <f>SUMIFS(Data!R$2:R$121,Data!$B$2:$B$121,$B34,Data!$A$2:$A$121,$C34,Data!$D$2:$D$121,$D34)</f>
        <v>47</v>
      </c>
    </row>
    <row r="35">
      <c r="B35" t="str">
        <v>Product 2</v>
      </c>
      <c r="C35" t="str">
        <v>Kelly</v>
      </c>
      <c r="D35" t="str">
        <v>UK</v>
      </c>
      <c r="E35">
        <f>SUMIFS(Data!E$2:E$121,Data!$B$2:$B$121,$B35,Data!$A$2:$A$121,$C35,Data!$D$2:$D$121,$D35)</f>
        <v>15</v>
      </c>
      <c r="F35">
        <f>SUMIFS(Data!F$2:F$121,Data!$B$2:$B$121,$B35,Data!$A$2:$A$121,$C35,Data!$D$2:$D$121,$D35)</f>
        <v>36</v>
      </c>
      <c r="G35">
        <f>SUMIFS(Data!G$2:G$121,Data!$B$2:$B$121,$B35,Data!$A$2:$A$121,$C35,Data!$D$2:$D$121,$D35)</f>
        <v>4.785714285714286</v>
      </c>
      <c r="H35">
        <f>SUMIFS(Data!H$2:H$121,Data!$B$2:$B$121,$B35,Data!$A$2:$A$121,$C35,Data!$D$2:$D$121,$D35)</f>
        <v>122400</v>
      </c>
      <c r="I35">
        <f>SUMIFS(Data!I$2:I$121,Data!$B$2:$B$121,$B35,Data!$A$2:$A$121,$C35,Data!$D$2:$D$121,$D35)</f>
        <v>16271.428571428572</v>
      </c>
      <c r="J35">
        <f>SUMIFS(Data!J$2:J$121,Data!$B$2:$B$121,$B35,Data!$A$2:$A$121,$C35,Data!$D$2:$D$121,$D35)</f>
        <v>751</v>
      </c>
      <c r="K35">
        <f>SUMIFS(Data!Q$2:Q$121,Data!$B$2:$B$121,$B35,Data!$A$2:$A$121,$C35,Data!$D$2:$D$121,$D35)</f>
        <v>120</v>
      </c>
      <c r="L35">
        <f>SUMIFS(Data!R$2:R$121,Data!$B$2:$B$121,$B35,Data!$A$2:$A$121,$C35,Data!$D$2:$D$121,$D35)</f>
        <v>95</v>
      </c>
    </row>
    <row r="36">
      <c r="B36" t="str">
        <v>Product 2</v>
      </c>
      <c r="C36" t="str">
        <v>John</v>
      </c>
      <c r="D36" t="str">
        <v>UK</v>
      </c>
      <c r="E36">
        <f>SUMIFS(Data!E$2:E$121,Data!$B$2:$B$121,$B36,Data!$A$2:$A$121,$C36,Data!$D$2:$D$121,$D36)</f>
        <v>14</v>
      </c>
      <c r="F36">
        <f>SUMIFS(Data!F$2:F$121,Data!$B$2:$B$121,$B36,Data!$A$2:$A$121,$C36,Data!$D$2:$D$121,$D36)</f>
        <v>41</v>
      </c>
      <c r="G36">
        <f>SUMIFS(Data!G$2:G$121,Data!$B$2:$B$121,$B36,Data!$A$2:$A$121,$C36,Data!$D$2:$D$121,$D36)</f>
        <v>5.791666666666666</v>
      </c>
      <c r="H36">
        <f>SUMIFS(Data!H$2:H$121,Data!$B$2:$B$121,$B36,Data!$A$2:$A$121,$C36,Data!$D$2:$D$121,$D36)</f>
        <v>139400</v>
      </c>
      <c r="I36">
        <f>SUMIFS(Data!I$2:I$121,Data!$B$2:$B$121,$B36,Data!$A$2:$A$121,$C36,Data!$D$2:$D$121,$D36)</f>
        <v>19691.666666666664</v>
      </c>
      <c r="J36">
        <f>SUMIFS(Data!J$2:J$121,Data!$B$2:$B$121,$B36,Data!$A$2:$A$121,$C36,Data!$D$2:$D$121,$D36)</f>
        <v>733</v>
      </c>
      <c r="K36">
        <f>SUMIFS(Data!Q$2:Q$121,Data!$B$2:$B$121,$B36,Data!$A$2:$A$121,$C36,Data!$D$2:$D$121,$D36)</f>
        <v>116</v>
      </c>
      <c r="L36">
        <f>SUMIFS(Data!R$2:R$121,Data!$B$2:$B$121,$B36,Data!$A$2:$A$121,$C36,Data!$D$2:$D$121,$D36)</f>
        <v>94</v>
      </c>
    </row>
    <row r="37">
      <c r="B37" t="str">
        <v>Product 2</v>
      </c>
      <c r="C37" t="str">
        <v>Ken</v>
      </c>
      <c r="D37" t="str">
        <v>UK</v>
      </c>
      <c r="E37">
        <f>SUMIFS(Data!E$2:E$121,Data!$B$2:$B$121,$B37,Data!$A$2:$A$121,$C37,Data!$D$2:$D$121,$D37)</f>
        <v>9</v>
      </c>
      <c r="F37">
        <f>SUMIFS(Data!F$2:F$121,Data!$B$2:$B$121,$B37,Data!$A$2:$A$121,$C37,Data!$D$2:$D$121,$D37)</f>
        <v>23</v>
      </c>
      <c r="G37">
        <f>SUMIFS(Data!G$2:G$121,Data!$B$2:$B$121,$B37,Data!$A$2:$A$121,$C37,Data!$D$2:$D$121,$D37)</f>
        <v>2.5555555555555554</v>
      </c>
      <c r="H37">
        <f>SUMIFS(Data!H$2:H$121,Data!$B$2:$B$121,$B37,Data!$A$2:$A$121,$C37,Data!$D$2:$D$121,$D37)</f>
        <v>78200</v>
      </c>
      <c r="I37">
        <f>SUMIFS(Data!I$2:I$121,Data!$B$2:$B$121,$B37,Data!$A$2:$A$121,$C37,Data!$D$2:$D$121,$D37)</f>
        <v>8688.888888888889</v>
      </c>
      <c r="J37">
        <f>SUMIFS(Data!J$2:J$121,Data!$B$2:$B$121,$B37,Data!$A$2:$A$121,$C37,Data!$D$2:$D$121,$D37)</f>
        <v>334</v>
      </c>
      <c r="K37">
        <f>SUMIFS(Data!Q$2:Q$121,Data!$B$2:$B$121,$B37,Data!$A$2:$A$121,$C37,Data!$D$2:$D$121,$D37)</f>
        <v>68</v>
      </c>
      <c r="L37">
        <f>SUMIFS(Data!R$2:R$121,Data!$B$2:$B$121,$B37,Data!$A$2:$A$121,$C37,Data!$D$2:$D$121,$D37)</f>
        <v>41</v>
      </c>
    </row>
    <row r="38">
      <c r="B38" t="str">
        <v>Product 2</v>
      </c>
      <c r="C38" t="str">
        <v>Una</v>
      </c>
      <c r="D38" t="str">
        <v>UK</v>
      </c>
      <c r="E38">
        <f>SUMIFS(Data!E$2:E$121,Data!$B$2:$B$121,$B38,Data!$A$2:$A$121,$C38,Data!$D$2:$D$121,$D38)</f>
        <v>18</v>
      </c>
      <c r="F38">
        <f>SUMIFS(Data!F$2:F$121,Data!$B$2:$B$121,$B38,Data!$A$2:$A$121,$C38,Data!$D$2:$D$121,$D38)</f>
        <v>42</v>
      </c>
      <c r="G38">
        <f>SUMIFS(Data!G$2:G$121,Data!$B$2:$B$121,$B38,Data!$A$2:$A$121,$C38,Data!$D$2:$D$121,$D38)</f>
        <v>4.666666666666667</v>
      </c>
      <c r="H38">
        <f>SUMIFS(Data!H$2:H$121,Data!$B$2:$B$121,$B38,Data!$A$2:$A$121,$C38,Data!$D$2:$D$121,$D38)</f>
        <v>142800</v>
      </c>
      <c r="I38">
        <f>SUMIFS(Data!I$2:I$121,Data!$B$2:$B$121,$B38,Data!$A$2:$A$121,$C38,Data!$D$2:$D$121,$D38)</f>
        <v>15866.666666666668</v>
      </c>
      <c r="J38">
        <f>SUMIFS(Data!J$2:J$121,Data!$B$2:$B$121,$B38,Data!$A$2:$A$121,$C38,Data!$D$2:$D$121,$D38)</f>
        <v>698</v>
      </c>
      <c r="K38">
        <f>SUMIFS(Data!Q$2:Q$121,Data!$B$2:$B$121,$B38,Data!$A$2:$A$121,$C38,Data!$D$2:$D$121,$D38)</f>
        <v>122</v>
      </c>
      <c r="L38">
        <f>SUMIFS(Data!R$2:R$121,Data!$B$2:$B$121,$B38,Data!$A$2:$A$121,$C38,Data!$D$2:$D$121,$D38)</f>
        <v>99</v>
      </c>
    </row>
    <row r="39">
      <c r="B39" t="str">
        <v>Product 2</v>
      </c>
      <c r="C39" t="str">
        <v>Gordon</v>
      </c>
      <c r="D39" t="str">
        <v>UK</v>
      </c>
      <c r="E39">
        <f>SUMIFS(Data!E$2:E$121,Data!$B$2:$B$121,$B39,Data!$A$2:$A$121,$C39,Data!$D$2:$D$121,$D39)</f>
        <v>14</v>
      </c>
      <c r="F39">
        <f>SUMIFS(Data!F$2:F$121,Data!$B$2:$B$121,$B39,Data!$A$2:$A$121,$C39,Data!$D$2:$D$121,$D39)</f>
        <v>40</v>
      </c>
      <c r="G39">
        <f>SUMIFS(Data!G$2:G$121,Data!$B$2:$B$121,$B39,Data!$A$2:$A$121,$C39,Data!$D$2:$D$121,$D39)</f>
        <v>5.791666666666666</v>
      </c>
      <c r="H39">
        <f>SUMIFS(Data!H$2:H$121,Data!$B$2:$B$121,$B39,Data!$A$2:$A$121,$C39,Data!$D$2:$D$121,$D39)</f>
        <v>136000</v>
      </c>
      <c r="I39">
        <f>SUMIFS(Data!I$2:I$121,Data!$B$2:$B$121,$B39,Data!$A$2:$A$121,$C39,Data!$D$2:$D$121,$D39)</f>
        <v>19691.666666666664</v>
      </c>
      <c r="J39">
        <f>SUMIFS(Data!J$2:J$121,Data!$B$2:$B$121,$B39,Data!$A$2:$A$121,$C39,Data!$D$2:$D$121,$D39)</f>
        <v>618</v>
      </c>
      <c r="K39">
        <f>SUMIFS(Data!Q$2:Q$121,Data!$B$2:$B$121,$B39,Data!$A$2:$A$121,$C39,Data!$D$2:$D$121,$D39)</f>
        <v>124</v>
      </c>
      <c r="L39">
        <f>SUMIFS(Data!R$2:R$121,Data!$B$2:$B$121,$B39,Data!$A$2:$A$121,$C39,Data!$D$2:$D$121,$D39)</f>
        <v>95</v>
      </c>
    </row>
    <row r="40">
      <c r="B40" t="str">
        <v>Product 2</v>
      </c>
      <c r="C40" t="str">
        <v>Mich</v>
      </c>
      <c r="D40" t="str">
        <v>UK</v>
      </c>
      <c r="E40">
        <f>SUMIFS(Data!E$2:E$121,Data!$B$2:$B$121,$B40,Data!$A$2:$A$121,$C40,Data!$D$2:$D$121,$D40)</f>
        <v>9</v>
      </c>
      <c r="F40">
        <f>SUMIFS(Data!F$2:F$121,Data!$B$2:$B$121,$B40,Data!$A$2:$A$121,$C40,Data!$D$2:$D$121,$D40)</f>
        <v>19</v>
      </c>
      <c r="G40">
        <f>SUMIFS(Data!G$2:G$121,Data!$B$2:$B$121,$B40,Data!$A$2:$A$121,$C40,Data!$D$2:$D$121,$D40)</f>
        <v>2.111111111111111</v>
      </c>
      <c r="H40">
        <f>SUMIFS(Data!H$2:H$121,Data!$B$2:$B$121,$B40,Data!$A$2:$A$121,$C40,Data!$D$2:$D$121,$D40)</f>
        <v>64600</v>
      </c>
      <c r="I40">
        <f>SUMIFS(Data!I$2:I$121,Data!$B$2:$B$121,$B40,Data!$A$2:$A$121,$C40,Data!$D$2:$D$121,$D40)</f>
        <v>7177.777777777777</v>
      </c>
      <c r="J40">
        <f>SUMIFS(Data!J$2:J$121,Data!$B$2:$B$121,$B40,Data!$A$2:$A$121,$C40,Data!$D$2:$D$121,$D40)</f>
        <v>317</v>
      </c>
      <c r="K40">
        <f>SUMIFS(Data!Q$2:Q$121,Data!$B$2:$B$121,$B40,Data!$A$2:$A$121,$C40,Data!$D$2:$D$121,$D40)</f>
        <v>57</v>
      </c>
      <c r="L40">
        <f>SUMIFS(Data!R$2:R$121,Data!$B$2:$B$121,$B40,Data!$A$2:$A$121,$C40,Data!$D$2:$D$121,$D40)</f>
        <v>51</v>
      </c>
    </row>
    <row r="41">
      <c r="B41" t="str">
        <v>Product 2</v>
      </c>
      <c r="C41" t="str">
        <v>Patrick</v>
      </c>
      <c r="D41" t="str">
        <v>UK</v>
      </c>
      <c r="E41">
        <f>SUMIFS(Data!E$2:E$121,Data!$B$2:$B$121,$B41,Data!$A$2:$A$121,$C41,Data!$D$2:$D$121,$D41)</f>
        <v>14</v>
      </c>
      <c r="F41">
        <f>SUMIFS(Data!F$2:F$121,Data!$B$2:$B$121,$B41,Data!$A$2:$A$121,$C41,Data!$D$2:$D$121,$D41)</f>
        <v>40</v>
      </c>
      <c r="G41">
        <f>SUMIFS(Data!G$2:G$121,Data!$B$2:$B$121,$B41,Data!$A$2:$A$121,$C41,Data!$D$2:$D$121,$D41)</f>
        <v>5.75</v>
      </c>
      <c r="H41">
        <f>SUMIFS(Data!H$2:H$121,Data!$B$2:$B$121,$B41,Data!$A$2:$A$121,$C41,Data!$D$2:$D$121,$D41)</f>
        <v>136000</v>
      </c>
      <c r="I41">
        <f>SUMIFS(Data!I$2:I$121,Data!$B$2:$B$121,$B41,Data!$A$2:$A$121,$C41,Data!$D$2:$D$121,$D41)</f>
        <v>19550</v>
      </c>
      <c r="J41">
        <f>SUMIFS(Data!J$2:J$121,Data!$B$2:$B$121,$B41,Data!$A$2:$A$121,$C41,Data!$D$2:$D$121,$D41)</f>
        <v>736</v>
      </c>
      <c r="K41">
        <f>SUMIFS(Data!Q$2:Q$121,Data!$B$2:$B$121,$B41,Data!$A$2:$A$121,$C41,Data!$D$2:$D$121,$D41)</f>
        <v>118</v>
      </c>
      <c r="L41">
        <f>SUMIFS(Data!R$2:R$121,Data!$B$2:$B$121,$B41,Data!$A$2:$A$121,$C41,Data!$D$2:$D$121,$D41)</f>
        <v>94</v>
      </c>
    </row>
    <row r="42">
      <c r="B42" t="str">
        <v>Product 1</v>
      </c>
      <c r="C42" t="str">
        <v>Joe</v>
      </c>
      <c r="D42" t="str">
        <v>France</v>
      </c>
      <c r="E42">
        <f>SUMIFS(Data!E$2:E$121,Data!$B$2:$B$121,$B42,Data!$A$2:$A$121,$C42,Data!$D$2:$D$121,$D42)</f>
        <v>16</v>
      </c>
      <c r="F42">
        <f>SUMIFS(Data!F$2:F$121,Data!$B$2:$B$121,$B42,Data!$A$2:$A$121,$C42,Data!$D$2:$D$121,$D42)</f>
        <v>36</v>
      </c>
      <c r="G42">
        <f>SUMIFS(Data!G$2:G$121,Data!$B$2:$B$121,$B42,Data!$A$2:$A$121,$C42,Data!$D$2:$D$121,$D42)</f>
        <v>4.634920634920634</v>
      </c>
      <c r="H42">
        <f>SUMIFS(Data!H$2:H$121,Data!$B$2:$B$121,$B42,Data!$A$2:$A$121,$C42,Data!$D$2:$D$121,$D42)</f>
        <v>122400</v>
      </c>
      <c r="I42">
        <f>SUMIFS(Data!I$2:I$121,Data!$B$2:$B$121,$B42,Data!$A$2:$A$121,$C42,Data!$D$2:$D$121,$D42)</f>
        <v>15758.730158730159</v>
      </c>
      <c r="J42">
        <f>SUMIFS(Data!J$2:J$121,Data!$B$2:$B$121,$B42,Data!$A$2:$A$121,$C42,Data!$D$2:$D$121,$D42)</f>
        <v>704</v>
      </c>
      <c r="K42">
        <f>SUMIFS(Data!Q$2:Q$121,Data!$B$2:$B$121,$B42,Data!$A$2:$A$121,$C42,Data!$D$2:$D$121,$D42)</f>
        <v>129</v>
      </c>
      <c r="L42">
        <f>SUMIFS(Data!R$2:R$121,Data!$B$2:$B$121,$B42,Data!$A$2:$A$121,$C42,Data!$D$2:$D$121,$D42)</f>
        <v>89</v>
      </c>
    </row>
    <row r="43">
      <c r="B43" t="str">
        <v>Product 1</v>
      </c>
      <c r="C43" t="str">
        <v>Marco</v>
      </c>
      <c r="D43" t="str">
        <v>France</v>
      </c>
      <c r="E43">
        <f>SUMIFS(Data!E$2:E$121,Data!$B$2:$B$121,$B43,Data!$A$2:$A$121,$C43,Data!$D$2:$D$121,$D43)</f>
        <v>7</v>
      </c>
      <c r="F43">
        <f>SUMIFS(Data!F$2:F$121,Data!$B$2:$B$121,$B43,Data!$A$2:$A$121,$C43,Data!$D$2:$D$121,$D43)</f>
        <v>23</v>
      </c>
      <c r="G43">
        <f>SUMIFS(Data!G$2:G$121,Data!$B$2:$B$121,$B43,Data!$A$2:$A$121,$C43,Data!$D$2:$D$121,$D43)</f>
        <v>3.2857142857142856</v>
      </c>
      <c r="H43">
        <f>SUMIFS(Data!H$2:H$121,Data!$B$2:$B$121,$B43,Data!$A$2:$A$121,$C43,Data!$D$2:$D$121,$D43)</f>
        <v>78200</v>
      </c>
      <c r="I43">
        <f>SUMIFS(Data!I$2:I$121,Data!$B$2:$B$121,$B43,Data!$A$2:$A$121,$C43,Data!$D$2:$D$121,$D43)</f>
        <v>11171.42857142857</v>
      </c>
      <c r="J43">
        <f>SUMIFS(Data!J$2:J$121,Data!$B$2:$B$121,$B43,Data!$A$2:$A$121,$C43,Data!$D$2:$D$121,$D43)</f>
        <v>369</v>
      </c>
      <c r="K43">
        <f>SUMIFS(Data!Q$2:Q$121,Data!$B$2:$B$121,$B43,Data!$A$2:$A$121,$C43,Data!$D$2:$D$121,$D43)</f>
        <v>41</v>
      </c>
      <c r="L43">
        <f>SUMIFS(Data!R$2:R$121,Data!$B$2:$B$121,$B43,Data!$A$2:$A$121,$C43,Data!$D$2:$D$121,$D43)</f>
        <v>44</v>
      </c>
    </row>
    <row r="44">
      <c r="B44" t="str">
        <v>Product 1</v>
      </c>
      <c r="C44" t="str">
        <v>Noah</v>
      </c>
      <c r="D44" t="str">
        <v>France</v>
      </c>
      <c r="E44">
        <f>SUMIFS(Data!E$2:E$121,Data!$B$2:$B$121,$B44,Data!$A$2:$A$121,$C44,Data!$D$2:$D$121,$D44)</f>
        <v>16</v>
      </c>
      <c r="F44">
        <f>SUMIFS(Data!F$2:F$121,Data!$B$2:$B$121,$B44,Data!$A$2:$A$121,$C44,Data!$D$2:$D$121,$D44)</f>
        <v>37</v>
      </c>
      <c r="G44">
        <f>SUMIFS(Data!G$2:G$121,Data!$B$2:$B$121,$B44,Data!$A$2:$A$121,$C44,Data!$D$2:$D$121,$D44)</f>
        <v>4.587301587301587</v>
      </c>
      <c r="H44">
        <f>SUMIFS(Data!H$2:H$121,Data!$B$2:$B$121,$B44,Data!$A$2:$A$121,$C44,Data!$D$2:$D$121,$D44)</f>
        <v>125800</v>
      </c>
      <c r="I44">
        <f>SUMIFS(Data!I$2:I$121,Data!$B$2:$B$121,$B44,Data!$A$2:$A$121,$C44,Data!$D$2:$D$121,$D44)</f>
        <v>15596.825396825396</v>
      </c>
      <c r="J44">
        <f>SUMIFS(Data!J$2:J$121,Data!$B$2:$B$121,$B44,Data!$A$2:$A$121,$C44,Data!$D$2:$D$121,$D44)</f>
        <v>697</v>
      </c>
      <c r="K44">
        <f>SUMIFS(Data!Q$2:Q$121,Data!$B$2:$B$121,$B44,Data!$A$2:$A$121,$C44,Data!$D$2:$D$121,$D44)</f>
        <v>108</v>
      </c>
      <c r="L44">
        <f>SUMIFS(Data!R$2:R$121,Data!$B$2:$B$121,$B44,Data!$A$2:$A$121,$C44,Data!$D$2:$D$121,$D44)</f>
        <v>90</v>
      </c>
    </row>
    <row r="45">
      <c r="B45" t="str">
        <v>Product 1</v>
      </c>
      <c r="C45" t="str">
        <v>Kelly</v>
      </c>
      <c r="D45" t="str">
        <v>France</v>
      </c>
      <c r="E45">
        <f>SUMIFS(Data!E$2:E$121,Data!$B$2:$B$121,$B45,Data!$A$2:$A$121,$C45,Data!$D$2:$D$121,$D45)</f>
        <v>17</v>
      </c>
      <c r="F45">
        <f>SUMIFS(Data!F$2:F$121,Data!$B$2:$B$121,$B45,Data!$A$2:$A$121,$C45,Data!$D$2:$D$121,$D45)</f>
        <v>39</v>
      </c>
      <c r="G45">
        <f>SUMIFS(Data!G$2:G$121,Data!$B$2:$B$121,$B45,Data!$A$2:$A$121,$C45,Data!$D$2:$D$121,$D45)</f>
        <v>4.541666666666666</v>
      </c>
      <c r="H45">
        <f>SUMIFS(Data!H$2:H$121,Data!$B$2:$B$121,$B45,Data!$A$2:$A$121,$C45,Data!$D$2:$D$121,$D45)</f>
        <v>132600</v>
      </c>
      <c r="I45">
        <f>SUMIFS(Data!I$2:I$121,Data!$B$2:$B$121,$B45,Data!$A$2:$A$121,$C45,Data!$D$2:$D$121,$D45)</f>
        <v>15441.666666666666</v>
      </c>
      <c r="J45">
        <f>SUMIFS(Data!J$2:J$121,Data!$B$2:$B$121,$B45,Data!$A$2:$A$121,$C45,Data!$D$2:$D$121,$D45)</f>
        <v>670</v>
      </c>
      <c r="K45">
        <f>SUMIFS(Data!Q$2:Q$121,Data!$B$2:$B$121,$B45,Data!$A$2:$A$121,$C45,Data!$D$2:$D$121,$D45)</f>
        <v>127</v>
      </c>
      <c r="L45">
        <f>SUMIFS(Data!R$2:R$121,Data!$B$2:$B$121,$B45,Data!$A$2:$A$121,$C45,Data!$D$2:$D$121,$D45)</f>
        <v>99</v>
      </c>
    </row>
    <row r="46">
      <c r="B46" t="str">
        <v>Product 1</v>
      </c>
      <c r="C46" t="str">
        <v>John</v>
      </c>
      <c r="D46" t="str">
        <v>France</v>
      </c>
      <c r="E46">
        <f>SUMIFS(Data!E$2:E$121,Data!$B$2:$B$121,$B46,Data!$A$2:$A$121,$C46,Data!$D$2:$D$121,$D46)</f>
        <v>6</v>
      </c>
      <c r="F46">
        <f>SUMIFS(Data!F$2:F$121,Data!$B$2:$B$121,$B46,Data!$A$2:$A$121,$C46,Data!$D$2:$D$121,$D46)</f>
        <v>23</v>
      </c>
      <c r="G46">
        <f>SUMIFS(Data!G$2:G$121,Data!$B$2:$B$121,$B46,Data!$A$2:$A$121,$C46,Data!$D$2:$D$121,$D46)</f>
        <v>3.8333333333333335</v>
      </c>
      <c r="H46">
        <f>SUMIFS(Data!H$2:H$121,Data!$B$2:$B$121,$B46,Data!$A$2:$A$121,$C46,Data!$D$2:$D$121,$D46)</f>
        <v>78200</v>
      </c>
      <c r="I46">
        <f>SUMIFS(Data!I$2:I$121,Data!$B$2:$B$121,$B46,Data!$A$2:$A$121,$C46,Data!$D$2:$D$121,$D46)</f>
        <v>13033.333333333334</v>
      </c>
      <c r="J46">
        <f>SUMIFS(Data!J$2:J$121,Data!$B$2:$B$121,$B46,Data!$A$2:$A$121,$C46,Data!$D$2:$D$121,$D46)</f>
        <v>371</v>
      </c>
      <c r="K46">
        <f>SUMIFS(Data!Q$2:Q$121,Data!$B$2:$B$121,$B46,Data!$A$2:$A$121,$C46,Data!$D$2:$D$121,$D46)</f>
        <v>59</v>
      </c>
      <c r="L46">
        <f>SUMIFS(Data!R$2:R$121,Data!$B$2:$B$121,$B46,Data!$A$2:$A$121,$C46,Data!$D$2:$D$121,$D46)</f>
        <v>50</v>
      </c>
    </row>
    <row r="47">
      <c r="B47" t="str">
        <v>Product 1</v>
      </c>
      <c r="C47" t="str">
        <v>Ken</v>
      </c>
      <c r="D47" t="str">
        <v>France</v>
      </c>
      <c r="E47">
        <f>SUMIFS(Data!E$2:E$121,Data!$B$2:$B$121,$B47,Data!$A$2:$A$121,$C47,Data!$D$2:$D$121,$D47)</f>
        <v>12</v>
      </c>
      <c r="F47">
        <f>SUMIFS(Data!F$2:F$121,Data!$B$2:$B$121,$B47,Data!$A$2:$A$121,$C47,Data!$D$2:$D$121,$D47)</f>
        <v>39</v>
      </c>
      <c r="G47">
        <f>SUMIFS(Data!G$2:G$121,Data!$B$2:$B$121,$B47,Data!$A$2:$A$121,$C47,Data!$D$2:$D$121,$D47)</f>
        <v>6.5</v>
      </c>
      <c r="H47">
        <f>SUMIFS(Data!H$2:H$121,Data!$B$2:$B$121,$B47,Data!$A$2:$A$121,$C47,Data!$D$2:$D$121,$D47)</f>
        <v>132600</v>
      </c>
      <c r="I47">
        <f>SUMIFS(Data!I$2:I$121,Data!$B$2:$B$121,$B47,Data!$A$2:$A$121,$C47,Data!$D$2:$D$121,$D47)</f>
        <v>22100</v>
      </c>
      <c r="J47">
        <f>SUMIFS(Data!J$2:J$121,Data!$B$2:$B$121,$B47,Data!$A$2:$A$121,$C47,Data!$D$2:$D$121,$D47)</f>
        <v>623</v>
      </c>
      <c r="K47">
        <f>SUMIFS(Data!Q$2:Q$121,Data!$B$2:$B$121,$B47,Data!$A$2:$A$121,$C47,Data!$D$2:$D$121,$D47)</f>
        <v>131</v>
      </c>
      <c r="L47">
        <f>SUMIFS(Data!R$2:R$121,Data!$B$2:$B$121,$B47,Data!$A$2:$A$121,$C47,Data!$D$2:$D$121,$D47)</f>
        <v>95</v>
      </c>
    </row>
    <row r="48">
      <c r="B48" t="str">
        <v>Product 1</v>
      </c>
      <c r="C48" t="str">
        <v>Una</v>
      </c>
      <c r="D48" t="str">
        <v>France</v>
      </c>
      <c r="E48">
        <f>SUMIFS(Data!E$2:E$121,Data!$B$2:$B$121,$B48,Data!$A$2:$A$121,$C48,Data!$D$2:$D$121,$D48)</f>
        <v>17</v>
      </c>
      <c r="F48">
        <f>SUMIFS(Data!F$2:F$121,Data!$B$2:$B$121,$B48,Data!$A$2:$A$121,$C48,Data!$D$2:$D$121,$D48)</f>
        <v>37</v>
      </c>
      <c r="G48">
        <f>SUMIFS(Data!G$2:G$121,Data!$B$2:$B$121,$B48,Data!$A$2:$A$121,$C48,Data!$D$2:$D$121,$D48)</f>
        <v>4.333333333333334</v>
      </c>
      <c r="H48">
        <f>SUMIFS(Data!H$2:H$121,Data!$B$2:$B$121,$B48,Data!$A$2:$A$121,$C48,Data!$D$2:$D$121,$D48)</f>
        <v>125800</v>
      </c>
      <c r="I48">
        <f>SUMIFS(Data!I$2:I$121,Data!$B$2:$B$121,$B48,Data!$A$2:$A$121,$C48,Data!$D$2:$D$121,$D48)</f>
        <v>14733.333333333332</v>
      </c>
      <c r="J48">
        <f>SUMIFS(Data!J$2:J$121,Data!$B$2:$B$121,$B48,Data!$A$2:$A$121,$C48,Data!$D$2:$D$121,$D48)</f>
        <v>691</v>
      </c>
      <c r="K48">
        <f>SUMIFS(Data!Q$2:Q$121,Data!$B$2:$B$121,$B48,Data!$A$2:$A$121,$C48,Data!$D$2:$D$121,$D48)</f>
        <v>119</v>
      </c>
      <c r="L48">
        <f>SUMIFS(Data!R$2:R$121,Data!$B$2:$B$121,$B48,Data!$A$2:$A$121,$C48,Data!$D$2:$D$121,$D48)</f>
        <v>91</v>
      </c>
    </row>
    <row r="49">
      <c r="B49" t="str">
        <v>Product 1</v>
      </c>
      <c r="C49" t="str">
        <v>Gordon</v>
      </c>
      <c r="D49" t="str">
        <v>France</v>
      </c>
      <c r="E49">
        <f>SUMIFS(Data!E$2:E$121,Data!$B$2:$B$121,$B49,Data!$A$2:$A$121,$C49,Data!$D$2:$D$121,$D49)</f>
        <v>7</v>
      </c>
      <c r="F49">
        <f>SUMIFS(Data!F$2:F$121,Data!$B$2:$B$121,$B49,Data!$A$2:$A$121,$C49,Data!$D$2:$D$121,$D49)</f>
        <v>17</v>
      </c>
      <c r="G49">
        <f>SUMIFS(Data!G$2:G$121,Data!$B$2:$B$121,$B49,Data!$A$2:$A$121,$C49,Data!$D$2:$D$121,$D49)</f>
        <v>2.4285714285714284</v>
      </c>
      <c r="H49">
        <f>SUMIFS(Data!H$2:H$121,Data!$B$2:$B$121,$B49,Data!$A$2:$A$121,$C49,Data!$D$2:$D$121,$D49)</f>
        <v>57800</v>
      </c>
      <c r="I49">
        <f>SUMIFS(Data!I$2:I$121,Data!$B$2:$B$121,$B49,Data!$A$2:$A$121,$C49,Data!$D$2:$D$121,$D49)</f>
        <v>8257.142857142857</v>
      </c>
      <c r="J49">
        <f>SUMIFS(Data!J$2:J$121,Data!$B$2:$B$121,$B49,Data!$A$2:$A$121,$C49,Data!$D$2:$D$121,$D49)</f>
        <v>334</v>
      </c>
      <c r="K49">
        <f>SUMIFS(Data!Q$2:Q$121,Data!$B$2:$B$121,$B49,Data!$A$2:$A$121,$C49,Data!$D$2:$D$121,$D49)</f>
        <v>40</v>
      </c>
      <c r="L49">
        <f>SUMIFS(Data!R$2:R$121,Data!$B$2:$B$121,$B49,Data!$A$2:$A$121,$C49,Data!$D$2:$D$121,$D49)</f>
        <v>41</v>
      </c>
    </row>
    <row r="50">
      <c r="B50" t="str">
        <v>Product 1</v>
      </c>
      <c r="C50" t="str">
        <v>Mich</v>
      </c>
      <c r="D50" t="str">
        <v>France</v>
      </c>
      <c r="E50">
        <f>SUMIFS(Data!E$2:E$121,Data!$B$2:$B$121,$B50,Data!$A$2:$A$121,$C50,Data!$D$2:$D$121,$D50)</f>
        <v>13</v>
      </c>
      <c r="F50">
        <f>SUMIFS(Data!F$2:F$121,Data!$B$2:$B$121,$B50,Data!$A$2:$A$121,$C50,Data!$D$2:$D$121,$D50)</f>
        <v>33</v>
      </c>
      <c r="G50">
        <f>SUMIFS(Data!G$2:G$121,Data!$B$2:$B$121,$B50,Data!$A$2:$A$121,$C50,Data!$D$2:$D$121,$D50)</f>
        <v>5.095238095238095</v>
      </c>
      <c r="H50">
        <f>SUMIFS(Data!H$2:H$121,Data!$B$2:$B$121,$B50,Data!$A$2:$A$121,$C50,Data!$D$2:$D$121,$D50)</f>
        <v>112200</v>
      </c>
      <c r="I50">
        <f>SUMIFS(Data!I$2:I$121,Data!$B$2:$B$121,$B50,Data!$A$2:$A$121,$C50,Data!$D$2:$D$121,$D50)</f>
        <v>17323.809523809523</v>
      </c>
      <c r="J50">
        <f>SUMIFS(Data!J$2:J$121,Data!$B$2:$B$121,$B50,Data!$A$2:$A$121,$C50,Data!$D$2:$D$121,$D50)</f>
        <v>688</v>
      </c>
      <c r="K50">
        <f>SUMIFS(Data!Q$2:Q$121,Data!$B$2:$B$121,$B50,Data!$A$2:$A$121,$C50,Data!$D$2:$D$121,$D50)</f>
        <v>130</v>
      </c>
      <c r="L50">
        <f>SUMIFS(Data!R$2:R$121,Data!$B$2:$B$121,$B50,Data!$A$2:$A$121,$C50,Data!$D$2:$D$121,$D50)</f>
        <v>94</v>
      </c>
    </row>
    <row r="51">
      <c r="B51" t="str">
        <v>Product 1</v>
      </c>
      <c r="C51" t="str">
        <v>Patrick</v>
      </c>
      <c r="D51" t="str">
        <v>France</v>
      </c>
      <c r="E51">
        <f>SUMIFS(Data!E$2:E$121,Data!$B$2:$B$121,$B51,Data!$A$2:$A$121,$C51,Data!$D$2:$D$121,$D51)</f>
        <v>16</v>
      </c>
      <c r="F51">
        <f>SUMIFS(Data!F$2:F$121,Data!$B$2:$B$121,$B51,Data!$A$2:$A$121,$C51,Data!$D$2:$D$121,$D51)</f>
        <v>45</v>
      </c>
      <c r="G51">
        <f>SUMIFS(Data!G$2:G$121,Data!$B$2:$B$121,$B51,Data!$A$2:$A$121,$C51,Data!$D$2:$D$121,$D51)</f>
        <v>5.625</v>
      </c>
      <c r="H51">
        <f>SUMIFS(Data!H$2:H$121,Data!$B$2:$B$121,$B51,Data!$A$2:$A$121,$C51,Data!$D$2:$D$121,$D51)</f>
        <v>153000</v>
      </c>
      <c r="I51">
        <f>SUMIFS(Data!I$2:I$121,Data!$B$2:$B$121,$B51,Data!$A$2:$A$121,$C51,Data!$D$2:$D$121,$D51)</f>
        <v>19125</v>
      </c>
      <c r="J51">
        <f>SUMIFS(Data!J$2:J$121,Data!$B$2:$B$121,$B51,Data!$A$2:$A$121,$C51,Data!$D$2:$D$121,$D51)</f>
        <v>629</v>
      </c>
      <c r="K51">
        <f>SUMIFS(Data!Q$2:Q$121,Data!$B$2:$B$121,$B51,Data!$A$2:$A$121,$C51,Data!$D$2:$D$121,$D51)</f>
        <v>104</v>
      </c>
      <c r="L51">
        <f>SUMIFS(Data!R$2:R$121,Data!$B$2:$B$121,$B51,Data!$A$2:$A$121,$C51,Data!$D$2:$D$121,$D51)</f>
        <v>108</v>
      </c>
    </row>
    <row r="52">
      <c r="B52" t="str">
        <v>Product 2</v>
      </c>
      <c r="C52" t="str">
        <v>Joe</v>
      </c>
      <c r="D52" t="str">
        <v>France</v>
      </c>
      <c r="E52">
        <f>SUMIFS(Data!E$2:E$121,Data!$B$2:$B$121,$B52,Data!$A$2:$A$121,$C52,Data!$D$2:$D$121,$D52)</f>
        <v>6</v>
      </c>
      <c r="F52">
        <f>SUMIFS(Data!F$2:F$121,Data!$B$2:$B$121,$B52,Data!$A$2:$A$121,$C52,Data!$D$2:$D$121,$D52)</f>
        <v>45</v>
      </c>
      <c r="G52">
        <f>SUMIFS(Data!G$2:G$121,Data!$B$2:$B$121,$B52,Data!$A$2:$A$121,$C52,Data!$D$2:$D$121,$D52)</f>
        <v>7.5</v>
      </c>
      <c r="H52">
        <f>SUMIFS(Data!H$2:H$121,Data!$B$2:$B$121,$B52,Data!$A$2:$A$121,$C52,Data!$D$2:$D$121,$D52)</f>
        <v>90000</v>
      </c>
      <c r="I52">
        <f>SUMIFS(Data!I$2:I$121,Data!$B$2:$B$121,$B52,Data!$A$2:$A$121,$C52,Data!$D$2:$D$121,$D52)</f>
        <v>15000</v>
      </c>
      <c r="J52">
        <f>SUMIFS(Data!J$2:J$121,Data!$B$2:$B$121,$B52,Data!$A$2:$A$121,$C52,Data!$D$2:$D$121,$D52)</f>
        <v>400</v>
      </c>
      <c r="K52">
        <f>SUMIFS(Data!Q$2:Q$121,Data!$B$2:$B$121,$B52,Data!$A$2:$A$121,$C52,Data!$D$2:$D$121,$D52)</f>
        <v>65</v>
      </c>
      <c r="L52">
        <f>SUMIFS(Data!R$2:R$121,Data!$B$2:$B$121,$B52,Data!$A$2:$A$121,$C52,Data!$D$2:$D$121,$D52)</f>
        <v>60</v>
      </c>
    </row>
    <row r="53">
      <c r="B53" t="str">
        <v>Product 2</v>
      </c>
      <c r="C53" t="str">
        <v>Marco</v>
      </c>
      <c r="D53" t="str">
        <v>France</v>
      </c>
      <c r="E53">
        <f>SUMIFS(Data!E$2:E$121,Data!$B$2:$B$121,$B53,Data!$A$2:$A$121,$C53,Data!$D$2:$D$121,$D53)</f>
        <v>0</v>
      </c>
      <c r="F53">
        <f>SUMIFS(Data!F$2:F$121,Data!$B$2:$B$121,$B53,Data!$A$2:$A$121,$C53,Data!$D$2:$D$121,$D53)</f>
        <v>0</v>
      </c>
      <c r="G53">
        <f>SUMIFS(Data!G$2:G$121,Data!$B$2:$B$121,$B53,Data!$A$2:$A$121,$C53,Data!$D$2:$D$121,$D53)</f>
        <v>0</v>
      </c>
      <c r="H53">
        <f>SUMIFS(Data!H$2:H$121,Data!$B$2:$B$121,$B53,Data!$A$2:$A$121,$C53,Data!$D$2:$D$121,$D53)</f>
        <v>0</v>
      </c>
      <c r="I53">
        <f>SUMIFS(Data!I$2:I$121,Data!$B$2:$B$121,$B53,Data!$A$2:$A$121,$C53,Data!$D$2:$D$121,$D53)</f>
        <v>0</v>
      </c>
      <c r="J53">
        <f>SUMIFS(Data!J$2:J$121,Data!$B$2:$B$121,$B53,Data!$A$2:$A$121,$C53,Data!$D$2:$D$121,$D53)</f>
        <v>0</v>
      </c>
      <c r="K53">
        <f>SUMIFS(Data!Q$2:Q$121,Data!$B$2:$B$121,$B53,Data!$A$2:$A$121,$C53,Data!$D$2:$D$121,$D53)</f>
        <v>0</v>
      </c>
      <c r="L53">
        <f>SUMIFS(Data!R$2:R$121,Data!$B$2:$B$121,$B53,Data!$A$2:$A$121,$C53,Data!$D$2:$D$121,$D53)</f>
        <v>0</v>
      </c>
    </row>
    <row r="54">
      <c r="B54" t="str">
        <v>Product 2</v>
      </c>
      <c r="C54" t="str">
        <v>Noah</v>
      </c>
      <c r="D54" t="str">
        <v>France</v>
      </c>
      <c r="E54">
        <f>SUMIFS(Data!E$2:E$121,Data!$B$2:$B$121,$B54,Data!$A$2:$A$121,$C54,Data!$D$2:$D$121,$D54)</f>
        <v>0</v>
      </c>
      <c r="F54">
        <f>SUMIFS(Data!F$2:F$121,Data!$B$2:$B$121,$B54,Data!$A$2:$A$121,$C54,Data!$D$2:$D$121,$D54)</f>
        <v>0</v>
      </c>
      <c r="G54">
        <f>SUMIFS(Data!G$2:G$121,Data!$B$2:$B$121,$B54,Data!$A$2:$A$121,$C54,Data!$D$2:$D$121,$D54)</f>
        <v>0</v>
      </c>
      <c r="H54">
        <f>SUMIFS(Data!H$2:H$121,Data!$B$2:$B$121,$B54,Data!$A$2:$A$121,$C54,Data!$D$2:$D$121,$D54)</f>
        <v>0</v>
      </c>
      <c r="I54">
        <f>SUMIFS(Data!I$2:I$121,Data!$B$2:$B$121,$B54,Data!$A$2:$A$121,$C54,Data!$D$2:$D$121,$D54)</f>
        <v>0</v>
      </c>
      <c r="J54">
        <f>SUMIFS(Data!J$2:J$121,Data!$B$2:$B$121,$B54,Data!$A$2:$A$121,$C54,Data!$D$2:$D$121,$D54)</f>
        <v>0</v>
      </c>
      <c r="K54">
        <f>SUMIFS(Data!Q$2:Q$121,Data!$B$2:$B$121,$B54,Data!$A$2:$A$121,$C54,Data!$D$2:$D$121,$D54)</f>
        <v>0</v>
      </c>
      <c r="L54">
        <f>SUMIFS(Data!R$2:R$121,Data!$B$2:$B$121,$B54,Data!$A$2:$A$121,$C54,Data!$D$2:$D$121,$D54)</f>
        <v>0</v>
      </c>
    </row>
    <row r="55">
      <c r="B55" t="str">
        <v>Product 2</v>
      </c>
      <c r="C55" t="str">
        <v>Kelly</v>
      </c>
      <c r="D55" t="str">
        <v>France</v>
      </c>
      <c r="E55">
        <f>SUMIFS(Data!E$2:E$121,Data!$B$2:$B$121,$B55,Data!$A$2:$A$121,$C55,Data!$D$2:$D$121,$D55)</f>
        <v>0</v>
      </c>
      <c r="F55">
        <f>SUMIFS(Data!F$2:F$121,Data!$B$2:$B$121,$B55,Data!$A$2:$A$121,$C55,Data!$D$2:$D$121,$D55)</f>
        <v>0</v>
      </c>
      <c r="G55">
        <f>SUMIFS(Data!G$2:G$121,Data!$B$2:$B$121,$B55,Data!$A$2:$A$121,$C55,Data!$D$2:$D$121,$D55)</f>
        <v>0</v>
      </c>
      <c r="H55">
        <f>SUMIFS(Data!H$2:H$121,Data!$B$2:$B$121,$B55,Data!$A$2:$A$121,$C55,Data!$D$2:$D$121,$D55)</f>
        <v>0</v>
      </c>
      <c r="I55">
        <f>SUMIFS(Data!I$2:I$121,Data!$B$2:$B$121,$B55,Data!$A$2:$A$121,$C55,Data!$D$2:$D$121,$D55)</f>
        <v>0</v>
      </c>
      <c r="J55">
        <f>SUMIFS(Data!J$2:J$121,Data!$B$2:$B$121,$B55,Data!$A$2:$A$121,$C55,Data!$D$2:$D$121,$D55)</f>
        <v>0</v>
      </c>
      <c r="K55">
        <f>SUMIFS(Data!Q$2:Q$121,Data!$B$2:$B$121,$B55,Data!$A$2:$A$121,$C55,Data!$D$2:$D$121,$D55)</f>
        <v>0</v>
      </c>
      <c r="L55">
        <f>SUMIFS(Data!R$2:R$121,Data!$B$2:$B$121,$B55,Data!$A$2:$A$121,$C55,Data!$D$2:$D$121,$D55)</f>
        <v>0</v>
      </c>
    </row>
    <row r="56">
      <c r="B56" t="str">
        <v>Product 2</v>
      </c>
      <c r="C56" t="str">
        <v>John</v>
      </c>
      <c r="D56" t="str">
        <v>France</v>
      </c>
      <c r="E56">
        <f>SUMIFS(Data!E$2:E$121,Data!$B$2:$B$121,$B56,Data!$A$2:$A$121,$C56,Data!$D$2:$D$121,$D56)</f>
        <v>6</v>
      </c>
      <c r="F56">
        <f>SUMIFS(Data!F$2:F$121,Data!$B$2:$B$121,$B56,Data!$A$2:$A$121,$C56,Data!$D$2:$D$121,$D56)</f>
        <v>45</v>
      </c>
      <c r="G56">
        <f>SUMIFS(Data!G$2:G$121,Data!$B$2:$B$121,$B56,Data!$A$2:$A$121,$C56,Data!$D$2:$D$121,$D56)</f>
        <v>7.5</v>
      </c>
      <c r="H56">
        <f>SUMIFS(Data!H$2:H$121,Data!$B$2:$B$121,$B56,Data!$A$2:$A$121,$C56,Data!$D$2:$D$121,$D56)</f>
        <v>90000</v>
      </c>
      <c r="I56">
        <f>SUMIFS(Data!I$2:I$121,Data!$B$2:$B$121,$B56,Data!$A$2:$A$121,$C56,Data!$D$2:$D$121,$D56)</f>
        <v>15000</v>
      </c>
      <c r="J56">
        <f>SUMIFS(Data!J$2:J$121,Data!$B$2:$B$121,$B56,Data!$A$2:$A$121,$C56,Data!$D$2:$D$121,$D56)</f>
        <v>400</v>
      </c>
      <c r="K56">
        <f>SUMIFS(Data!Q$2:Q$121,Data!$B$2:$B$121,$B56,Data!$A$2:$A$121,$C56,Data!$D$2:$D$121,$D56)</f>
        <v>70</v>
      </c>
      <c r="L56">
        <f>SUMIFS(Data!R$2:R$121,Data!$B$2:$B$121,$B56,Data!$A$2:$A$121,$C56,Data!$D$2:$D$121,$D56)</f>
        <v>65</v>
      </c>
    </row>
    <row r="57">
      <c r="B57" t="str">
        <v>Product 2</v>
      </c>
      <c r="C57" t="str">
        <v>Ken</v>
      </c>
      <c r="D57" t="str">
        <v>France</v>
      </c>
      <c r="E57">
        <f>SUMIFS(Data!E$2:E$121,Data!$B$2:$B$121,$B57,Data!$A$2:$A$121,$C57,Data!$D$2:$D$121,$D57)</f>
        <v>8</v>
      </c>
      <c r="F57">
        <f>SUMIFS(Data!F$2:F$121,Data!$B$2:$B$121,$B57,Data!$A$2:$A$121,$C57,Data!$D$2:$D$121,$D57)</f>
        <v>45</v>
      </c>
      <c r="G57">
        <f>SUMIFS(Data!G$2:G$121,Data!$B$2:$B$121,$B57,Data!$A$2:$A$121,$C57,Data!$D$2:$D$121,$D57)</f>
        <v>5.625</v>
      </c>
      <c r="H57">
        <f>SUMIFS(Data!H$2:H$121,Data!$B$2:$B$121,$B57,Data!$A$2:$A$121,$C57,Data!$D$2:$D$121,$D57)</f>
        <v>120000</v>
      </c>
      <c r="I57">
        <f>SUMIFS(Data!I$2:I$121,Data!$B$2:$B$121,$B57,Data!$A$2:$A$121,$C57,Data!$D$2:$D$121,$D57)</f>
        <v>15000</v>
      </c>
      <c r="J57">
        <f>SUMIFS(Data!J$2:J$121,Data!$B$2:$B$121,$B57,Data!$A$2:$A$121,$C57,Data!$D$2:$D$121,$D57)</f>
        <v>500</v>
      </c>
      <c r="K57">
        <f>SUMIFS(Data!Q$2:Q$121,Data!$B$2:$B$121,$B57,Data!$A$2:$A$121,$C57,Data!$D$2:$D$121,$D57)</f>
        <v>110</v>
      </c>
      <c r="L57">
        <f>SUMIFS(Data!R$2:R$121,Data!$B$2:$B$121,$B57,Data!$A$2:$A$121,$C57,Data!$D$2:$D$121,$D57)</f>
        <v>30</v>
      </c>
    </row>
    <row r="58">
      <c r="B58" t="str">
        <v>Product 2</v>
      </c>
      <c r="C58" t="str">
        <v>Una</v>
      </c>
      <c r="D58" t="str">
        <v>France</v>
      </c>
      <c r="E58">
        <f>SUMIFS(Data!E$2:E$121,Data!$B$2:$B$121,$B58,Data!$A$2:$A$121,$C58,Data!$D$2:$D$121,$D58)</f>
        <v>0</v>
      </c>
      <c r="F58">
        <f>SUMIFS(Data!F$2:F$121,Data!$B$2:$B$121,$B58,Data!$A$2:$A$121,$C58,Data!$D$2:$D$121,$D58)</f>
        <v>0</v>
      </c>
      <c r="G58">
        <f>SUMIFS(Data!G$2:G$121,Data!$B$2:$B$121,$B58,Data!$A$2:$A$121,$C58,Data!$D$2:$D$121,$D58)</f>
        <v>0</v>
      </c>
      <c r="H58">
        <f>SUMIFS(Data!H$2:H$121,Data!$B$2:$B$121,$B58,Data!$A$2:$A$121,$C58,Data!$D$2:$D$121,$D58)</f>
        <v>0</v>
      </c>
      <c r="I58">
        <f>SUMIFS(Data!I$2:I$121,Data!$B$2:$B$121,$B58,Data!$A$2:$A$121,$C58,Data!$D$2:$D$121,$D58)</f>
        <v>0</v>
      </c>
      <c r="J58">
        <f>SUMIFS(Data!J$2:J$121,Data!$B$2:$B$121,$B58,Data!$A$2:$A$121,$C58,Data!$D$2:$D$121,$D58)</f>
        <v>0</v>
      </c>
      <c r="K58">
        <f>SUMIFS(Data!Q$2:Q$121,Data!$B$2:$B$121,$B58,Data!$A$2:$A$121,$C58,Data!$D$2:$D$121,$D58)</f>
        <v>0</v>
      </c>
      <c r="L58">
        <f>SUMIFS(Data!R$2:R$121,Data!$B$2:$B$121,$B58,Data!$A$2:$A$121,$C58,Data!$D$2:$D$121,$D58)</f>
        <v>0</v>
      </c>
    </row>
    <row r="59">
      <c r="B59" t="str">
        <v>Product 2</v>
      </c>
      <c r="C59" t="str">
        <v>Gordon</v>
      </c>
      <c r="D59" t="str">
        <v>France</v>
      </c>
      <c r="E59">
        <f>SUMIFS(Data!E$2:E$121,Data!$B$2:$B$121,$B59,Data!$A$2:$A$121,$C59,Data!$D$2:$D$121,$D59)</f>
        <v>0</v>
      </c>
      <c r="F59">
        <f>SUMIFS(Data!F$2:F$121,Data!$B$2:$B$121,$B59,Data!$A$2:$A$121,$C59,Data!$D$2:$D$121,$D59)</f>
        <v>0</v>
      </c>
      <c r="G59">
        <f>SUMIFS(Data!G$2:G$121,Data!$B$2:$B$121,$B59,Data!$A$2:$A$121,$C59,Data!$D$2:$D$121,$D59)</f>
        <v>0</v>
      </c>
      <c r="H59">
        <f>SUMIFS(Data!H$2:H$121,Data!$B$2:$B$121,$B59,Data!$A$2:$A$121,$C59,Data!$D$2:$D$121,$D59)</f>
        <v>0</v>
      </c>
      <c r="I59">
        <f>SUMIFS(Data!I$2:I$121,Data!$B$2:$B$121,$B59,Data!$A$2:$A$121,$C59,Data!$D$2:$D$121,$D59)</f>
        <v>0</v>
      </c>
      <c r="J59">
        <f>SUMIFS(Data!J$2:J$121,Data!$B$2:$B$121,$B59,Data!$A$2:$A$121,$C59,Data!$D$2:$D$121,$D59)</f>
        <v>0</v>
      </c>
      <c r="K59">
        <f>SUMIFS(Data!Q$2:Q$121,Data!$B$2:$B$121,$B59,Data!$A$2:$A$121,$C59,Data!$D$2:$D$121,$D59)</f>
        <v>0</v>
      </c>
      <c r="L59">
        <f>SUMIFS(Data!R$2:R$121,Data!$B$2:$B$121,$B59,Data!$A$2:$A$121,$C59,Data!$D$2:$D$121,$D59)</f>
        <v>0</v>
      </c>
    </row>
    <row r="60">
      <c r="B60" t="str">
        <v>Product 2</v>
      </c>
      <c r="C60" t="str">
        <v>Mich</v>
      </c>
      <c r="D60" t="str">
        <v>France</v>
      </c>
      <c r="E60">
        <f>SUMIFS(Data!E$2:E$121,Data!$B$2:$B$121,$B60,Data!$A$2:$A$121,$C60,Data!$D$2:$D$121,$D60)</f>
        <v>0</v>
      </c>
      <c r="F60">
        <f>SUMIFS(Data!F$2:F$121,Data!$B$2:$B$121,$B60,Data!$A$2:$A$121,$C60,Data!$D$2:$D$121,$D60)</f>
        <v>0</v>
      </c>
      <c r="G60">
        <f>SUMIFS(Data!G$2:G$121,Data!$B$2:$B$121,$B60,Data!$A$2:$A$121,$C60,Data!$D$2:$D$121,$D60)</f>
        <v>0</v>
      </c>
      <c r="H60">
        <f>SUMIFS(Data!H$2:H$121,Data!$B$2:$B$121,$B60,Data!$A$2:$A$121,$C60,Data!$D$2:$D$121,$D60)</f>
        <v>0</v>
      </c>
      <c r="I60">
        <f>SUMIFS(Data!I$2:I$121,Data!$B$2:$B$121,$B60,Data!$A$2:$A$121,$C60,Data!$D$2:$D$121,$D60)</f>
        <v>0</v>
      </c>
      <c r="J60">
        <f>SUMIFS(Data!J$2:J$121,Data!$B$2:$B$121,$B60,Data!$A$2:$A$121,$C60,Data!$D$2:$D$121,$D60)</f>
        <v>0</v>
      </c>
      <c r="K60">
        <f>SUMIFS(Data!Q$2:Q$121,Data!$B$2:$B$121,$B60,Data!$A$2:$A$121,$C60,Data!$D$2:$D$121,$D60)</f>
        <v>0</v>
      </c>
      <c r="L60">
        <f>SUMIFS(Data!R$2:R$121,Data!$B$2:$B$121,$B60,Data!$A$2:$A$121,$C60,Data!$D$2:$D$121,$D60)</f>
        <v>0</v>
      </c>
    </row>
    <row r="61">
      <c r="B61" t="str">
        <v>Product 2</v>
      </c>
      <c r="C61" t="str">
        <v>Patrick</v>
      </c>
      <c r="D61" t="str">
        <v>France</v>
      </c>
      <c r="E61">
        <f>SUMIFS(Data!E$2:E$121,Data!$B$2:$B$121,$B61,Data!$A$2:$A$121,$C61,Data!$D$2:$D$121,$D61)</f>
        <v>0</v>
      </c>
      <c r="F61">
        <f>SUMIFS(Data!F$2:F$121,Data!$B$2:$B$121,$B61,Data!$A$2:$A$121,$C61,Data!$D$2:$D$121,$D61)</f>
        <v>0</v>
      </c>
      <c r="G61">
        <f>SUMIFS(Data!G$2:G$121,Data!$B$2:$B$121,$B61,Data!$A$2:$A$121,$C61,Data!$D$2:$D$121,$D61)</f>
        <v>0</v>
      </c>
      <c r="H61">
        <f>SUMIFS(Data!H$2:H$121,Data!$B$2:$B$121,$B61,Data!$A$2:$A$121,$C61,Data!$D$2:$D$121,$D61)</f>
        <v>0</v>
      </c>
      <c r="I61">
        <f>SUMIFS(Data!I$2:I$121,Data!$B$2:$B$121,$B61,Data!$A$2:$A$121,$C61,Data!$D$2:$D$121,$D61)</f>
        <v>0</v>
      </c>
      <c r="J61">
        <f>SUMIFS(Data!J$2:J$121,Data!$B$2:$B$121,$B61,Data!$A$2:$A$121,$C61,Data!$D$2:$D$121,$D61)</f>
        <v>0</v>
      </c>
      <c r="K61">
        <f>SUMIFS(Data!Q$2:Q$121,Data!$B$2:$B$121,$B61,Data!$A$2:$A$121,$C61,Data!$D$2:$D$121,$D61)</f>
        <v>0</v>
      </c>
      <c r="L61">
        <f>SUMIFS(Data!R$2:R$121,Data!$B$2:$B$121,$B61,Data!$A$2:$A$121,$C61,Data!$D$2:$D$121,$D61)</f>
        <v>0</v>
      </c>
    </row>
    <row r="62">
      <c r="B62" t="str">
        <v>Product 1</v>
      </c>
      <c r="C62" t="str">
        <v>Joe</v>
      </c>
      <c r="D62" t="str">
        <v>Italy</v>
      </c>
      <c r="E62">
        <f>SUMIFS(Data!E$2:E$121,Data!$B$2:$B$121,$B62,Data!$A$2:$A$121,$C62,Data!$D$2:$D$121,$D62)</f>
        <v>0</v>
      </c>
      <c r="F62">
        <f>SUMIFS(Data!F$2:F$121,Data!$B$2:$B$121,$B62,Data!$A$2:$A$121,$C62,Data!$D$2:$D$121,$D62)</f>
        <v>0</v>
      </c>
      <c r="G62">
        <f>SUMIFS(Data!G$2:G$121,Data!$B$2:$B$121,$B62,Data!$A$2:$A$121,$C62,Data!$D$2:$D$121,$D62)</f>
        <v>0</v>
      </c>
      <c r="H62">
        <f>SUMIFS(Data!H$2:H$121,Data!$B$2:$B$121,$B62,Data!$A$2:$A$121,$C62,Data!$D$2:$D$121,$D62)</f>
        <v>0</v>
      </c>
      <c r="I62">
        <f>SUMIFS(Data!I$2:I$121,Data!$B$2:$B$121,$B62,Data!$A$2:$A$121,$C62,Data!$D$2:$D$121,$D62)</f>
        <v>0</v>
      </c>
      <c r="J62">
        <f>SUMIFS(Data!J$2:J$121,Data!$B$2:$B$121,$B62,Data!$A$2:$A$121,$C62,Data!$D$2:$D$121,$D62)</f>
        <v>0</v>
      </c>
      <c r="K62">
        <f>SUMIFS(Data!Q$2:Q$121,Data!$B$2:$B$121,$B62,Data!$A$2:$A$121,$C62,Data!$D$2:$D$121,$D62)</f>
        <v>0</v>
      </c>
      <c r="L62">
        <f>SUMIFS(Data!R$2:R$121,Data!$B$2:$B$121,$B62,Data!$A$2:$A$121,$C62,Data!$D$2:$D$121,$D62)</f>
        <v>0</v>
      </c>
    </row>
    <row r="63">
      <c r="B63" t="str">
        <v>Product 1</v>
      </c>
      <c r="C63" t="str">
        <v>Marco</v>
      </c>
      <c r="D63" t="str">
        <v>Italy</v>
      </c>
      <c r="E63">
        <f>SUMIFS(Data!E$2:E$121,Data!$B$2:$B$121,$B63,Data!$A$2:$A$121,$C63,Data!$D$2:$D$121,$D63)</f>
        <v>0</v>
      </c>
      <c r="F63">
        <f>SUMIFS(Data!F$2:F$121,Data!$B$2:$B$121,$B63,Data!$A$2:$A$121,$C63,Data!$D$2:$D$121,$D63)</f>
        <v>0</v>
      </c>
      <c r="G63">
        <f>SUMIFS(Data!G$2:G$121,Data!$B$2:$B$121,$B63,Data!$A$2:$A$121,$C63,Data!$D$2:$D$121,$D63)</f>
        <v>0</v>
      </c>
      <c r="H63">
        <f>SUMIFS(Data!H$2:H$121,Data!$B$2:$B$121,$B63,Data!$A$2:$A$121,$C63,Data!$D$2:$D$121,$D63)</f>
        <v>0</v>
      </c>
      <c r="I63">
        <f>SUMIFS(Data!I$2:I$121,Data!$B$2:$B$121,$B63,Data!$A$2:$A$121,$C63,Data!$D$2:$D$121,$D63)</f>
        <v>0</v>
      </c>
      <c r="J63">
        <f>SUMIFS(Data!J$2:J$121,Data!$B$2:$B$121,$B63,Data!$A$2:$A$121,$C63,Data!$D$2:$D$121,$D63)</f>
        <v>0</v>
      </c>
      <c r="K63">
        <f>SUMIFS(Data!Q$2:Q$121,Data!$B$2:$B$121,$B63,Data!$A$2:$A$121,$C63,Data!$D$2:$D$121,$D63)</f>
        <v>0</v>
      </c>
      <c r="L63">
        <f>SUMIFS(Data!R$2:R$121,Data!$B$2:$B$121,$B63,Data!$A$2:$A$121,$C63,Data!$D$2:$D$121,$D63)</f>
        <v>0</v>
      </c>
    </row>
    <row r="64">
      <c r="B64" t="str">
        <v>Product 1</v>
      </c>
      <c r="C64" t="str">
        <v>Noah</v>
      </c>
      <c r="D64" t="str">
        <v>Italy</v>
      </c>
      <c r="E64">
        <f>SUMIFS(Data!E$2:E$121,Data!$B$2:$B$121,$B64,Data!$A$2:$A$121,$C64,Data!$D$2:$D$121,$D64)</f>
        <v>7</v>
      </c>
      <c r="F64">
        <f>SUMIFS(Data!F$2:F$121,Data!$B$2:$B$121,$B64,Data!$A$2:$A$121,$C64,Data!$D$2:$D$121,$D64)</f>
        <v>24</v>
      </c>
      <c r="G64">
        <f>SUMIFS(Data!G$2:G$121,Data!$B$2:$B$121,$B64,Data!$A$2:$A$121,$C64,Data!$D$2:$D$121,$D64)</f>
        <v>3.4285714285714284</v>
      </c>
      <c r="H64">
        <f>SUMIFS(Data!H$2:H$121,Data!$B$2:$B$121,$B64,Data!$A$2:$A$121,$C64,Data!$D$2:$D$121,$D64)</f>
        <v>120000</v>
      </c>
      <c r="I64">
        <f>SUMIFS(Data!I$2:I$121,Data!$B$2:$B$121,$B64,Data!$A$2:$A$121,$C64,Data!$D$2:$D$121,$D64)</f>
        <v>17142.85714285714</v>
      </c>
      <c r="J64">
        <f>SUMIFS(Data!J$2:J$121,Data!$B$2:$B$121,$B64,Data!$A$2:$A$121,$C64,Data!$D$2:$D$121,$D64)</f>
        <v>500</v>
      </c>
      <c r="K64">
        <f>SUMIFS(Data!Q$2:Q$121,Data!$B$2:$B$121,$B64,Data!$A$2:$A$121,$C64,Data!$D$2:$D$121,$D64)</f>
        <v>128</v>
      </c>
      <c r="L64">
        <f>SUMIFS(Data!R$2:R$121,Data!$B$2:$B$121,$B64,Data!$A$2:$A$121,$C64,Data!$D$2:$D$121,$D64)</f>
        <v>33</v>
      </c>
    </row>
    <row r="65">
      <c r="B65" t="str">
        <v>Product 1</v>
      </c>
      <c r="C65" t="str">
        <v>Kelly</v>
      </c>
      <c r="D65" t="str">
        <v>Italy</v>
      </c>
      <c r="E65">
        <f>SUMIFS(Data!E$2:E$121,Data!$B$2:$B$121,$B65,Data!$A$2:$A$121,$C65,Data!$D$2:$D$121,$D65)</f>
        <v>9</v>
      </c>
      <c r="F65">
        <f>SUMIFS(Data!F$2:F$121,Data!$B$2:$B$121,$B65,Data!$A$2:$A$121,$C65,Data!$D$2:$D$121,$D65)</f>
        <v>29</v>
      </c>
      <c r="G65">
        <f>SUMIFS(Data!G$2:G$121,Data!$B$2:$B$121,$B65,Data!$A$2:$A$121,$C65,Data!$D$2:$D$121,$D65)</f>
        <v>3.2222222222222223</v>
      </c>
      <c r="H65">
        <f>SUMIFS(Data!H$2:H$121,Data!$B$2:$B$121,$B65,Data!$A$2:$A$121,$C65,Data!$D$2:$D$121,$D65)</f>
        <v>120000</v>
      </c>
      <c r="I65">
        <f>SUMIFS(Data!I$2:I$121,Data!$B$2:$B$121,$B65,Data!$A$2:$A$121,$C65,Data!$D$2:$D$121,$D65)</f>
        <v>13333.333333333334</v>
      </c>
      <c r="J65">
        <f>SUMIFS(Data!J$2:J$121,Data!$B$2:$B$121,$B65,Data!$A$2:$A$121,$C65,Data!$D$2:$D$121,$D65)</f>
        <v>480</v>
      </c>
      <c r="K65">
        <f>SUMIFS(Data!Q$2:Q$121,Data!$B$2:$B$121,$B65,Data!$A$2:$A$121,$C65,Data!$D$2:$D$121,$D65)</f>
        <v>126</v>
      </c>
      <c r="L65">
        <f>SUMIFS(Data!R$2:R$121,Data!$B$2:$B$121,$B65,Data!$A$2:$A$121,$C65,Data!$D$2:$D$121,$D65)</f>
        <v>31</v>
      </c>
    </row>
    <row r="66">
      <c r="B66" t="str">
        <v>Product 1</v>
      </c>
      <c r="C66" t="str">
        <v>John</v>
      </c>
      <c r="D66" t="str">
        <v>Italy</v>
      </c>
      <c r="E66">
        <f>SUMIFS(Data!E$2:E$121,Data!$B$2:$B$121,$B66,Data!$A$2:$A$121,$C66,Data!$D$2:$D$121,$D66)</f>
        <v>0</v>
      </c>
      <c r="F66">
        <f>SUMIFS(Data!F$2:F$121,Data!$B$2:$B$121,$B66,Data!$A$2:$A$121,$C66,Data!$D$2:$D$121,$D66)</f>
        <v>0</v>
      </c>
      <c r="G66">
        <f>SUMIFS(Data!G$2:G$121,Data!$B$2:$B$121,$B66,Data!$A$2:$A$121,$C66,Data!$D$2:$D$121,$D66)</f>
        <v>0</v>
      </c>
      <c r="H66">
        <f>SUMIFS(Data!H$2:H$121,Data!$B$2:$B$121,$B66,Data!$A$2:$A$121,$C66,Data!$D$2:$D$121,$D66)</f>
        <v>0</v>
      </c>
      <c r="I66">
        <f>SUMIFS(Data!I$2:I$121,Data!$B$2:$B$121,$B66,Data!$A$2:$A$121,$C66,Data!$D$2:$D$121,$D66)</f>
        <v>0</v>
      </c>
      <c r="J66">
        <f>SUMIFS(Data!J$2:J$121,Data!$B$2:$B$121,$B66,Data!$A$2:$A$121,$C66,Data!$D$2:$D$121,$D66)</f>
        <v>0</v>
      </c>
      <c r="K66">
        <f>SUMIFS(Data!Q$2:Q$121,Data!$B$2:$B$121,$B66,Data!$A$2:$A$121,$C66,Data!$D$2:$D$121,$D66)</f>
        <v>0</v>
      </c>
      <c r="L66">
        <f>SUMIFS(Data!R$2:R$121,Data!$B$2:$B$121,$B66,Data!$A$2:$A$121,$C66,Data!$D$2:$D$121,$D66)</f>
        <v>0</v>
      </c>
    </row>
    <row r="67">
      <c r="B67" t="str">
        <v>Product 1</v>
      </c>
      <c r="C67" t="str">
        <v>Ken</v>
      </c>
      <c r="D67" t="str">
        <v>Italy</v>
      </c>
      <c r="E67">
        <f>SUMIFS(Data!E$2:E$121,Data!$B$2:$B$121,$B67,Data!$A$2:$A$121,$C67,Data!$D$2:$D$121,$D67)</f>
        <v>8</v>
      </c>
      <c r="F67">
        <f>SUMIFS(Data!F$2:F$121,Data!$B$2:$B$121,$B67,Data!$A$2:$A$121,$C67,Data!$D$2:$D$121,$D67)</f>
        <v>18</v>
      </c>
      <c r="G67">
        <f>SUMIFS(Data!G$2:G$121,Data!$B$2:$B$121,$B67,Data!$A$2:$A$121,$C67,Data!$D$2:$D$121,$D67)</f>
        <v>2.25</v>
      </c>
      <c r="H67">
        <f>SUMIFS(Data!H$2:H$121,Data!$B$2:$B$121,$B67,Data!$A$2:$A$121,$C67,Data!$D$2:$D$121,$D67)</f>
        <v>77700</v>
      </c>
      <c r="I67">
        <f>SUMIFS(Data!I$2:I$121,Data!$B$2:$B$121,$B67,Data!$A$2:$A$121,$C67,Data!$D$2:$D$121,$D67)</f>
        <v>9712.5</v>
      </c>
      <c r="J67">
        <f>SUMIFS(Data!J$2:J$121,Data!$B$2:$B$121,$B67,Data!$A$2:$A$121,$C67,Data!$D$2:$D$121,$D67)</f>
        <v>400</v>
      </c>
      <c r="K67">
        <f>SUMIFS(Data!Q$2:Q$121,Data!$B$2:$B$121,$B67,Data!$A$2:$A$121,$C67,Data!$D$2:$D$121,$D67)</f>
        <v>104</v>
      </c>
      <c r="L67">
        <f>SUMIFS(Data!R$2:R$121,Data!$B$2:$B$121,$B67,Data!$A$2:$A$121,$C67,Data!$D$2:$D$121,$D67)</f>
        <v>17</v>
      </c>
    </row>
    <row r="68">
      <c r="B68" t="str">
        <v>Product 1</v>
      </c>
      <c r="C68" t="str">
        <v>Una</v>
      </c>
      <c r="D68" t="str">
        <v>Italy</v>
      </c>
      <c r="E68">
        <f>SUMIFS(Data!E$2:E$121,Data!$B$2:$B$121,$B68,Data!$A$2:$A$121,$C68,Data!$D$2:$D$121,$D68)</f>
        <v>0</v>
      </c>
      <c r="F68">
        <f>SUMIFS(Data!F$2:F$121,Data!$B$2:$B$121,$B68,Data!$A$2:$A$121,$C68,Data!$D$2:$D$121,$D68)</f>
        <v>0</v>
      </c>
      <c r="G68">
        <f>SUMIFS(Data!G$2:G$121,Data!$B$2:$B$121,$B68,Data!$A$2:$A$121,$C68,Data!$D$2:$D$121,$D68)</f>
        <v>0</v>
      </c>
      <c r="H68">
        <f>SUMIFS(Data!H$2:H$121,Data!$B$2:$B$121,$B68,Data!$A$2:$A$121,$C68,Data!$D$2:$D$121,$D68)</f>
        <v>0</v>
      </c>
      <c r="I68">
        <f>SUMIFS(Data!I$2:I$121,Data!$B$2:$B$121,$B68,Data!$A$2:$A$121,$C68,Data!$D$2:$D$121,$D68)</f>
        <v>0</v>
      </c>
      <c r="J68">
        <f>SUMIFS(Data!J$2:J$121,Data!$B$2:$B$121,$B68,Data!$A$2:$A$121,$C68,Data!$D$2:$D$121,$D68)</f>
        <v>0</v>
      </c>
      <c r="K68">
        <f>SUMIFS(Data!Q$2:Q$121,Data!$B$2:$B$121,$B68,Data!$A$2:$A$121,$C68,Data!$D$2:$D$121,$D68)</f>
        <v>0</v>
      </c>
      <c r="L68">
        <f>SUMIFS(Data!R$2:R$121,Data!$B$2:$B$121,$B68,Data!$A$2:$A$121,$C68,Data!$D$2:$D$121,$D68)</f>
        <v>0</v>
      </c>
    </row>
    <row r="69">
      <c r="B69" t="str">
        <v>Product 1</v>
      </c>
      <c r="C69" t="str">
        <v>Gordon</v>
      </c>
      <c r="D69" t="str">
        <v>Italy</v>
      </c>
      <c r="E69">
        <f>SUMIFS(Data!E$2:E$121,Data!$B$2:$B$121,$B69,Data!$A$2:$A$121,$C69,Data!$D$2:$D$121,$D69)</f>
        <v>0</v>
      </c>
      <c r="F69">
        <f>SUMIFS(Data!F$2:F$121,Data!$B$2:$B$121,$B69,Data!$A$2:$A$121,$C69,Data!$D$2:$D$121,$D69)</f>
        <v>0</v>
      </c>
      <c r="G69">
        <f>SUMIFS(Data!G$2:G$121,Data!$B$2:$B$121,$B69,Data!$A$2:$A$121,$C69,Data!$D$2:$D$121,$D69)</f>
        <v>0</v>
      </c>
      <c r="H69">
        <f>SUMIFS(Data!H$2:H$121,Data!$B$2:$B$121,$B69,Data!$A$2:$A$121,$C69,Data!$D$2:$D$121,$D69)</f>
        <v>0</v>
      </c>
      <c r="I69">
        <f>SUMIFS(Data!I$2:I$121,Data!$B$2:$B$121,$B69,Data!$A$2:$A$121,$C69,Data!$D$2:$D$121,$D69)</f>
        <v>0</v>
      </c>
      <c r="J69">
        <f>SUMIFS(Data!J$2:J$121,Data!$B$2:$B$121,$B69,Data!$A$2:$A$121,$C69,Data!$D$2:$D$121,$D69)</f>
        <v>0</v>
      </c>
      <c r="K69">
        <f>SUMIFS(Data!Q$2:Q$121,Data!$B$2:$B$121,$B69,Data!$A$2:$A$121,$C69,Data!$D$2:$D$121,$D69)</f>
        <v>0</v>
      </c>
      <c r="L69">
        <f>SUMIFS(Data!R$2:R$121,Data!$B$2:$B$121,$B69,Data!$A$2:$A$121,$C69,Data!$D$2:$D$121,$D69)</f>
        <v>0</v>
      </c>
    </row>
    <row r="70">
      <c r="B70" t="str">
        <v>Product 1</v>
      </c>
      <c r="C70" t="str">
        <v>Mich</v>
      </c>
      <c r="D70" t="str">
        <v>Italy</v>
      </c>
      <c r="E70">
        <f>SUMIFS(Data!E$2:E$121,Data!$B$2:$B$121,$B70,Data!$A$2:$A$121,$C70,Data!$D$2:$D$121,$D70)</f>
        <v>0</v>
      </c>
      <c r="F70">
        <f>SUMIFS(Data!F$2:F$121,Data!$B$2:$B$121,$B70,Data!$A$2:$A$121,$C70,Data!$D$2:$D$121,$D70)</f>
        <v>0</v>
      </c>
      <c r="G70">
        <f>SUMIFS(Data!G$2:G$121,Data!$B$2:$B$121,$B70,Data!$A$2:$A$121,$C70,Data!$D$2:$D$121,$D70)</f>
        <v>0</v>
      </c>
      <c r="H70">
        <f>SUMIFS(Data!H$2:H$121,Data!$B$2:$B$121,$B70,Data!$A$2:$A$121,$C70,Data!$D$2:$D$121,$D70)</f>
        <v>0</v>
      </c>
      <c r="I70">
        <f>SUMIFS(Data!I$2:I$121,Data!$B$2:$B$121,$B70,Data!$A$2:$A$121,$C70,Data!$D$2:$D$121,$D70)</f>
        <v>0</v>
      </c>
      <c r="J70">
        <f>SUMIFS(Data!J$2:J$121,Data!$B$2:$B$121,$B70,Data!$A$2:$A$121,$C70,Data!$D$2:$D$121,$D70)</f>
        <v>0</v>
      </c>
      <c r="K70">
        <f>SUMIFS(Data!Q$2:Q$121,Data!$B$2:$B$121,$B70,Data!$A$2:$A$121,$C70,Data!$D$2:$D$121,$D70)</f>
        <v>0</v>
      </c>
      <c r="L70">
        <f>SUMIFS(Data!R$2:R$121,Data!$B$2:$B$121,$B70,Data!$A$2:$A$121,$C70,Data!$D$2:$D$121,$D70)</f>
        <v>0</v>
      </c>
    </row>
    <row r="71">
      <c r="B71" t="str">
        <v>Product 1</v>
      </c>
      <c r="C71" t="str">
        <v>Patrick</v>
      </c>
      <c r="D71" t="str">
        <v>Italy</v>
      </c>
      <c r="E71">
        <f>SUMIFS(Data!E$2:E$121,Data!$B$2:$B$121,$B71,Data!$A$2:$A$121,$C71,Data!$D$2:$D$121,$D71)</f>
        <v>0</v>
      </c>
      <c r="F71">
        <f>SUMIFS(Data!F$2:F$121,Data!$B$2:$B$121,$B71,Data!$A$2:$A$121,$C71,Data!$D$2:$D$121,$D71)</f>
        <v>0</v>
      </c>
      <c r="G71">
        <f>SUMIFS(Data!G$2:G$121,Data!$B$2:$B$121,$B71,Data!$A$2:$A$121,$C71,Data!$D$2:$D$121,$D71)</f>
        <v>0</v>
      </c>
      <c r="H71">
        <f>SUMIFS(Data!H$2:H$121,Data!$B$2:$B$121,$B71,Data!$A$2:$A$121,$C71,Data!$D$2:$D$121,$D71)</f>
        <v>0</v>
      </c>
      <c r="I71">
        <f>SUMIFS(Data!I$2:I$121,Data!$B$2:$B$121,$B71,Data!$A$2:$A$121,$C71,Data!$D$2:$D$121,$D71)</f>
        <v>0</v>
      </c>
      <c r="J71">
        <f>SUMIFS(Data!J$2:J$121,Data!$B$2:$B$121,$B71,Data!$A$2:$A$121,$C71,Data!$D$2:$D$121,$D71)</f>
        <v>0</v>
      </c>
      <c r="K71">
        <f>SUMIFS(Data!Q$2:Q$121,Data!$B$2:$B$121,$B71,Data!$A$2:$A$121,$C71,Data!$D$2:$D$121,$D71)</f>
        <v>0</v>
      </c>
      <c r="L71">
        <f>SUMIFS(Data!R$2:R$121,Data!$B$2:$B$121,$B71,Data!$A$2:$A$121,$C71,Data!$D$2:$D$121,$D71)</f>
        <v>0</v>
      </c>
    </row>
    <row r="72">
      <c r="B72" t="str">
        <v>Product 2</v>
      </c>
      <c r="C72" t="str">
        <v>Joe</v>
      </c>
      <c r="D72" t="str">
        <v>Italy</v>
      </c>
      <c r="E72">
        <f>SUMIFS(Data!E$2:E$121,Data!$B$2:$B$121,$B72,Data!$A$2:$A$121,$C72,Data!$D$2:$D$121,$D72)</f>
        <v>18</v>
      </c>
      <c r="F72">
        <f>SUMIFS(Data!F$2:F$121,Data!$B$2:$B$121,$B72,Data!$A$2:$A$121,$C72,Data!$D$2:$D$121,$D72)</f>
        <v>45</v>
      </c>
      <c r="G72">
        <f>SUMIFS(Data!G$2:G$121,Data!$B$2:$B$121,$B72,Data!$A$2:$A$121,$C72,Data!$D$2:$D$121,$D72)</f>
        <v>5</v>
      </c>
      <c r="H72">
        <f>SUMIFS(Data!H$2:H$121,Data!$B$2:$B$121,$B72,Data!$A$2:$A$121,$C72,Data!$D$2:$D$121,$D72)</f>
        <v>153000</v>
      </c>
      <c r="I72">
        <f>SUMIFS(Data!I$2:I$121,Data!$B$2:$B$121,$B72,Data!$A$2:$A$121,$C72,Data!$D$2:$D$121,$D72)</f>
        <v>17000</v>
      </c>
      <c r="J72">
        <f>SUMIFS(Data!J$2:J$121,Data!$B$2:$B$121,$B72,Data!$A$2:$A$121,$C72,Data!$D$2:$D$121,$D72)</f>
        <v>648</v>
      </c>
      <c r="K72">
        <f>SUMIFS(Data!Q$2:Q$121,Data!$B$2:$B$121,$B72,Data!$A$2:$A$121,$C72,Data!$D$2:$D$121,$D72)</f>
        <v>120</v>
      </c>
      <c r="L72">
        <f>SUMIFS(Data!R$2:R$121,Data!$B$2:$B$121,$B72,Data!$A$2:$A$121,$C72,Data!$D$2:$D$121,$D72)</f>
        <v>99</v>
      </c>
    </row>
    <row r="73">
      <c r="B73" t="str">
        <v>Product 2</v>
      </c>
      <c r="C73" t="str">
        <v>Marco</v>
      </c>
      <c r="D73" t="str">
        <v>Italy</v>
      </c>
      <c r="E73">
        <f>SUMIFS(Data!E$2:E$121,Data!$B$2:$B$121,$B73,Data!$A$2:$A$121,$C73,Data!$D$2:$D$121,$D73)</f>
        <v>6</v>
      </c>
      <c r="F73">
        <f>SUMIFS(Data!F$2:F$121,Data!$B$2:$B$121,$B73,Data!$A$2:$A$121,$C73,Data!$D$2:$D$121,$D73)</f>
        <v>24</v>
      </c>
      <c r="G73">
        <f>SUMIFS(Data!G$2:G$121,Data!$B$2:$B$121,$B73,Data!$A$2:$A$121,$C73,Data!$D$2:$D$121,$D73)</f>
        <v>4</v>
      </c>
      <c r="H73">
        <f>SUMIFS(Data!H$2:H$121,Data!$B$2:$B$121,$B73,Data!$A$2:$A$121,$C73,Data!$D$2:$D$121,$D73)</f>
        <v>81600</v>
      </c>
      <c r="I73">
        <f>SUMIFS(Data!I$2:I$121,Data!$B$2:$B$121,$B73,Data!$A$2:$A$121,$C73,Data!$D$2:$D$121,$D73)</f>
        <v>13600</v>
      </c>
      <c r="J73">
        <f>SUMIFS(Data!J$2:J$121,Data!$B$2:$B$121,$B73,Data!$A$2:$A$121,$C73,Data!$D$2:$D$121,$D73)</f>
        <v>365</v>
      </c>
      <c r="K73">
        <f>SUMIFS(Data!Q$2:Q$121,Data!$B$2:$B$121,$B73,Data!$A$2:$A$121,$C73,Data!$D$2:$D$121,$D73)</f>
        <v>63</v>
      </c>
      <c r="L73">
        <f>SUMIFS(Data!R$2:R$121,Data!$B$2:$B$121,$B73,Data!$A$2:$A$121,$C73,Data!$D$2:$D$121,$D73)</f>
        <v>50</v>
      </c>
    </row>
    <row r="74">
      <c r="B74" t="str">
        <v>Product 2</v>
      </c>
      <c r="C74" t="str">
        <v>Noah</v>
      </c>
      <c r="D74" t="str">
        <v>Italy</v>
      </c>
      <c r="E74">
        <f>SUMIFS(Data!E$2:E$121,Data!$B$2:$B$121,$B74,Data!$A$2:$A$121,$C74,Data!$D$2:$D$121,$D74)</f>
        <v>15</v>
      </c>
      <c r="F74">
        <f>SUMIFS(Data!F$2:F$121,Data!$B$2:$B$121,$B74,Data!$A$2:$A$121,$C74,Data!$D$2:$D$121,$D74)</f>
        <v>39</v>
      </c>
      <c r="G74">
        <f>SUMIFS(Data!G$2:G$121,Data!$B$2:$B$121,$B74,Data!$A$2:$A$121,$C74,Data!$D$2:$D$121,$D74)</f>
        <v>5.285714285714286</v>
      </c>
      <c r="H74">
        <f>SUMIFS(Data!H$2:H$121,Data!$B$2:$B$121,$B74,Data!$A$2:$A$121,$C74,Data!$D$2:$D$121,$D74)</f>
        <v>132600</v>
      </c>
      <c r="I74">
        <f>SUMIFS(Data!I$2:I$121,Data!$B$2:$B$121,$B74,Data!$A$2:$A$121,$C74,Data!$D$2:$D$121,$D74)</f>
        <v>17971.428571428572</v>
      </c>
      <c r="J74">
        <f>SUMIFS(Data!J$2:J$121,Data!$B$2:$B$121,$B74,Data!$A$2:$A$121,$C74,Data!$D$2:$D$121,$D74)</f>
        <v>773</v>
      </c>
      <c r="K74">
        <f>SUMIFS(Data!Q$2:Q$121,Data!$B$2:$B$121,$B74,Data!$A$2:$A$121,$C74,Data!$D$2:$D$121,$D74)</f>
        <v>122</v>
      </c>
      <c r="L74">
        <f>SUMIFS(Data!R$2:R$121,Data!$B$2:$B$121,$B74,Data!$A$2:$A$121,$C74,Data!$D$2:$D$121,$D74)</f>
        <v>91</v>
      </c>
    </row>
    <row r="75">
      <c r="B75" t="str">
        <v>Product 2</v>
      </c>
      <c r="C75" t="str">
        <v>Kelly</v>
      </c>
      <c r="D75" t="str">
        <v>Italy</v>
      </c>
      <c r="E75">
        <f>SUMIFS(Data!E$2:E$121,Data!$B$2:$B$121,$B75,Data!$A$2:$A$121,$C75,Data!$D$2:$D$121,$D75)</f>
        <v>16</v>
      </c>
      <c r="F75">
        <f>SUMIFS(Data!F$2:F$121,Data!$B$2:$B$121,$B75,Data!$A$2:$A$121,$C75,Data!$D$2:$D$121,$D75)</f>
        <v>40</v>
      </c>
      <c r="G75">
        <f>SUMIFS(Data!G$2:G$121,Data!$B$2:$B$121,$B75,Data!$A$2:$A$121,$C75,Data!$D$2:$D$121,$D75)</f>
        <v>4.9523809523809526</v>
      </c>
      <c r="H75">
        <f>SUMIFS(Data!H$2:H$121,Data!$B$2:$B$121,$B75,Data!$A$2:$A$121,$C75,Data!$D$2:$D$121,$D75)</f>
        <v>136000</v>
      </c>
      <c r="I75">
        <f>SUMIFS(Data!I$2:I$121,Data!$B$2:$B$121,$B75,Data!$A$2:$A$121,$C75,Data!$D$2:$D$121,$D75)</f>
        <v>16838.095238095237</v>
      </c>
      <c r="J75">
        <f>SUMIFS(Data!J$2:J$121,Data!$B$2:$B$121,$B75,Data!$A$2:$A$121,$C75,Data!$D$2:$D$121,$D75)</f>
        <v>736</v>
      </c>
      <c r="K75">
        <f>SUMIFS(Data!Q$2:Q$121,Data!$B$2:$B$121,$B75,Data!$A$2:$A$121,$C75,Data!$D$2:$D$121,$D75)</f>
        <v>123</v>
      </c>
      <c r="L75">
        <f>SUMIFS(Data!R$2:R$121,Data!$B$2:$B$121,$B75,Data!$A$2:$A$121,$C75,Data!$D$2:$D$121,$D75)</f>
        <v>98</v>
      </c>
    </row>
    <row r="76">
      <c r="B76" t="str">
        <v>Product 2</v>
      </c>
      <c r="C76" t="str">
        <v>John</v>
      </c>
      <c r="D76" t="str">
        <v>Italy</v>
      </c>
      <c r="E76">
        <f>SUMIFS(Data!E$2:E$121,Data!$B$2:$B$121,$B76,Data!$A$2:$A$121,$C76,Data!$D$2:$D$121,$D76)</f>
        <v>8</v>
      </c>
      <c r="F76">
        <f>SUMIFS(Data!F$2:F$121,Data!$B$2:$B$121,$B76,Data!$A$2:$A$121,$C76,Data!$D$2:$D$121,$D76)</f>
        <v>17</v>
      </c>
      <c r="G76">
        <f>SUMIFS(Data!G$2:G$121,Data!$B$2:$B$121,$B76,Data!$A$2:$A$121,$C76,Data!$D$2:$D$121,$D76)</f>
        <v>2.125</v>
      </c>
      <c r="H76">
        <f>SUMIFS(Data!H$2:H$121,Data!$B$2:$B$121,$B76,Data!$A$2:$A$121,$C76,Data!$D$2:$D$121,$D76)</f>
        <v>57800</v>
      </c>
      <c r="I76">
        <f>SUMIFS(Data!I$2:I$121,Data!$B$2:$B$121,$B76,Data!$A$2:$A$121,$C76,Data!$D$2:$D$121,$D76)</f>
        <v>7225</v>
      </c>
      <c r="J76">
        <f>SUMIFS(Data!J$2:J$121,Data!$B$2:$B$121,$B76,Data!$A$2:$A$121,$C76,Data!$D$2:$D$121,$D76)</f>
        <v>347</v>
      </c>
      <c r="K76">
        <f>SUMIFS(Data!Q$2:Q$121,Data!$B$2:$B$121,$B76,Data!$A$2:$A$121,$C76,Data!$D$2:$D$121,$D76)</f>
        <v>60</v>
      </c>
      <c r="L76">
        <f>SUMIFS(Data!R$2:R$121,Data!$B$2:$B$121,$B76,Data!$A$2:$A$121,$C76,Data!$D$2:$D$121,$D76)</f>
        <v>50</v>
      </c>
    </row>
    <row r="77">
      <c r="B77" t="str">
        <v>Product 2</v>
      </c>
      <c r="C77" t="str">
        <v>Ken</v>
      </c>
      <c r="D77" t="str">
        <v>Italy</v>
      </c>
      <c r="E77">
        <f>SUMIFS(Data!E$2:E$121,Data!$B$2:$B$121,$B77,Data!$A$2:$A$121,$C77,Data!$D$2:$D$121,$D77)</f>
        <v>15</v>
      </c>
      <c r="F77">
        <f>SUMIFS(Data!F$2:F$121,Data!$B$2:$B$121,$B77,Data!$A$2:$A$121,$C77,Data!$D$2:$D$121,$D77)</f>
        <v>44</v>
      </c>
      <c r="G77">
        <f>SUMIFS(Data!G$2:G$121,Data!$B$2:$B$121,$B77,Data!$A$2:$A$121,$C77,Data!$D$2:$D$121,$D77)</f>
        <v>5.944444444444445</v>
      </c>
      <c r="H77">
        <f>SUMIFS(Data!H$2:H$121,Data!$B$2:$B$121,$B77,Data!$A$2:$A$121,$C77,Data!$D$2:$D$121,$D77)</f>
        <v>149600</v>
      </c>
      <c r="I77">
        <f>SUMIFS(Data!I$2:I$121,Data!$B$2:$B$121,$B77,Data!$A$2:$A$121,$C77,Data!$D$2:$D$121,$D77)</f>
        <v>20211.11111111111</v>
      </c>
      <c r="J77">
        <f>SUMIFS(Data!J$2:J$121,Data!$B$2:$B$121,$B77,Data!$A$2:$A$121,$C77,Data!$D$2:$D$121,$D77)</f>
        <v>761</v>
      </c>
      <c r="K77">
        <f>SUMIFS(Data!Q$2:Q$121,Data!$B$2:$B$121,$B77,Data!$A$2:$A$121,$C77,Data!$D$2:$D$121,$D77)</f>
        <v>119</v>
      </c>
      <c r="L77">
        <f>SUMIFS(Data!R$2:R$121,Data!$B$2:$B$121,$B77,Data!$A$2:$A$121,$C77,Data!$D$2:$D$121,$D77)</f>
        <v>96</v>
      </c>
    </row>
    <row r="78">
      <c r="B78" t="str">
        <v>Product 2</v>
      </c>
      <c r="C78" t="str">
        <v>Una</v>
      </c>
      <c r="D78" t="str">
        <v>Italy</v>
      </c>
      <c r="E78">
        <f>SUMIFS(Data!E$2:E$121,Data!$B$2:$B$121,$B78,Data!$A$2:$A$121,$C78,Data!$D$2:$D$121,$D78)</f>
        <v>14</v>
      </c>
      <c r="F78">
        <f>SUMIFS(Data!F$2:F$121,Data!$B$2:$B$121,$B78,Data!$A$2:$A$121,$C78,Data!$D$2:$D$121,$D78)</f>
        <v>45</v>
      </c>
      <c r="G78">
        <f>SUMIFS(Data!G$2:G$121,Data!$B$2:$B$121,$B78,Data!$A$2:$A$121,$C78,Data!$D$2:$D$121,$D78)</f>
        <v>6.428571428571429</v>
      </c>
      <c r="H78">
        <f>SUMIFS(Data!H$2:H$121,Data!$B$2:$B$121,$B78,Data!$A$2:$A$121,$C78,Data!$D$2:$D$121,$D78)</f>
        <v>153000</v>
      </c>
      <c r="I78">
        <f>SUMIFS(Data!I$2:I$121,Data!$B$2:$B$121,$B78,Data!$A$2:$A$121,$C78,Data!$D$2:$D$121,$D78)</f>
        <v>21857.142857142855</v>
      </c>
      <c r="J78">
        <f>SUMIFS(Data!J$2:J$121,Data!$B$2:$B$121,$B78,Data!$A$2:$A$121,$C78,Data!$D$2:$D$121,$D78)</f>
        <v>763</v>
      </c>
      <c r="K78">
        <f>SUMIFS(Data!Q$2:Q$121,Data!$B$2:$B$121,$B78,Data!$A$2:$A$121,$C78,Data!$D$2:$D$121,$D78)</f>
        <v>113</v>
      </c>
      <c r="L78">
        <f>SUMIFS(Data!R$2:R$121,Data!$B$2:$B$121,$B78,Data!$A$2:$A$121,$C78,Data!$D$2:$D$121,$D78)</f>
        <v>98</v>
      </c>
    </row>
    <row r="79">
      <c r="B79" t="str">
        <v>Product 2</v>
      </c>
      <c r="C79" t="str">
        <v>Gordon</v>
      </c>
      <c r="D79" t="str">
        <v>Italy</v>
      </c>
      <c r="E79">
        <f>SUMIFS(Data!E$2:E$121,Data!$B$2:$B$121,$B79,Data!$A$2:$A$121,$C79,Data!$D$2:$D$121,$D79)</f>
        <v>9</v>
      </c>
      <c r="F79">
        <f>SUMIFS(Data!F$2:F$121,Data!$B$2:$B$121,$B79,Data!$A$2:$A$121,$C79,Data!$D$2:$D$121,$D79)</f>
        <v>21</v>
      </c>
      <c r="G79">
        <f>SUMIFS(Data!G$2:G$121,Data!$B$2:$B$121,$B79,Data!$A$2:$A$121,$C79,Data!$D$2:$D$121,$D79)</f>
        <v>2.3333333333333335</v>
      </c>
      <c r="H79">
        <f>SUMIFS(Data!H$2:H$121,Data!$B$2:$B$121,$B79,Data!$A$2:$A$121,$C79,Data!$D$2:$D$121,$D79)</f>
        <v>71400</v>
      </c>
      <c r="I79">
        <f>SUMIFS(Data!I$2:I$121,Data!$B$2:$B$121,$B79,Data!$A$2:$A$121,$C79,Data!$D$2:$D$121,$D79)</f>
        <v>7933.333333333333</v>
      </c>
      <c r="J79">
        <f>SUMIFS(Data!J$2:J$121,Data!$B$2:$B$121,$B79,Data!$A$2:$A$121,$C79,Data!$D$2:$D$121,$D79)</f>
        <v>391</v>
      </c>
      <c r="K79">
        <f>SUMIFS(Data!Q$2:Q$121,Data!$B$2:$B$121,$B79,Data!$A$2:$A$121,$C79,Data!$D$2:$D$121,$D79)</f>
        <v>58</v>
      </c>
      <c r="L79">
        <f>SUMIFS(Data!R$2:R$121,Data!$B$2:$B$121,$B79,Data!$A$2:$A$121,$C79,Data!$D$2:$D$121,$D79)</f>
        <v>48</v>
      </c>
    </row>
    <row r="80">
      <c r="B80" t="str">
        <v>Product 2</v>
      </c>
      <c r="C80" t="str">
        <v>Mich</v>
      </c>
      <c r="D80" t="str">
        <v>Italy</v>
      </c>
      <c r="E80">
        <f>SUMIFS(Data!E$2:E$121,Data!$B$2:$B$121,$B80,Data!$A$2:$A$121,$C80,Data!$D$2:$D$121,$D80)</f>
        <v>18</v>
      </c>
      <c r="F80">
        <f>SUMIFS(Data!F$2:F$121,Data!$B$2:$B$121,$B80,Data!$A$2:$A$121,$C80,Data!$D$2:$D$121,$D80)</f>
        <v>32</v>
      </c>
      <c r="G80">
        <f>SUMIFS(Data!G$2:G$121,Data!$B$2:$B$121,$B80,Data!$A$2:$A$121,$C80,Data!$D$2:$D$121,$D80)</f>
        <v>3.5555555555555554</v>
      </c>
      <c r="H80">
        <f>SUMIFS(Data!H$2:H$121,Data!$B$2:$B$121,$B80,Data!$A$2:$A$121,$C80,Data!$D$2:$D$121,$D80)</f>
        <v>108800</v>
      </c>
      <c r="I80">
        <f>SUMIFS(Data!I$2:I$121,Data!$B$2:$B$121,$B80,Data!$A$2:$A$121,$C80,Data!$D$2:$D$121,$D80)</f>
        <v>12088.888888888889</v>
      </c>
      <c r="J80">
        <f>SUMIFS(Data!J$2:J$121,Data!$B$2:$B$121,$B80,Data!$A$2:$A$121,$C80,Data!$D$2:$D$121,$D80)</f>
        <v>796</v>
      </c>
      <c r="K80">
        <f>SUMIFS(Data!Q$2:Q$121,Data!$B$2:$B$121,$B80,Data!$A$2:$A$121,$C80,Data!$D$2:$D$121,$D80)</f>
        <v>126</v>
      </c>
      <c r="L80">
        <f>SUMIFS(Data!R$2:R$121,Data!$B$2:$B$121,$B80,Data!$A$2:$A$121,$C80,Data!$D$2:$D$121,$D80)</f>
        <v>101</v>
      </c>
    </row>
    <row r="81">
      <c r="B81" t="str">
        <v>Product 2</v>
      </c>
      <c r="C81" t="str">
        <v>Patrick</v>
      </c>
      <c r="D81" t="str">
        <v>Italy</v>
      </c>
      <c r="E81">
        <f>SUMIFS(Data!E$2:E$121,Data!$B$2:$B$121,$B81,Data!$A$2:$A$121,$C81,Data!$D$2:$D$121,$D81)</f>
        <v>17</v>
      </c>
      <c r="F81">
        <f>SUMIFS(Data!F$2:F$121,Data!$B$2:$B$121,$B81,Data!$A$2:$A$121,$C81,Data!$D$2:$D$121,$D81)</f>
        <v>37</v>
      </c>
      <c r="G81">
        <f>SUMIFS(Data!G$2:G$121,Data!$B$2:$B$121,$B81,Data!$A$2:$A$121,$C81,Data!$D$2:$D$121,$D81)</f>
        <v>4.416666666666667</v>
      </c>
      <c r="H81">
        <f>SUMIFS(Data!H$2:H$121,Data!$B$2:$B$121,$B81,Data!$A$2:$A$121,$C81,Data!$D$2:$D$121,$D81)</f>
        <v>125800</v>
      </c>
      <c r="I81">
        <f>SUMIFS(Data!I$2:I$121,Data!$B$2:$B$121,$B81,Data!$A$2:$A$121,$C81,Data!$D$2:$D$121,$D81)</f>
        <v>15016.666666666668</v>
      </c>
      <c r="J81">
        <f>SUMIFS(Data!J$2:J$121,Data!$B$2:$B$121,$B81,Data!$A$2:$A$121,$C81,Data!$D$2:$D$121,$D81)</f>
        <v>648</v>
      </c>
      <c r="K81">
        <f>SUMIFS(Data!Q$2:Q$121,Data!$B$2:$B$121,$B81,Data!$A$2:$A$121,$C81,Data!$D$2:$D$121,$D81)</f>
        <v>125</v>
      </c>
      <c r="L81">
        <f>SUMIFS(Data!R$2:R$121,Data!$B$2:$B$121,$B81,Data!$A$2:$A$121,$C81,Data!$D$2:$D$121,$D81)</f>
        <v>86</v>
      </c>
    </row>
    <row r="82">
      <c r="B82" t="str">
        <v>Product 1</v>
      </c>
      <c r="C82" t="str">
        <v>Joe</v>
      </c>
      <c r="D82" t="str">
        <v>Switzerland</v>
      </c>
      <c r="E82">
        <f>SUMIFS(Data!E$2:E$121,Data!$B$2:$B$121,$B82,Data!$A$2:$A$121,$C82,Data!$D$2:$D$121,$D82)</f>
        <v>7</v>
      </c>
      <c r="F82">
        <f>SUMIFS(Data!F$2:F$121,Data!$B$2:$B$121,$B82,Data!$A$2:$A$121,$C82,Data!$D$2:$D$121,$D82)</f>
        <v>23</v>
      </c>
      <c r="G82">
        <f>SUMIFS(Data!G$2:G$121,Data!$B$2:$B$121,$B82,Data!$A$2:$A$121,$C82,Data!$D$2:$D$121,$D82)</f>
        <v>3.2857142857142856</v>
      </c>
      <c r="H82">
        <f>SUMIFS(Data!H$2:H$121,Data!$B$2:$B$121,$B82,Data!$A$2:$A$121,$C82,Data!$D$2:$D$121,$D82)</f>
        <v>78200</v>
      </c>
      <c r="I82">
        <f>SUMIFS(Data!I$2:I$121,Data!$B$2:$B$121,$B82,Data!$A$2:$A$121,$C82,Data!$D$2:$D$121,$D82)</f>
        <v>11171.42857142857</v>
      </c>
      <c r="J82">
        <f>SUMIFS(Data!J$2:J$121,Data!$B$2:$B$121,$B82,Data!$A$2:$A$121,$C82,Data!$D$2:$D$121,$D82)</f>
        <v>367</v>
      </c>
      <c r="K82">
        <f>SUMIFS(Data!Q$2:Q$121,Data!$B$2:$B$121,$B82,Data!$A$2:$A$121,$C82,Data!$D$2:$D$121,$D82)</f>
        <v>64</v>
      </c>
      <c r="L82">
        <f>SUMIFS(Data!R$2:R$121,Data!$B$2:$B$121,$B82,Data!$A$2:$A$121,$C82,Data!$D$2:$D$121,$D82)</f>
        <v>48</v>
      </c>
    </row>
    <row r="83">
      <c r="B83" t="str">
        <v>Product 1</v>
      </c>
      <c r="C83" t="str">
        <v>Marco</v>
      </c>
      <c r="D83" t="str">
        <v>Switzerland</v>
      </c>
      <c r="E83">
        <f>SUMIFS(Data!E$2:E$121,Data!$B$2:$B$121,$B83,Data!$A$2:$A$121,$C83,Data!$D$2:$D$121,$D83)</f>
        <v>14</v>
      </c>
      <c r="F83">
        <f>SUMIFS(Data!F$2:F$121,Data!$B$2:$B$121,$B83,Data!$A$2:$A$121,$C83,Data!$D$2:$D$121,$D83)</f>
        <v>44</v>
      </c>
      <c r="G83">
        <f>SUMIFS(Data!G$2:G$121,Data!$B$2:$B$121,$B83,Data!$A$2:$A$121,$C83,Data!$D$2:$D$121,$D83)</f>
        <v>6.2857142857142865</v>
      </c>
      <c r="H83">
        <f>SUMIFS(Data!H$2:H$121,Data!$B$2:$B$121,$B83,Data!$A$2:$A$121,$C83,Data!$D$2:$D$121,$D83)</f>
        <v>134600</v>
      </c>
      <c r="I83">
        <f>SUMIFS(Data!I$2:I$121,Data!$B$2:$B$121,$B83,Data!$A$2:$A$121,$C83,Data!$D$2:$D$121,$D83)</f>
        <v>19228.571428571428</v>
      </c>
      <c r="J83">
        <f>SUMIFS(Data!J$2:J$121,Data!$B$2:$B$121,$B83,Data!$A$2:$A$121,$C83,Data!$D$2:$D$121,$D83)</f>
        <v>718</v>
      </c>
      <c r="K83">
        <f>SUMIFS(Data!Q$2:Q$121,Data!$B$2:$B$121,$B83,Data!$A$2:$A$121,$C83,Data!$D$2:$D$121,$D83)</f>
        <v>123</v>
      </c>
      <c r="L83">
        <f>SUMIFS(Data!R$2:R$121,Data!$B$2:$B$121,$B83,Data!$A$2:$A$121,$C83,Data!$D$2:$D$121,$D83)</f>
        <v>87</v>
      </c>
    </row>
    <row r="84">
      <c r="B84" t="str">
        <v>Product 1</v>
      </c>
      <c r="C84" t="str">
        <v>Noah</v>
      </c>
      <c r="D84" t="str">
        <v>Switzerland</v>
      </c>
      <c r="E84">
        <f>SUMIFS(Data!E$2:E$121,Data!$B$2:$B$121,$B84,Data!$A$2:$A$121,$C84,Data!$D$2:$D$121,$D84)</f>
        <v>15</v>
      </c>
      <c r="F84">
        <f>SUMIFS(Data!F$2:F$121,Data!$B$2:$B$121,$B84,Data!$A$2:$A$121,$C84,Data!$D$2:$D$121,$D84)</f>
        <v>40</v>
      </c>
      <c r="G84">
        <f>SUMIFS(Data!G$2:G$121,Data!$B$2:$B$121,$B84,Data!$A$2:$A$121,$C84,Data!$D$2:$D$121,$D84)</f>
        <v>5.285714285714286</v>
      </c>
      <c r="H84">
        <f>SUMIFS(Data!H$2:H$121,Data!$B$2:$B$121,$B84,Data!$A$2:$A$121,$C84,Data!$D$2:$D$121,$D84)</f>
        <v>136000</v>
      </c>
      <c r="I84">
        <f>SUMIFS(Data!I$2:I$121,Data!$B$2:$B$121,$B84,Data!$A$2:$A$121,$C84,Data!$D$2:$D$121,$D84)</f>
        <v>17971.428571428572</v>
      </c>
      <c r="J84">
        <f>SUMIFS(Data!J$2:J$121,Data!$B$2:$B$121,$B84,Data!$A$2:$A$121,$C84,Data!$D$2:$D$121,$D84)</f>
        <v>732</v>
      </c>
      <c r="K84">
        <f>SUMIFS(Data!Q$2:Q$121,Data!$B$2:$B$121,$B84,Data!$A$2:$A$121,$C84,Data!$D$2:$D$121,$D84)</f>
        <v>120</v>
      </c>
      <c r="L84">
        <f>SUMIFS(Data!R$2:R$121,Data!$B$2:$B$121,$B84,Data!$A$2:$A$121,$C84,Data!$D$2:$D$121,$D84)</f>
        <v>92</v>
      </c>
    </row>
    <row r="85">
      <c r="B85" t="str">
        <v>Product 1</v>
      </c>
      <c r="C85" t="str">
        <v>Kelly</v>
      </c>
      <c r="D85" t="str">
        <v>Switzerland</v>
      </c>
      <c r="E85">
        <f>SUMIFS(Data!E$2:E$121,Data!$B$2:$B$121,$B85,Data!$A$2:$A$121,$C85,Data!$D$2:$D$121,$D85)</f>
        <v>8</v>
      </c>
      <c r="F85">
        <f>SUMIFS(Data!F$2:F$121,Data!$B$2:$B$121,$B85,Data!$A$2:$A$121,$C85,Data!$D$2:$D$121,$D85)</f>
        <v>19</v>
      </c>
      <c r="G85">
        <f>SUMIFS(Data!G$2:G$121,Data!$B$2:$B$121,$B85,Data!$A$2:$A$121,$C85,Data!$D$2:$D$121,$D85)</f>
        <v>2.375</v>
      </c>
      <c r="H85">
        <f>SUMIFS(Data!H$2:H$121,Data!$B$2:$B$121,$B85,Data!$A$2:$A$121,$C85,Data!$D$2:$D$121,$D85)</f>
        <v>64600</v>
      </c>
      <c r="I85">
        <f>SUMIFS(Data!I$2:I$121,Data!$B$2:$B$121,$B85,Data!$A$2:$A$121,$C85,Data!$D$2:$D$121,$D85)</f>
        <v>8075</v>
      </c>
      <c r="J85">
        <f>SUMIFS(Data!J$2:J$121,Data!$B$2:$B$121,$B85,Data!$A$2:$A$121,$C85,Data!$D$2:$D$121,$D85)</f>
        <v>324</v>
      </c>
      <c r="K85">
        <f>SUMIFS(Data!Q$2:Q$121,Data!$B$2:$B$121,$B85,Data!$A$2:$A$121,$C85,Data!$D$2:$D$121,$D85)</f>
        <v>58</v>
      </c>
      <c r="L85">
        <f>SUMIFS(Data!R$2:R$121,Data!$B$2:$B$121,$B85,Data!$A$2:$A$121,$C85,Data!$D$2:$D$121,$D85)</f>
        <v>53</v>
      </c>
    </row>
    <row r="86">
      <c r="B86" t="str">
        <v>Product 1</v>
      </c>
      <c r="C86" t="str">
        <v>John</v>
      </c>
      <c r="D86" t="str">
        <v>Switzerland</v>
      </c>
      <c r="E86">
        <f>SUMIFS(Data!E$2:E$121,Data!$B$2:$B$121,$B86,Data!$A$2:$A$121,$C86,Data!$D$2:$D$121,$D86)</f>
        <v>16</v>
      </c>
      <c r="F86">
        <f>SUMIFS(Data!F$2:F$121,Data!$B$2:$B$121,$B86,Data!$A$2:$A$121,$C86,Data!$D$2:$D$121,$D86)</f>
        <v>45</v>
      </c>
      <c r="G86">
        <f>SUMIFS(Data!G$2:G$121,Data!$B$2:$B$121,$B86,Data!$A$2:$A$121,$C86,Data!$D$2:$D$121,$D86)</f>
        <v>5.698412698412698</v>
      </c>
      <c r="H86">
        <f>SUMIFS(Data!H$2:H$121,Data!$B$2:$B$121,$B86,Data!$A$2:$A$121,$C86,Data!$D$2:$D$121,$D86)</f>
        <v>153000</v>
      </c>
      <c r="I86">
        <f>SUMIFS(Data!I$2:I$121,Data!$B$2:$B$121,$B86,Data!$A$2:$A$121,$C86,Data!$D$2:$D$121,$D86)</f>
        <v>19374.603174603173</v>
      </c>
      <c r="J86">
        <f>SUMIFS(Data!J$2:J$121,Data!$B$2:$B$121,$B86,Data!$A$2:$A$121,$C86,Data!$D$2:$D$121,$D86)</f>
        <v>745</v>
      </c>
      <c r="K86">
        <f>SUMIFS(Data!Q$2:Q$121,Data!$B$2:$B$121,$B86,Data!$A$2:$A$121,$C86,Data!$D$2:$D$121,$D86)</f>
        <v>127</v>
      </c>
      <c r="L86">
        <f>SUMIFS(Data!R$2:R$121,Data!$B$2:$B$121,$B86,Data!$A$2:$A$121,$C86,Data!$D$2:$D$121,$D86)</f>
        <v>97</v>
      </c>
    </row>
    <row r="87">
      <c r="B87" t="str">
        <v>Product 1</v>
      </c>
      <c r="C87" t="str">
        <v>Ken</v>
      </c>
      <c r="D87" t="str">
        <v>Switzerland</v>
      </c>
      <c r="E87">
        <f>SUMIFS(Data!E$2:E$121,Data!$B$2:$B$121,$B87,Data!$A$2:$A$121,$C87,Data!$D$2:$D$121,$D87)</f>
        <v>16</v>
      </c>
      <c r="F87">
        <f>SUMIFS(Data!F$2:F$121,Data!$B$2:$B$121,$B87,Data!$A$2:$A$121,$C87,Data!$D$2:$D$121,$D87)</f>
        <v>31</v>
      </c>
      <c r="G87">
        <f>SUMIFS(Data!G$2:G$121,Data!$B$2:$B$121,$B87,Data!$A$2:$A$121,$C87,Data!$D$2:$D$121,$D87)</f>
        <v>3.9206349206349205</v>
      </c>
      <c r="H87">
        <f>SUMIFS(Data!H$2:H$121,Data!$B$2:$B$121,$B87,Data!$A$2:$A$121,$C87,Data!$D$2:$D$121,$D87)</f>
        <v>105400</v>
      </c>
      <c r="I87">
        <f>SUMIFS(Data!I$2:I$121,Data!$B$2:$B$121,$B87,Data!$A$2:$A$121,$C87,Data!$D$2:$D$121,$D87)</f>
        <v>13330.15873015873</v>
      </c>
      <c r="J87">
        <f>SUMIFS(Data!J$2:J$121,Data!$B$2:$B$121,$B87,Data!$A$2:$A$121,$C87,Data!$D$2:$D$121,$D87)</f>
        <v>693</v>
      </c>
      <c r="K87">
        <f>SUMIFS(Data!Q$2:Q$121,Data!$B$2:$B$121,$B87,Data!$A$2:$A$121,$C87,Data!$D$2:$D$121,$D87)</f>
        <v>118</v>
      </c>
      <c r="L87">
        <f>SUMIFS(Data!R$2:R$121,Data!$B$2:$B$121,$B87,Data!$A$2:$A$121,$C87,Data!$D$2:$D$121,$D87)</f>
        <v>88</v>
      </c>
    </row>
    <row r="88">
      <c r="B88" t="str">
        <v>Product 1</v>
      </c>
      <c r="C88" t="str">
        <v>Una</v>
      </c>
      <c r="D88" t="str">
        <v>Switzerland</v>
      </c>
      <c r="E88">
        <f>SUMIFS(Data!E$2:E$121,Data!$B$2:$B$121,$B88,Data!$A$2:$A$121,$C88,Data!$D$2:$D$121,$D88)</f>
        <v>8</v>
      </c>
      <c r="F88">
        <f>SUMIFS(Data!F$2:F$121,Data!$B$2:$B$121,$B88,Data!$A$2:$A$121,$C88,Data!$D$2:$D$121,$D88)</f>
        <v>19</v>
      </c>
      <c r="G88">
        <f>SUMIFS(Data!G$2:G$121,Data!$B$2:$B$121,$B88,Data!$A$2:$A$121,$C88,Data!$D$2:$D$121,$D88)</f>
        <v>2.375</v>
      </c>
      <c r="H88">
        <f>SUMIFS(Data!H$2:H$121,Data!$B$2:$B$121,$B88,Data!$A$2:$A$121,$C88,Data!$D$2:$D$121,$D88)</f>
        <v>64600</v>
      </c>
      <c r="I88">
        <f>SUMIFS(Data!I$2:I$121,Data!$B$2:$B$121,$B88,Data!$A$2:$A$121,$C88,Data!$D$2:$D$121,$D88)</f>
        <v>8075</v>
      </c>
      <c r="J88">
        <f>SUMIFS(Data!J$2:J$121,Data!$B$2:$B$121,$B88,Data!$A$2:$A$121,$C88,Data!$D$2:$D$121,$D88)</f>
        <v>330</v>
      </c>
      <c r="K88">
        <f>SUMIFS(Data!Q$2:Q$121,Data!$B$2:$B$121,$B88,Data!$A$2:$A$121,$C88,Data!$D$2:$D$121,$D88)</f>
        <v>63</v>
      </c>
      <c r="L88">
        <f>SUMIFS(Data!R$2:R$121,Data!$B$2:$B$121,$B88,Data!$A$2:$A$121,$C88,Data!$D$2:$D$121,$D88)</f>
        <v>53</v>
      </c>
    </row>
    <row r="89">
      <c r="B89" t="str">
        <v>Product 1</v>
      </c>
      <c r="C89" t="str">
        <v>Gordon</v>
      </c>
      <c r="D89" t="str">
        <v>Switzerland</v>
      </c>
      <c r="E89">
        <f>SUMIFS(Data!E$2:E$121,Data!$B$2:$B$121,$B89,Data!$A$2:$A$121,$C89,Data!$D$2:$D$121,$D89)</f>
        <v>16</v>
      </c>
      <c r="F89">
        <f>SUMIFS(Data!F$2:F$121,Data!$B$2:$B$121,$B89,Data!$A$2:$A$121,$C89,Data!$D$2:$D$121,$D89)</f>
        <v>39</v>
      </c>
      <c r="G89">
        <f>SUMIFS(Data!G$2:G$121,Data!$B$2:$B$121,$B89,Data!$A$2:$A$121,$C89,Data!$D$2:$D$121,$D89)</f>
        <v>4.875</v>
      </c>
      <c r="H89">
        <f>SUMIFS(Data!H$2:H$121,Data!$B$2:$B$121,$B89,Data!$A$2:$A$121,$C89,Data!$D$2:$D$121,$D89)</f>
        <v>132600</v>
      </c>
      <c r="I89">
        <f>SUMIFS(Data!I$2:I$121,Data!$B$2:$B$121,$B89,Data!$A$2:$A$121,$C89,Data!$D$2:$D$121,$D89)</f>
        <v>16575</v>
      </c>
      <c r="J89">
        <f>SUMIFS(Data!J$2:J$121,Data!$B$2:$B$121,$B89,Data!$A$2:$A$121,$C89,Data!$D$2:$D$121,$D89)</f>
        <v>762</v>
      </c>
      <c r="K89">
        <f>SUMIFS(Data!Q$2:Q$121,Data!$B$2:$B$121,$B89,Data!$A$2:$A$121,$C89,Data!$D$2:$D$121,$D89)</f>
        <v>121</v>
      </c>
      <c r="L89">
        <f>SUMIFS(Data!R$2:R$121,Data!$B$2:$B$121,$B89,Data!$A$2:$A$121,$C89,Data!$D$2:$D$121,$D89)</f>
        <v>96</v>
      </c>
    </row>
    <row r="90">
      <c r="B90" t="str">
        <v>Product 1</v>
      </c>
      <c r="C90" t="str">
        <v>Mich</v>
      </c>
      <c r="D90" t="str">
        <v>Switzerland</v>
      </c>
      <c r="E90">
        <f>SUMIFS(Data!E$2:E$121,Data!$B$2:$B$121,$B90,Data!$A$2:$A$121,$C90,Data!$D$2:$D$121,$D90)</f>
        <v>18</v>
      </c>
      <c r="F90">
        <f>SUMIFS(Data!F$2:F$121,Data!$B$2:$B$121,$B90,Data!$A$2:$A$121,$C90,Data!$D$2:$D$121,$D90)</f>
        <v>40</v>
      </c>
      <c r="G90">
        <f>SUMIFS(Data!G$2:G$121,Data!$B$2:$B$121,$B90,Data!$A$2:$A$121,$C90,Data!$D$2:$D$121,$D90)</f>
        <v>4.444444444444445</v>
      </c>
      <c r="H90">
        <f>SUMIFS(Data!H$2:H$121,Data!$B$2:$B$121,$B90,Data!$A$2:$A$121,$C90,Data!$D$2:$D$121,$D90)</f>
        <v>136000</v>
      </c>
      <c r="I90">
        <f>SUMIFS(Data!I$2:I$121,Data!$B$2:$B$121,$B90,Data!$A$2:$A$121,$C90,Data!$D$2:$D$121,$D90)</f>
        <v>15111.111111111111</v>
      </c>
      <c r="J90">
        <f>SUMIFS(Data!J$2:J$121,Data!$B$2:$B$121,$B90,Data!$A$2:$A$121,$C90,Data!$D$2:$D$121,$D90)</f>
        <v>716</v>
      </c>
      <c r="K90">
        <f>SUMIFS(Data!Q$2:Q$121,Data!$B$2:$B$121,$B90,Data!$A$2:$A$121,$C90,Data!$D$2:$D$121,$D90)</f>
        <v>125</v>
      </c>
      <c r="L90">
        <f>SUMIFS(Data!R$2:R$121,Data!$B$2:$B$121,$B90,Data!$A$2:$A$121,$C90,Data!$D$2:$D$121,$D90)</f>
        <v>95</v>
      </c>
    </row>
    <row r="91">
      <c r="B91" t="str">
        <v>Product 1</v>
      </c>
      <c r="C91" t="str">
        <v>Patrick</v>
      </c>
      <c r="D91" t="str">
        <v>Switzerland</v>
      </c>
      <c r="E91">
        <f>SUMIFS(Data!E$2:E$121,Data!$B$2:$B$121,$B91,Data!$A$2:$A$121,$C91,Data!$D$2:$D$121,$D91)</f>
        <v>15</v>
      </c>
      <c r="F91">
        <f>SUMIFS(Data!F$2:F$121,Data!$B$2:$B$121,$B91,Data!$A$2:$A$121,$C91,Data!$D$2:$D$121,$D91)</f>
        <v>30</v>
      </c>
      <c r="G91">
        <f>SUMIFS(Data!G$2:G$121,Data!$B$2:$B$121,$B91,Data!$A$2:$A$121,$C91,Data!$D$2:$D$121,$D91)</f>
        <v>4.166666666666667</v>
      </c>
      <c r="H91">
        <f>SUMIFS(Data!H$2:H$121,Data!$B$2:$B$121,$B91,Data!$A$2:$A$121,$C91,Data!$D$2:$D$121,$D91)</f>
        <v>121000</v>
      </c>
      <c r="I91">
        <f>SUMIFS(Data!I$2:I$121,Data!$B$2:$B$121,$B91,Data!$A$2:$A$121,$C91,Data!$D$2:$D$121,$D91)</f>
        <v>17333.333333333332</v>
      </c>
      <c r="J91">
        <f>SUMIFS(Data!J$2:J$121,Data!$B$2:$B$121,$B91,Data!$A$2:$A$121,$C91,Data!$D$2:$D$121,$D91)</f>
        <v>768</v>
      </c>
      <c r="K91">
        <f>SUMIFS(Data!Q$2:Q$121,Data!$B$2:$B$121,$B91,Data!$A$2:$A$121,$C91,Data!$D$2:$D$121,$D91)</f>
        <v>116</v>
      </c>
      <c r="L91">
        <f>SUMIFS(Data!R$2:R$121,Data!$B$2:$B$121,$B91,Data!$A$2:$A$121,$C91,Data!$D$2:$D$121,$D91)</f>
        <v>100</v>
      </c>
    </row>
    <row r="92">
      <c r="B92" t="str">
        <v>Product 2</v>
      </c>
      <c r="C92" t="str">
        <v>Joe</v>
      </c>
      <c r="D92" t="str">
        <v>Switzerland</v>
      </c>
      <c r="E92">
        <f>SUMIFS(Data!E$2:E$121,Data!$B$2:$B$121,$B92,Data!$A$2:$A$121,$C92,Data!$D$2:$D$121,$D92)</f>
        <v>0</v>
      </c>
      <c r="F92">
        <f>SUMIFS(Data!F$2:F$121,Data!$B$2:$B$121,$B92,Data!$A$2:$A$121,$C92,Data!$D$2:$D$121,$D92)</f>
        <v>0</v>
      </c>
      <c r="G92">
        <f>SUMIFS(Data!G$2:G$121,Data!$B$2:$B$121,$B92,Data!$A$2:$A$121,$C92,Data!$D$2:$D$121,$D92)</f>
        <v>0</v>
      </c>
      <c r="H92">
        <f>SUMIFS(Data!H$2:H$121,Data!$B$2:$B$121,$B92,Data!$A$2:$A$121,$C92,Data!$D$2:$D$121,$D92)</f>
        <v>0</v>
      </c>
      <c r="I92">
        <f>SUMIFS(Data!I$2:I$121,Data!$B$2:$B$121,$B92,Data!$A$2:$A$121,$C92,Data!$D$2:$D$121,$D92)</f>
        <v>0</v>
      </c>
      <c r="J92">
        <f>SUMIFS(Data!J$2:J$121,Data!$B$2:$B$121,$B92,Data!$A$2:$A$121,$C92,Data!$D$2:$D$121,$D92)</f>
        <v>0</v>
      </c>
      <c r="K92">
        <f>SUMIFS(Data!Q$2:Q$121,Data!$B$2:$B$121,$B92,Data!$A$2:$A$121,$C92,Data!$D$2:$D$121,$D92)</f>
        <v>0</v>
      </c>
      <c r="L92">
        <f>SUMIFS(Data!R$2:R$121,Data!$B$2:$B$121,$B92,Data!$A$2:$A$121,$C92,Data!$D$2:$D$121,$D92)</f>
        <v>0</v>
      </c>
    </row>
    <row r="93">
      <c r="B93" t="str">
        <v>Product 2</v>
      </c>
      <c r="C93" t="str">
        <v>Marco</v>
      </c>
      <c r="D93" t="str">
        <v>Switzerland</v>
      </c>
      <c r="E93">
        <f>SUMIFS(Data!E$2:E$121,Data!$B$2:$B$121,$B93,Data!$A$2:$A$121,$C93,Data!$D$2:$D$121,$D93)</f>
        <v>6</v>
      </c>
      <c r="F93">
        <f>SUMIFS(Data!F$2:F$121,Data!$B$2:$B$121,$B93,Data!$A$2:$A$121,$C93,Data!$D$2:$D$121,$D93)</f>
        <v>50</v>
      </c>
      <c r="G93">
        <f>SUMIFS(Data!G$2:G$121,Data!$B$2:$B$121,$B93,Data!$A$2:$A$121,$C93,Data!$D$2:$D$121,$D93)</f>
        <v>8.333333333333334</v>
      </c>
      <c r="H93">
        <f>SUMIFS(Data!H$2:H$121,Data!$B$2:$B$121,$B93,Data!$A$2:$A$121,$C93,Data!$D$2:$D$121,$D93)</f>
        <v>80000</v>
      </c>
      <c r="I93">
        <f>SUMIFS(Data!I$2:I$121,Data!$B$2:$B$121,$B93,Data!$A$2:$A$121,$C93,Data!$D$2:$D$121,$D93)</f>
        <v>13333.333333333334</v>
      </c>
      <c r="J93">
        <f>SUMIFS(Data!J$2:J$121,Data!$B$2:$B$121,$B93,Data!$A$2:$A$121,$C93,Data!$D$2:$D$121,$D93)</f>
        <v>333</v>
      </c>
      <c r="K93">
        <f>SUMIFS(Data!Q$2:Q$121,Data!$B$2:$B$121,$B93,Data!$A$2:$A$121,$C93,Data!$D$2:$D$121,$D93)</f>
        <v>80</v>
      </c>
      <c r="L93">
        <f>SUMIFS(Data!R$2:R$121,Data!$B$2:$B$121,$B93,Data!$A$2:$A$121,$C93,Data!$D$2:$D$121,$D93)</f>
        <v>30</v>
      </c>
    </row>
    <row r="94">
      <c r="B94" t="str">
        <v>Product 2</v>
      </c>
      <c r="C94" t="str">
        <v>Noah</v>
      </c>
      <c r="D94" t="str">
        <v>Switzerland</v>
      </c>
      <c r="E94">
        <f>SUMIFS(Data!E$2:E$121,Data!$B$2:$B$121,$B94,Data!$A$2:$A$121,$C94,Data!$D$2:$D$121,$D94)</f>
        <v>7</v>
      </c>
      <c r="F94">
        <f>SUMIFS(Data!F$2:F$121,Data!$B$2:$B$121,$B94,Data!$A$2:$A$121,$C94,Data!$D$2:$D$121,$D94)</f>
        <v>55</v>
      </c>
      <c r="G94">
        <f>SUMIFS(Data!G$2:G$121,Data!$B$2:$B$121,$B94,Data!$A$2:$A$121,$C94,Data!$D$2:$D$121,$D94)</f>
        <v>7.857142857142857</v>
      </c>
      <c r="H94">
        <f>SUMIFS(Data!H$2:H$121,Data!$B$2:$B$121,$B94,Data!$A$2:$A$121,$C94,Data!$D$2:$D$121,$D94)</f>
        <v>80000</v>
      </c>
      <c r="I94">
        <f>SUMIFS(Data!I$2:I$121,Data!$B$2:$B$121,$B94,Data!$A$2:$A$121,$C94,Data!$D$2:$D$121,$D94)</f>
        <v>11428.57142857143</v>
      </c>
      <c r="J94">
        <f>SUMIFS(Data!J$2:J$121,Data!$B$2:$B$121,$B94,Data!$A$2:$A$121,$C94,Data!$D$2:$D$121,$D94)</f>
        <v>500</v>
      </c>
      <c r="K94">
        <f>SUMIFS(Data!Q$2:Q$121,Data!$B$2:$B$121,$B94,Data!$A$2:$A$121,$C94,Data!$D$2:$D$121,$D94)</f>
        <v>80</v>
      </c>
      <c r="L94">
        <f>SUMIFS(Data!R$2:R$121,Data!$B$2:$B$121,$B94,Data!$A$2:$A$121,$C94,Data!$D$2:$D$121,$D94)</f>
        <v>30</v>
      </c>
    </row>
    <row r="95">
      <c r="B95" t="str">
        <v>Product 2</v>
      </c>
      <c r="C95" t="str">
        <v>Kelly</v>
      </c>
      <c r="D95" t="str">
        <v>Switzerland</v>
      </c>
      <c r="E95">
        <f>SUMIFS(Data!E$2:E$121,Data!$B$2:$B$121,$B95,Data!$A$2:$A$121,$C95,Data!$D$2:$D$121,$D95)</f>
        <v>0</v>
      </c>
      <c r="F95">
        <f>SUMIFS(Data!F$2:F$121,Data!$B$2:$B$121,$B95,Data!$A$2:$A$121,$C95,Data!$D$2:$D$121,$D95)</f>
        <v>0</v>
      </c>
      <c r="G95">
        <f>SUMIFS(Data!G$2:G$121,Data!$B$2:$B$121,$B95,Data!$A$2:$A$121,$C95,Data!$D$2:$D$121,$D95)</f>
        <v>0</v>
      </c>
      <c r="H95">
        <f>SUMIFS(Data!H$2:H$121,Data!$B$2:$B$121,$B95,Data!$A$2:$A$121,$C95,Data!$D$2:$D$121,$D95)</f>
        <v>0</v>
      </c>
      <c r="I95">
        <f>SUMIFS(Data!I$2:I$121,Data!$B$2:$B$121,$B95,Data!$A$2:$A$121,$C95,Data!$D$2:$D$121,$D95)</f>
        <v>0</v>
      </c>
      <c r="J95">
        <f>SUMIFS(Data!J$2:J$121,Data!$B$2:$B$121,$B95,Data!$A$2:$A$121,$C95,Data!$D$2:$D$121,$D95)</f>
        <v>0</v>
      </c>
      <c r="K95">
        <f>SUMIFS(Data!Q$2:Q$121,Data!$B$2:$B$121,$B95,Data!$A$2:$A$121,$C95,Data!$D$2:$D$121,$D95)</f>
        <v>0</v>
      </c>
      <c r="L95">
        <f>SUMIFS(Data!R$2:R$121,Data!$B$2:$B$121,$B95,Data!$A$2:$A$121,$C95,Data!$D$2:$D$121,$D95)</f>
        <v>0</v>
      </c>
    </row>
    <row r="96">
      <c r="B96" t="str">
        <v>Product 2</v>
      </c>
      <c r="C96" t="str">
        <v>John</v>
      </c>
      <c r="D96" t="str">
        <v>Switzerland</v>
      </c>
      <c r="E96">
        <f>SUMIFS(Data!E$2:E$121,Data!$B$2:$B$121,$B96,Data!$A$2:$A$121,$C96,Data!$D$2:$D$121,$D96)</f>
        <v>0</v>
      </c>
      <c r="F96">
        <f>SUMIFS(Data!F$2:F$121,Data!$B$2:$B$121,$B96,Data!$A$2:$A$121,$C96,Data!$D$2:$D$121,$D96)</f>
        <v>0</v>
      </c>
      <c r="G96">
        <f>SUMIFS(Data!G$2:G$121,Data!$B$2:$B$121,$B96,Data!$A$2:$A$121,$C96,Data!$D$2:$D$121,$D96)</f>
        <v>0</v>
      </c>
      <c r="H96">
        <f>SUMIFS(Data!H$2:H$121,Data!$B$2:$B$121,$B96,Data!$A$2:$A$121,$C96,Data!$D$2:$D$121,$D96)</f>
        <v>0</v>
      </c>
      <c r="I96">
        <f>SUMIFS(Data!I$2:I$121,Data!$B$2:$B$121,$B96,Data!$A$2:$A$121,$C96,Data!$D$2:$D$121,$D96)</f>
        <v>0</v>
      </c>
      <c r="J96">
        <f>SUMIFS(Data!J$2:J$121,Data!$B$2:$B$121,$B96,Data!$A$2:$A$121,$C96,Data!$D$2:$D$121,$D96)</f>
        <v>0</v>
      </c>
      <c r="K96">
        <f>SUMIFS(Data!Q$2:Q$121,Data!$B$2:$B$121,$B96,Data!$A$2:$A$121,$C96,Data!$D$2:$D$121,$D96)</f>
        <v>0</v>
      </c>
      <c r="L96">
        <f>SUMIFS(Data!R$2:R$121,Data!$B$2:$B$121,$B96,Data!$A$2:$A$121,$C96,Data!$D$2:$D$121,$D96)</f>
        <v>0</v>
      </c>
    </row>
    <row r="97">
      <c r="B97" t="str">
        <v>Product 2</v>
      </c>
      <c r="C97" t="str">
        <v>Ken</v>
      </c>
      <c r="D97" t="str">
        <v>Switzerland</v>
      </c>
      <c r="E97">
        <f>SUMIFS(Data!E$2:E$121,Data!$B$2:$B$121,$B97,Data!$A$2:$A$121,$C97,Data!$D$2:$D$121,$D97)</f>
        <v>0</v>
      </c>
      <c r="F97">
        <f>SUMIFS(Data!F$2:F$121,Data!$B$2:$B$121,$B97,Data!$A$2:$A$121,$C97,Data!$D$2:$D$121,$D97)</f>
        <v>0</v>
      </c>
      <c r="G97">
        <f>SUMIFS(Data!G$2:G$121,Data!$B$2:$B$121,$B97,Data!$A$2:$A$121,$C97,Data!$D$2:$D$121,$D97)</f>
        <v>0</v>
      </c>
      <c r="H97">
        <f>SUMIFS(Data!H$2:H$121,Data!$B$2:$B$121,$B97,Data!$A$2:$A$121,$C97,Data!$D$2:$D$121,$D97)</f>
        <v>0</v>
      </c>
      <c r="I97">
        <f>SUMIFS(Data!I$2:I$121,Data!$B$2:$B$121,$B97,Data!$A$2:$A$121,$C97,Data!$D$2:$D$121,$D97)</f>
        <v>0</v>
      </c>
      <c r="J97">
        <f>SUMIFS(Data!J$2:J$121,Data!$B$2:$B$121,$B97,Data!$A$2:$A$121,$C97,Data!$D$2:$D$121,$D97)</f>
        <v>0</v>
      </c>
      <c r="K97">
        <f>SUMIFS(Data!Q$2:Q$121,Data!$B$2:$B$121,$B97,Data!$A$2:$A$121,$C97,Data!$D$2:$D$121,$D97)</f>
        <v>0</v>
      </c>
      <c r="L97">
        <f>SUMIFS(Data!R$2:R$121,Data!$B$2:$B$121,$B97,Data!$A$2:$A$121,$C97,Data!$D$2:$D$121,$D97)</f>
        <v>0</v>
      </c>
    </row>
    <row r="98">
      <c r="B98" t="str">
        <v>Product 2</v>
      </c>
      <c r="C98" t="str">
        <v>Una</v>
      </c>
      <c r="D98" t="str">
        <v>Switzerland</v>
      </c>
      <c r="E98">
        <f>SUMIFS(Data!E$2:E$121,Data!$B$2:$B$121,$B98,Data!$A$2:$A$121,$C98,Data!$D$2:$D$121,$D98)</f>
        <v>0</v>
      </c>
      <c r="F98">
        <f>SUMIFS(Data!F$2:F$121,Data!$B$2:$B$121,$B98,Data!$A$2:$A$121,$C98,Data!$D$2:$D$121,$D98)</f>
        <v>0</v>
      </c>
      <c r="G98">
        <f>SUMIFS(Data!G$2:G$121,Data!$B$2:$B$121,$B98,Data!$A$2:$A$121,$C98,Data!$D$2:$D$121,$D98)</f>
        <v>0</v>
      </c>
      <c r="H98">
        <f>SUMIFS(Data!H$2:H$121,Data!$B$2:$B$121,$B98,Data!$A$2:$A$121,$C98,Data!$D$2:$D$121,$D98)</f>
        <v>0</v>
      </c>
      <c r="I98">
        <f>SUMIFS(Data!I$2:I$121,Data!$B$2:$B$121,$B98,Data!$A$2:$A$121,$C98,Data!$D$2:$D$121,$D98)</f>
        <v>0</v>
      </c>
      <c r="J98">
        <f>SUMIFS(Data!J$2:J$121,Data!$B$2:$B$121,$B98,Data!$A$2:$A$121,$C98,Data!$D$2:$D$121,$D98)</f>
        <v>0</v>
      </c>
      <c r="K98">
        <f>SUMIFS(Data!Q$2:Q$121,Data!$B$2:$B$121,$B98,Data!$A$2:$A$121,$C98,Data!$D$2:$D$121,$D98)</f>
        <v>0</v>
      </c>
      <c r="L98">
        <f>SUMIFS(Data!R$2:R$121,Data!$B$2:$B$121,$B98,Data!$A$2:$A$121,$C98,Data!$D$2:$D$121,$D98)</f>
        <v>0</v>
      </c>
    </row>
    <row r="99">
      <c r="B99" t="str">
        <v>Product 2</v>
      </c>
      <c r="C99" t="str">
        <v>Gordon</v>
      </c>
      <c r="D99" t="str">
        <v>Switzerland</v>
      </c>
      <c r="E99">
        <f>SUMIFS(Data!E$2:E$121,Data!$B$2:$B$121,$B99,Data!$A$2:$A$121,$C99,Data!$D$2:$D$121,$D99)</f>
        <v>0</v>
      </c>
      <c r="F99">
        <f>SUMIFS(Data!F$2:F$121,Data!$B$2:$B$121,$B99,Data!$A$2:$A$121,$C99,Data!$D$2:$D$121,$D99)</f>
        <v>0</v>
      </c>
      <c r="G99">
        <f>SUMIFS(Data!G$2:G$121,Data!$B$2:$B$121,$B99,Data!$A$2:$A$121,$C99,Data!$D$2:$D$121,$D99)</f>
        <v>0</v>
      </c>
      <c r="H99">
        <f>SUMIFS(Data!H$2:H$121,Data!$B$2:$B$121,$B99,Data!$A$2:$A$121,$C99,Data!$D$2:$D$121,$D99)</f>
        <v>0</v>
      </c>
      <c r="I99">
        <f>SUMIFS(Data!I$2:I$121,Data!$B$2:$B$121,$B99,Data!$A$2:$A$121,$C99,Data!$D$2:$D$121,$D99)</f>
        <v>0</v>
      </c>
      <c r="J99">
        <f>SUMIFS(Data!J$2:J$121,Data!$B$2:$B$121,$B99,Data!$A$2:$A$121,$C99,Data!$D$2:$D$121,$D99)</f>
        <v>0</v>
      </c>
      <c r="K99">
        <f>SUMIFS(Data!Q$2:Q$121,Data!$B$2:$B$121,$B99,Data!$A$2:$A$121,$C99,Data!$D$2:$D$121,$D99)</f>
        <v>0</v>
      </c>
      <c r="L99">
        <f>SUMIFS(Data!R$2:R$121,Data!$B$2:$B$121,$B99,Data!$A$2:$A$121,$C99,Data!$D$2:$D$121,$D99)</f>
        <v>0</v>
      </c>
    </row>
    <row r="100">
      <c r="B100" t="str">
        <v>Product 2</v>
      </c>
      <c r="C100" t="str">
        <v>Mich</v>
      </c>
      <c r="D100" t="str">
        <v>Switzerland</v>
      </c>
      <c r="E100">
        <f>SUMIFS(Data!E$2:E$121,Data!$B$2:$B$121,$B100,Data!$A$2:$A$121,$C100,Data!$D$2:$D$121,$D100)</f>
        <v>0</v>
      </c>
      <c r="F100">
        <f>SUMIFS(Data!F$2:F$121,Data!$B$2:$B$121,$B100,Data!$A$2:$A$121,$C100,Data!$D$2:$D$121,$D100)</f>
        <v>0</v>
      </c>
      <c r="G100">
        <f>SUMIFS(Data!G$2:G$121,Data!$B$2:$B$121,$B100,Data!$A$2:$A$121,$C100,Data!$D$2:$D$121,$D100)</f>
        <v>0</v>
      </c>
      <c r="H100">
        <f>SUMIFS(Data!H$2:H$121,Data!$B$2:$B$121,$B100,Data!$A$2:$A$121,$C100,Data!$D$2:$D$121,$D100)</f>
        <v>0</v>
      </c>
      <c r="I100">
        <f>SUMIFS(Data!I$2:I$121,Data!$B$2:$B$121,$B100,Data!$A$2:$A$121,$C100,Data!$D$2:$D$121,$D100)</f>
        <v>0</v>
      </c>
      <c r="J100">
        <f>SUMIFS(Data!J$2:J$121,Data!$B$2:$B$121,$B100,Data!$A$2:$A$121,$C100,Data!$D$2:$D$121,$D100)</f>
        <v>0</v>
      </c>
      <c r="K100">
        <f>SUMIFS(Data!Q$2:Q$121,Data!$B$2:$B$121,$B100,Data!$A$2:$A$121,$C100,Data!$D$2:$D$121,$D100)</f>
        <v>0</v>
      </c>
      <c r="L100">
        <f>SUMIFS(Data!R$2:R$121,Data!$B$2:$B$121,$B100,Data!$A$2:$A$121,$C100,Data!$D$2:$D$121,$D100)</f>
        <v>0</v>
      </c>
    </row>
    <row r="101">
      <c r="B101" t="str">
        <v>Product 2</v>
      </c>
      <c r="C101" t="str">
        <v>Patrick</v>
      </c>
      <c r="D101" t="str">
        <v>Switzerland</v>
      </c>
      <c r="E101">
        <f>SUMIFS(Data!E$2:E$121,Data!$B$2:$B$121,$B101,Data!$A$2:$A$121,$C101,Data!$D$2:$D$121,$D101)</f>
        <v>0</v>
      </c>
      <c r="F101">
        <f>SUMIFS(Data!F$2:F$121,Data!$B$2:$B$121,$B101,Data!$A$2:$A$121,$C101,Data!$D$2:$D$121,$D101)</f>
        <v>0</v>
      </c>
      <c r="G101">
        <f>SUMIFS(Data!G$2:G$121,Data!$B$2:$B$121,$B101,Data!$A$2:$A$121,$C101,Data!$D$2:$D$121,$D101)</f>
        <v>0</v>
      </c>
      <c r="H101">
        <f>SUMIFS(Data!H$2:H$121,Data!$B$2:$B$121,$B101,Data!$A$2:$A$121,$C101,Data!$D$2:$D$121,$D101)</f>
        <v>0</v>
      </c>
      <c r="I101">
        <f>SUMIFS(Data!I$2:I$121,Data!$B$2:$B$121,$B101,Data!$A$2:$A$121,$C101,Data!$D$2:$D$121,$D101)</f>
        <v>0</v>
      </c>
      <c r="J101">
        <f>SUMIFS(Data!J$2:J$121,Data!$B$2:$B$121,$B101,Data!$A$2:$A$121,$C101,Data!$D$2:$D$121,$D101)</f>
        <v>0</v>
      </c>
      <c r="K101">
        <f>SUMIFS(Data!Q$2:Q$121,Data!$B$2:$B$121,$B101,Data!$A$2:$A$121,$C101,Data!$D$2:$D$121,$D101)</f>
        <v>0</v>
      </c>
      <c r="L101">
        <f>SUMIFS(Data!R$2:R$121,Data!$B$2:$B$121,$B101,Data!$A$2:$A$121,$C101,Data!$D$2:$D$121,$D101)</f>
        <v>0</v>
      </c>
    </row>
    <row r="102">
      <c r="B102" t="str">
        <v>Product 1</v>
      </c>
      <c r="C102" t="str">
        <v>Joe</v>
      </c>
      <c r="D102" t="str">
        <v>Spain</v>
      </c>
      <c r="E102">
        <f>SUMIFS(Data!E$2:E$121,Data!$B$2:$B$121,$B102,Data!$A$2:$A$121,$C102,Data!$D$2:$D$121,$D102)</f>
        <v>0</v>
      </c>
      <c r="F102">
        <f>SUMIFS(Data!F$2:F$121,Data!$B$2:$B$121,$B102,Data!$A$2:$A$121,$C102,Data!$D$2:$D$121,$D102)</f>
        <v>0</v>
      </c>
      <c r="G102">
        <f>SUMIFS(Data!G$2:G$121,Data!$B$2:$B$121,$B102,Data!$A$2:$A$121,$C102,Data!$D$2:$D$121,$D102)</f>
        <v>0</v>
      </c>
      <c r="H102">
        <f>SUMIFS(Data!H$2:H$121,Data!$B$2:$B$121,$B102,Data!$A$2:$A$121,$C102,Data!$D$2:$D$121,$D102)</f>
        <v>0</v>
      </c>
      <c r="I102">
        <f>SUMIFS(Data!I$2:I$121,Data!$B$2:$B$121,$B102,Data!$A$2:$A$121,$C102,Data!$D$2:$D$121,$D102)</f>
        <v>0</v>
      </c>
      <c r="J102">
        <f>SUMIFS(Data!J$2:J$121,Data!$B$2:$B$121,$B102,Data!$A$2:$A$121,$C102,Data!$D$2:$D$121,$D102)</f>
        <v>0</v>
      </c>
      <c r="K102">
        <f>SUMIFS(Data!Q$2:Q$121,Data!$B$2:$B$121,$B102,Data!$A$2:$A$121,$C102,Data!$D$2:$D$121,$D102)</f>
        <v>0</v>
      </c>
      <c r="L102">
        <f>SUMIFS(Data!R$2:R$121,Data!$B$2:$B$121,$B102,Data!$A$2:$A$121,$C102,Data!$D$2:$D$121,$D102)</f>
        <v>0</v>
      </c>
    </row>
    <row r="103">
      <c r="B103" t="str">
        <v>Product 1</v>
      </c>
      <c r="C103" t="str">
        <v>Marco</v>
      </c>
      <c r="D103" t="str">
        <v>Spain</v>
      </c>
      <c r="E103">
        <f>SUMIFS(Data!E$2:E$121,Data!$B$2:$B$121,$B103,Data!$A$2:$A$121,$C103,Data!$D$2:$D$121,$D103)</f>
        <v>0</v>
      </c>
      <c r="F103">
        <f>SUMIFS(Data!F$2:F$121,Data!$B$2:$B$121,$B103,Data!$A$2:$A$121,$C103,Data!$D$2:$D$121,$D103)</f>
        <v>0</v>
      </c>
      <c r="G103">
        <f>SUMIFS(Data!G$2:G$121,Data!$B$2:$B$121,$B103,Data!$A$2:$A$121,$C103,Data!$D$2:$D$121,$D103)</f>
        <v>0</v>
      </c>
      <c r="H103">
        <f>SUMIFS(Data!H$2:H$121,Data!$B$2:$B$121,$B103,Data!$A$2:$A$121,$C103,Data!$D$2:$D$121,$D103)</f>
        <v>0</v>
      </c>
      <c r="I103">
        <f>SUMIFS(Data!I$2:I$121,Data!$B$2:$B$121,$B103,Data!$A$2:$A$121,$C103,Data!$D$2:$D$121,$D103)</f>
        <v>0</v>
      </c>
      <c r="J103">
        <f>SUMIFS(Data!J$2:J$121,Data!$B$2:$B$121,$B103,Data!$A$2:$A$121,$C103,Data!$D$2:$D$121,$D103)</f>
        <v>0</v>
      </c>
      <c r="K103">
        <f>SUMIFS(Data!Q$2:Q$121,Data!$B$2:$B$121,$B103,Data!$A$2:$A$121,$C103,Data!$D$2:$D$121,$D103)</f>
        <v>0</v>
      </c>
      <c r="L103">
        <f>SUMIFS(Data!R$2:R$121,Data!$B$2:$B$121,$B103,Data!$A$2:$A$121,$C103,Data!$D$2:$D$121,$D103)</f>
        <v>0</v>
      </c>
    </row>
    <row r="104">
      <c r="B104" t="str">
        <v>Product 1</v>
      </c>
      <c r="C104" t="str">
        <v>Noah</v>
      </c>
      <c r="D104" t="str">
        <v>Spain</v>
      </c>
      <c r="E104">
        <f>SUMIFS(Data!E$2:E$121,Data!$B$2:$B$121,$B104,Data!$A$2:$A$121,$C104,Data!$D$2:$D$121,$D104)</f>
        <v>0</v>
      </c>
      <c r="F104">
        <f>SUMIFS(Data!F$2:F$121,Data!$B$2:$B$121,$B104,Data!$A$2:$A$121,$C104,Data!$D$2:$D$121,$D104)</f>
        <v>0</v>
      </c>
      <c r="G104">
        <f>SUMIFS(Data!G$2:G$121,Data!$B$2:$B$121,$B104,Data!$A$2:$A$121,$C104,Data!$D$2:$D$121,$D104)</f>
        <v>0</v>
      </c>
      <c r="H104">
        <f>SUMIFS(Data!H$2:H$121,Data!$B$2:$B$121,$B104,Data!$A$2:$A$121,$C104,Data!$D$2:$D$121,$D104)</f>
        <v>0</v>
      </c>
      <c r="I104">
        <f>SUMIFS(Data!I$2:I$121,Data!$B$2:$B$121,$B104,Data!$A$2:$A$121,$C104,Data!$D$2:$D$121,$D104)</f>
        <v>0</v>
      </c>
      <c r="J104">
        <f>SUMIFS(Data!J$2:J$121,Data!$B$2:$B$121,$B104,Data!$A$2:$A$121,$C104,Data!$D$2:$D$121,$D104)</f>
        <v>0</v>
      </c>
      <c r="K104">
        <f>SUMIFS(Data!Q$2:Q$121,Data!$B$2:$B$121,$B104,Data!$A$2:$A$121,$C104,Data!$D$2:$D$121,$D104)</f>
        <v>0</v>
      </c>
      <c r="L104">
        <f>SUMIFS(Data!R$2:R$121,Data!$B$2:$B$121,$B104,Data!$A$2:$A$121,$C104,Data!$D$2:$D$121,$D104)</f>
        <v>0</v>
      </c>
    </row>
    <row r="105">
      <c r="B105" t="str">
        <v>Product 1</v>
      </c>
      <c r="C105" t="str">
        <v>Kelly</v>
      </c>
      <c r="D105" t="str">
        <v>Spain</v>
      </c>
      <c r="E105">
        <f>SUMIFS(Data!E$2:E$121,Data!$B$2:$B$121,$B105,Data!$A$2:$A$121,$C105,Data!$D$2:$D$121,$D105)</f>
        <v>0</v>
      </c>
      <c r="F105">
        <f>SUMIFS(Data!F$2:F$121,Data!$B$2:$B$121,$B105,Data!$A$2:$A$121,$C105,Data!$D$2:$D$121,$D105)</f>
        <v>0</v>
      </c>
      <c r="G105">
        <f>SUMIFS(Data!G$2:G$121,Data!$B$2:$B$121,$B105,Data!$A$2:$A$121,$C105,Data!$D$2:$D$121,$D105)</f>
        <v>0</v>
      </c>
      <c r="H105">
        <f>SUMIFS(Data!H$2:H$121,Data!$B$2:$B$121,$B105,Data!$A$2:$A$121,$C105,Data!$D$2:$D$121,$D105)</f>
        <v>0</v>
      </c>
      <c r="I105">
        <f>SUMIFS(Data!I$2:I$121,Data!$B$2:$B$121,$B105,Data!$A$2:$A$121,$C105,Data!$D$2:$D$121,$D105)</f>
        <v>0</v>
      </c>
      <c r="J105">
        <f>SUMIFS(Data!J$2:J$121,Data!$B$2:$B$121,$B105,Data!$A$2:$A$121,$C105,Data!$D$2:$D$121,$D105)</f>
        <v>0</v>
      </c>
      <c r="K105">
        <f>SUMIFS(Data!Q$2:Q$121,Data!$B$2:$B$121,$B105,Data!$A$2:$A$121,$C105,Data!$D$2:$D$121,$D105)</f>
        <v>0</v>
      </c>
      <c r="L105">
        <f>SUMIFS(Data!R$2:R$121,Data!$B$2:$B$121,$B105,Data!$A$2:$A$121,$C105,Data!$D$2:$D$121,$D105)</f>
        <v>0</v>
      </c>
    </row>
    <row r="106">
      <c r="B106" t="str">
        <v>Product 1</v>
      </c>
      <c r="C106" t="str">
        <v>John</v>
      </c>
      <c r="D106" t="str">
        <v>Spain</v>
      </c>
      <c r="E106">
        <f>SUMIFS(Data!E$2:E$121,Data!$B$2:$B$121,$B106,Data!$A$2:$A$121,$C106,Data!$D$2:$D$121,$D106)</f>
        <v>0</v>
      </c>
      <c r="F106">
        <f>SUMIFS(Data!F$2:F$121,Data!$B$2:$B$121,$B106,Data!$A$2:$A$121,$C106,Data!$D$2:$D$121,$D106)</f>
        <v>0</v>
      </c>
      <c r="G106">
        <f>SUMIFS(Data!G$2:G$121,Data!$B$2:$B$121,$B106,Data!$A$2:$A$121,$C106,Data!$D$2:$D$121,$D106)</f>
        <v>0</v>
      </c>
      <c r="H106">
        <f>SUMIFS(Data!H$2:H$121,Data!$B$2:$B$121,$B106,Data!$A$2:$A$121,$C106,Data!$D$2:$D$121,$D106)</f>
        <v>0</v>
      </c>
      <c r="I106">
        <f>SUMIFS(Data!I$2:I$121,Data!$B$2:$B$121,$B106,Data!$A$2:$A$121,$C106,Data!$D$2:$D$121,$D106)</f>
        <v>0</v>
      </c>
      <c r="J106">
        <f>SUMIFS(Data!J$2:J$121,Data!$B$2:$B$121,$B106,Data!$A$2:$A$121,$C106,Data!$D$2:$D$121,$D106)</f>
        <v>0</v>
      </c>
      <c r="K106">
        <f>SUMIFS(Data!Q$2:Q$121,Data!$B$2:$B$121,$B106,Data!$A$2:$A$121,$C106,Data!$D$2:$D$121,$D106)</f>
        <v>0</v>
      </c>
      <c r="L106">
        <f>SUMIFS(Data!R$2:R$121,Data!$B$2:$B$121,$B106,Data!$A$2:$A$121,$C106,Data!$D$2:$D$121,$D106)</f>
        <v>0</v>
      </c>
    </row>
    <row r="107">
      <c r="B107" t="str">
        <v>Product 1</v>
      </c>
      <c r="C107" t="str">
        <v>Ken</v>
      </c>
      <c r="D107" t="str">
        <v>Spain</v>
      </c>
      <c r="E107">
        <f>SUMIFS(Data!E$2:E$121,Data!$B$2:$B$121,$B107,Data!$A$2:$A$121,$C107,Data!$D$2:$D$121,$D107)</f>
        <v>0</v>
      </c>
      <c r="F107">
        <f>SUMIFS(Data!F$2:F$121,Data!$B$2:$B$121,$B107,Data!$A$2:$A$121,$C107,Data!$D$2:$D$121,$D107)</f>
        <v>0</v>
      </c>
      <c r="G107">
        <f>SUMIFS(Data!G$2:G$121,Data!$B$2:$B$121,$B107,Data!$A$2:$A$121,$C107,Data!$D$2:$D$121,$D107)</f>
        <v>0</v>
      </c>
      <c r="H107">
        <f>SUMIFS(Data!H$2:H$121,Data!$B$2:$B$121,$B107,Data!$A$2:$A$121,$C107,Data!$D$2:$D$121,$D107)</f>
        <v>0</v>
      </c>
      <c r="I107">
        <f>SUMIFS(Data!I$2:I$121,Data!$B$2:$B$121,$B107,Data!$A$2:$A$121,$C107,Data!$D$2:$D$121,$D107)</f>
        <v>0</v>
      </c>
      <c r="J107">
        <f>SUMIFS(Data!J$2:J$121,Data!$B$2:$B$121,$B107,Data!$A$2:$A$121,$C107,Data!$D$2:$D$121,$D107)</f>
        <v>0</v>
      </c>
      <c r="K107">
        <f>SUMIFS(Data!Q$2:Q$121,Data!$B$2:$B$121,$B107,Data!$A$2:$A$121,$C107,Data!$D$2:$D$121,$D107)</f>
        <v>0</v>
      </c>
      <c r="L107">
        <f>SUMIFS(Data!R$2:R$121,Data!$B$2:$B$121,$B107,Data!$A$2:$A$121,$C107,Data!$D$2:$D$121,$D107)</f>
        <v>0</v>
      </c>
    </row>
    <row r="108">
      <c r="B108" t="str">
        <v>Product 1</v>
      </c>
      <c r="C108" t="str">
        <v>Una</v>
      </c>
      <c r="D108" t="str">
        <v>Spain</v>
      </c>
      <c r="E108">
        <f>SUMIFS(Data!E$2:E$121,Data!$B$2:$B$121,$B108,Data!$A$2:$A$121,$C108,Data!$D$2:$D$121,$D108)</f>
        <v>17</v>
      </c>
      <c r="F108">
        <f>SUMIFS(Data!F$2:F$121,Data!$B$2:$B$121,$B108,Data!$A$2:$A$121,$C108,Data!$D$2:$D$121,$D108)</f>
        <v>43</v>
      </c>
      <c r="G108">
        <f>SUMIFS(Data!G$2:G$121,Data!$B$2:$B$121,$B108,Data!$A$2:$A$121,$C108,Data!$D$2:$D$121,$D108)</f>
        <v>5.125</v>
      </c>
      <c r="H108">
        <f>SUMIFS(Data!H$2:H$121,Data!$B$2:$B$121,$B108,Data!$A$2:$A$121,$C108,Data!$D$2:$D$121,$D108)</f>
        <v>187700</v>
      </c>
      <c r="I108">
        <f>SUMIFS(Data!I$2:I$121,Data!$B$2:$B$121,$B108,Data!$A$2:$A$121,$C108,Data!$D$2:$D$121,$D108)</f>
        <v>22490.277777777777</v>
      </c>
      <c r="J108">
        <f>SUMIFS(Data!J$2:J$121,Data!$B$2:$B$121,$B108,Data!$A$2:$A$121,$C108,Data!$D$2:$D$121,$D108)</f>
        <v>813</v>
      </c>
      <c r="K108">
        <f>SUMIFS(Data!Q$2:Q$121,Data!$B$2:$B$121,$B108,Data!$A$2:$A$121,$C108,Data!$D$2:$D$121,$D108)</f>
        <v>302</v>
      </c>
      <c r="L108">
        <f>SUMIFS(Data!R$2:R$121,Data!$B$2:$B$121,$B108,Data!$A$2:$A$121,$C108,Data!$D$2:$D$121,$D108)</f>
        <v>49</v>
      </c>
    </row>
    <row r="109">
      <c r="B109" t="str">
        <v>Product 1</v>
      </c>
      <c r="C109" t="str">
        <v>Gordon</v>
      </c>
      <c r="D109" t="str">
        <v>Spain</v>
      </c>
      <c r="E109">
        <f>SUMIFS(Data!E$2:E$121,Data!$B$2:$B$121,$B109,Data!$A$2:$A$121,$C109,Data!$D$2:$D$121,$D109)</f>
        <v>6</v>
      </c>
      <c r="F109">
        <f>SUMIFS(Data!F$2:F$121,Data!$B$2:$B$121,$B109,Data!$A$2:$A$121,$C109,Data!$D$2:$D$121,$D109)</f>
        <v>26</v>
      </c>
      <c r="G109">
        <f>SUMIFS(Data!G$2:G$121,Data!$B$2:$B$121,$B109,Data!$A$2:$A$121,$C109,Data!$D$2:$D$121,$D109)</f>
        <v>4.333333333333333</v>
      </c>
      <c r="H109">
        <f>SUMIFS(Data!H$2:H$121,Data!$B$2:$B$121,$B109,Data!$A$2:$A$121,$C109,Data!$D$2:$D$121,$D109)</f>
        <v>125000</v>
      </c>
      <c r="I109">
        <f>SUMIFS(Data!I$2:I$121,Data!$B$2:$B$121,$B109,Data!$A$2:$A$121,$C109,Data!$D$2:$D$121,$D109)</f>
        <v>20833.333333333332</v>
      </c>
      <c r="J109">
        <f>SUMIFS(Data!J$2:J$121,Data!$B$2:$B$121,$B109,Data!$A$2:$A$121,$C109,Data!$D$2:$D$121,$D109)</f>
        <v>377</v>
      </c>
      <c r="K109">
        <f>SUMIFS(Data!Q$2:Q$121,Data!$B$2:$B$121,$B109,Data!$A$2:$A$121,$C109,Data!$D$2:$D$121,$D109)</f>
        <v>143</v>
      </c>
      <c r="L109">
        <f>SUMIFS(Data!R$2:R$121,Data!$B$2:$B$121,$B109,Data!$A$2:$A$121,$C109,Data!$D$2:$D$121,$D109)</f>
        <v>33</v>
      </c>
    </row>
    <row r="110">
      <c r="B110" t="str">
        <v>Product 1</v>
      </c>
      <c r="C110" t="str">
        <v>Mich</v>
      </c>
      <c r="D110" t="str">
        <v>Spain</v>
      </c>
      <c r="E110">
        <f>SUMIFS(Data!E$2:E$121,Data!$B$2:$B$121,$B110,Data!$A$2:$A$121,$C110,Data!$D$2:$D$121,$D110)</f>
        <v>0</v>
      </c>
      <c r="F110">
        <f>SUMIFS(Data!F$2:F$121,Data!$B$2:$B$121,$B110,Data!$A$2:$A$121,$C110,Data!$D$2:$D$121,$D110)</f>
        <v>0</v>
      </c>
      <c r="G110">
        <f>SUMIFS(Data!G$2:G$121,Data!$B$2:$B$121,$B110,Data!$A$2:$A$121,$C110,Data!$D$2:$D$121,$D110)</f>
        <v>0</v>
      </c>
      <c r="H110">
        <f>SUMIFS(Data!H$2:H$121,Data!$B$2:$B$121,$B110,Data!$A$2:$A$121,$C110,Data!$D$2:$D$121,$D110)</f>
        <v>0</v>
      </c>
      <c r="I110">
        <f>SUMIFS(Data!I$2:I$121,Data!$B$2:$B$121,$B110,Data!$A$2:$A$121,$C110,Data!$D$2:$D$121,$D110)</f>
        <v>0</v>
      </c>
      <c r="J110">
        <f>SUMIFS(Data!J$2:J$121,Data!$B$2:$B$121,$B110,Data!$A$2:$A$121,$C110,Data!$D$2:$D$121,$D110)</f>
        <v>0</v>
      </c>
      <c r="K110">
        <f>SUMIFS(Data!Q$2:Q$121,Data!$B$2:$B$121,$B110,Data!$A$2:$A$121,$C110,Data!$D$2:$D$121,$D110)</f>
        <v>0</v>
      </c>
      <c r="L110">
        <f>SUMIFS(Data!R$2:R$121,Data!$B$2:$B$121,$B110,Data!$A$2:$A$121,$C110,Data!$D$2:$D$121,$D110)</f>
        <v>0</v>
      </c>
    </row>
    <row r="111">
      <c r="B111" t="str">
        <v>Product 1</v>
      </c>
      <c r="C111" t="str">
        <v>Patrick</v>
      </c>
      <c r="D111" t="str">
        <v>Spain</v>
      </c>
      <c r="E111">
        <f>SUMIFS(Data!E$2:E$121,Data!$B$2:$B$121,$B111,Data!$A$2:$A$121,$C111,Data!$D$2:$D$121,$D111)</f>
        <v>0</v>
      </c>
      <c r="F111">
        <f>SUMIFS(Data!F$2:F$121,Data!$B$2:$B$121,$B111,Data!$A$2:$A$121,$C111,Data!$D$2:$D$121,$D111)</f>
        <v>0</v>
      </c>
      <c r="G111">
        <f>SUMIFS(Data!G$2:G$121,Data!$B$2:$B$121,$B111,Data!$A$2:$A$121,$C111,Data!$D$2:$D$121,$D111)</f>
        <v>0</v>
      </c>
      <c r="H111">
        <f>SUMIFS(Data!H$2:H$121,Data!$B$2:$B$121,$B111,Data!$A$2:$A$121,$C111,Data!$D$2:$D$121,$D111)</f>
        <v>0</v>
      </c>
      <c r="I111">
        <f>SUMIFS(Data!I$2:I$121,Data!$B$2:$B$121,$B111,Data!$A$2:$A$121,$C111,Data!$D$2:$D$121,$D111)</f>
        <v>0</v>
      </c>
      <c r="J111">
        <f>SUMIFS(Data!J$2:J$121,Data!$B$2:$B$121,$B111,Data!$A$2:$A$121,$C111,Data!$D$2:$D$121,$D111)</f>
        <v>0</v>
      </c>
      <c r="K111">
        <f>SUMIFS(Data!Q$2:Q$121,Data!$B$2:$B$121,$B111,Data!$A$2:$A$121,$C111,Data!$D$2:$D$121,$D111)</f>
        <v>0</v>
      </c>
      <c r="L111">
        <f>SUMIFS(Data!R$2:R$121,Data!$B$2:$B$121,$B111,Data!$A$2:$A$121,$C111,Data!$D$2:$D$121,$D111)</f>
        <v>0</v>
      </c>
    </row>
    <row r="112">
      <c r="B112" t="str">
        <v>Product 2</v>
      </c>
      <c r="C112" t="str">
        <v>Joe</v>
      </c>
      <c r="D112" t="str">
        <v>Spain</v>
      </c>
      <c r="E112">
        <f>SUMIFS(Data!E$2:E$121,Data!$B$2:$B$121,$B112,Data!$A$2:$A$121,$C112,Data!$D$2:$D$121,$D112)</f>
        <v>8</v>
      </c>
      <c r="F112">
        <f>SUMIFS(Data!F$2:F$121,Data!$B$2:$B$121,$B112,Data!$A$2:$A$121,$C112,Data!$D$2:$D$121,$D112)</f>
        <v>24</v>
      </c>
      <c r="G112">
        <f>SUMIFS(Data!G$2:G$121,Data!$B$2:$B$121,$B112,Data!$A$2:$A$121,$C112,Data!$D$2:$D$121,$D112)</f>
        <v>3</v>
      </c>
      <c r="H112">
        <f>SUMIFS(Data!H$2:H$121,Data!$B$2:$B$121,$B112,Data!$A$2:$A$121,$C112,Data!$D$2:$D$121,$D112)</f>
        <v>81600</v>
      </c>
      <c r="I112">
        <f>SUMIFS(Data!I$2:I$121,Data!$B$2:$B$121,$B112,Data!$A$2:$A$121,$C112,Data!$D$2:$D$121,$D112)</f>
        <v>10200</v>
      </c>
      <c r="J112">
        <f>SUMIFS(Data!J$2:J$121,Data!$B$2:$B$121,$B112,Data!$A$2:$A$121,$C112,Data!$D$2:$D$121,$D112)</f>
        <v>379</v>
      </c>
      <c r="K112">
        <f>SUMIFS(Data!Q$2:Q$121,Data!$B$2:$B$121,$B112,Data!$A$2:$A$121,$C112,Data!$D$2:$D$121,$D112)</f>
        <v>60</v>
      </c>
      <c r="L112">
        <f>SUMIFS(Data!R$2:R$121,Data!$B$2:$B$121,$B112,Data!$A$2:$A$121,$C112,Data!$D$2:$D$121,$D112)</f>
        <v>44</v>
      </c>
    </row>
    <row r="113">
      <c r="B113" t="str">
        <v>Product 2</v>
      </c>
      <c r="C113" t="str">
        <v>Marco</v>
      </c>
      <c r="D113" t="str">
        <v>Spain</v>
      </c>
      <c r="E113">
        <f>SUMIFS(Data!E$2:E$121,Data!$B$2:$B$121,$B113,Data!$A$2:$A$121,$C113,Data!$D$2:$D$121,$D113)</f>
        <v>16</v>
      </c>
      <c r="F113">
        <f>SUMIFS(Data!F$2:F$121,Data!$B$2:$B$121,$B113,Data!$A$2:$A$121,$C113,Data!$D$2:$D$121,$D113)</f>
        <v>36</v>
      </c>
      <c r="G113">
        <f>SUMIFS(Data!G$2:G$121,Data!$B$2:$B$121,$B113,Data!$A$2:$A$121,$C113,Data!$D$2:$D$121,$D113)</f>
        <v>4.666666666666667</v>
      </c>
      <c r="H113">
        <f>SUMIFS(Data!H$2:H$121,Data!$B$2:$B$121,$B113,Data!$A$2:$A$121,$C113,Data!$D$2:$D$121,$D113)</f>
        <v>122400</v>
      </c>
      <c r="I113">
        <f>SUMIFS(Data!I$2:I$121,Data!$B$2:$B$121,$B113,Data!$A$2:$A$121,$C113,Data!$D$2:$D$121,$D113)</f>
        <v>15866.666666666668</v>
      </c>
      <c r="J113">
        <f>SUMIFS(Data!J$2:J$121,Data!$B$2:$B$121,$B113,Data!$A$2:$A$121,$C113,Data!$D$2:$D$121,$D113)</f>
        <v>683</v>
      </c>
      <c r="K113">
        <f>SUMIFS(Data!Q$2:Q$121,Data!$B$2:$B$121,$B113,Data!$A$2:$A$121,$C113,Data!$D$2:$D$121,$D113)</f>
        <v>140</v>
      </c>
      <c r="L113">
        <f>SUMIFS(Data!R$2:R$121,Data!$B$2:$B$121,$B113,Data!$A$2:$A$121,$C113,Data!$D$2:$D$121,$D113)</f>
        <v>96</v>
      </c>
    </row>
    <row r="114">
      <c r="B114" t="str">
        <v>Product 2</v>
      </c>
      <c r="C114" t="str">
        <v>Noah</v>
      </c>
      <c r="D114" t="str">
        <v>Spain</v>
      </c>
      <c r="E114">
        <f>SUMIFS(Data!E$2:E$121,Data!$B$2:$B$121,$B114,Data!$A$2:$A$121,$C114,Data!$D$2:$D$121,$D114)</f>
        <v>18</v>
      </c>
      <c r="F114">
        <f>SUMIFS(Data!F$2:F$121,Data!$B$2:$B$121,$B114,Data!$A$2:$A$121,$C114,Data!$D$2:$D$121,$D114)</f>
        <v>36</v>
      </c>
      <c r="G114">
        <f>SUMIFS(Data!G$2:G$121,Data!$B$2:$B$121,$B114,Data!$A$2:$A$121,$C114,Data!$D$2:$D$121,$D114)</f>
        <v>4</v>
      </c>
      <c r="H114">
        <f>SUMIFS(Data!H$2:H$121,Data!$B$2:$B$121,$B114,Data!$A$2:$A$121,$C114,Data!$D$2:$D$121,$D114)</f>
        <v>122400</v>
      </c>
      <c r="I114">
        <f>SUMIFS(Data!I$2:I$121,Data!$B$2:$B$121,$B114,Data!$A$2:$A$121,$C114,Data!$D$2:$D$121,$D114)</f>
        <v>13600</v>
      </c>
      <c r="J114">
        <f>SUMIFS(Data!J$2:J$121,Data!$B$2:$B$121,$B114,Data!$A$2:$A$121,$C114,Data!$D$2:$D$121,$D114)</f>
        <v>672</v>
      </c>
      <c r="K114">
        <f>SUMIFS(Data!Q$2:Q$121,Data!$B$2:$B$121,$B114,Data!$A$2:$A$121,$C114,Data!$D$2:$D$121,$D114)</f>
        <v>117</v>
      </c>
      <c r="L114">
        <f>SUMIFS(Data!R$2:R$121,Data!$B$2:$B$121,$B114,Data!$A$2:$A$121,$C114,Data!$D$2:$D$121,$D114)</f>
        <v>96</v>
      </c>
    </row>
    <row r="115">
      <c r="B115" t="str">
        <v>Product 2</v>
      </c>
      <c r="C115" t="str">
        <v>Kelly</v>
      </c>
      <c r="D115" t="str">
        <v>Spain</v>
      </c>
      <c r="E115">
        <f>SUMIFS(Data!E$2:E$121,Data!$B$2:$B$121,$B115,Data!$A$2:$A$121,$C115,Data!$D$2:$D$121,$D115)</f>
        <v>7</v>
      </c>
      <c r="F115">
        <f>SUMIFS(Data!F$2:F$121,Data!$B$2:$B$121,$B115,Data!$A$2:$A$121,$C115,Data!$D$2:$D$121,$D115)</f>
        <v>19</v>
      </c>
      <c r="G115">
        <f>SUMIFS(Data!G$2:G$121,Data!$B$2:$B$121,$B115,Data!$A$2:$A$121,$C115,Data!$D$2:$D$121,$D115)</f>
        <v>2.7142857142857144</v>
      </c>
      <c r="H115">
        <f>SUMIFS(Data!H$2:H$121,Data!$B$2:$B$121,$B115,Data!$A$2:$A$121,$C115,Data!$D$2:$D$121,$D115)</f>
        <v>64600</v>
      </c>
      <c r="I115">
        <f>SUMIFS(Data!I$2:I$121,Data!$B$2:$B$121,$B115,Data!$A$2:$A$121,$C115,Data!$D$2:$D$121,$D115)</f>
        <v>9228.57142857143</v>
      </c>
      <c r="J115">
        <f>SUMIFS(Data!J$2:J$121,Data!$B$2:$B$121,$B115,Data!$A$2:$A$121,$C115,Data!$D$2:$D$121,$D115)</f>
        <v>307</v>
      </c>
      <c r="K115">
        <f>SUMIFS(Data!Q$2:Q$121,Data!$B$2:$B$121,$B115,Data!$A$2:$A$121,$C115,Data!$D$2:$D$121,$D115)</f>
        <v>69</v>
      </c>
      <c r="L115">
        <f>SUMIFS(Data!R$2:R$121,Data!$B$2:$B$121,$B115,Data!$A$2:$A$121,$C115,Data!$D$2:$D$121,$D115)</f>
        <v>51</v>
      </c>
    </row>
    <row r="116">
      <c r="B116" t="str">
        <v>Product 2</v>
      </c>
      <c r="C116" t="str">
        <v>John</v>
      </c>
      <c r="D116" t="str">
        <v>Spain</v>
      </c>
      <c r="E116">
        <f>SUMIFS(Data!E$2:E$121,Data!$B$2:$B$121,$B116,Data!$A$2:$A$121,$C116,Data!$D$2:$D$121,$D116)</f>
        <v>15</v>
      </c>
      <c r="F116">
        <f>SUMIFS(Data!F$2:F$121,Data!$B$2:$B$121,$B116,Data!$A$2:$A$121,$C116,Data!$D$2:$D$121,$D116)</f>
        <v>42</v>
      </c>
      <c r="G116">
        <f>SUMIFS(Data!G$2:G$121,Data!$B$2:$B$121,$B116,Data!$A$2:$A$121,$C116,Data!$D$2:$D$121,$D116)</f>
        <v>5.553571428571429</v>
      </c>
      <c r="H116">
        <f>SUMIFS(Data!H$2:H$121,Data!$B$2:$B$121,$B116,Data!$A$2:$A$121,$C116,Data!$D$2:$D$121,$D116)</f>
        <v>142800</v>
      </c>
      <c r="I116">
        <f>SUMIFS(Data!I$2:I$121,Data!$B$2:$B$121,$B116,Data!$A$2:$A$121,$C116,Data!$D$2:$D$121,$D116)</f>
        <v>18882.142857142855</v>
      </c>
      <c r="J116">
        <f>SUMIFS(Data!J$2:J$121,Data!$B$2:$B$121,$B116,Data!$A$2:$A$121,$C116,Data!$D$2:$D$121,$D116)</f>
        <v>751</v>
      </c>
      <c r="K116">
        <f>SUMIFS(Data!Q$2:Q$121,Data!$B$2:$B$121,$B116,Data!$A$2:$A$121,$C116,Data!$D$2:$D$121,$D116)</f>
        <v>128</v>
      </c>
      <c r="L116">
        <f>SUMIFS(Data!R$2:R$121,Data!$B$2:$B$121,$B116,Data!$A$2:$A$121,$C116,Data!$D$2:$D$121,$D116)</f>
        <v>92</v>
      </c>
    </row>
    <row r="117">
      <c r="B117" t="str">
        <v>Product 2</v>
      </c>
      <c r="C117" t="str">
        <v>Ken</v>
      </c>
      <c r="D117" t="str">
        <v>Spain</v>
      </c>
      <c r="E117">
        <f>SUMIFS(Data!E$2:E$121,Data!$B$2:$B$121,$B117,Data!$A$2:$A$121,$C117,Data!$D$2:$D$121,$D117)</f>
        <v>17</v>
      </c>
      <c r="F117">
        <f>SUMIFS(Data!F$2:F$121,Data!$B$2:$B$121,$B117,Data!$A$2:$A$121,$C117,Data!$D$2:$D$121,$D117)</f>
        <v>38</v>
      </c>
      <c r="G117">
        <f>SUMIFS(Data!G$2:G$121,Data!$B$2:$B$121,$B117,Data!$A$2:$A$121,$C117,Data!$D$2:$D$121,$D117)</f>
        <v>4.5</v>
      </c>
      <c r="H117">
        <f>SUMIFS(Data!H$2:H$121,Data!$B$2:$B$121,$B117,Data!$A$2:$A$121,$C117,Data!$D$2:$D$121,$D117)</f>
        <v>129200</v>
      </c>
      <c r="I117">
        <f>SUMIFS(Data!I$2:I$121,Data!$B$2:$B$121,$B117,Data!$A$2:$A$121,$C117,Data!$D$2:$D$121,$D117)</f>
        <v>15300</v>
      </c>
      <c r="J117">
        <f>SUMIFS(Data!J$2:J$121,Data!$B$2:$B$121,$B117,Data!$A$2:$A$121,$C117,Data!$D$2:$D$121,$D117)</f>
        <v>703</v>
      </c>
      <c r="K117">
        <f>SUMIFS(Data!Q$2:Q$121,Data!$B$2:$B$121,$B117,Data!$A$2:$A$121,$C117,Data!$D$2:$D$121,$D117)</f>
        <v>106</v>
      </c>
      <c r="L117">
        <f>SUMIFS(Data!R$2:R$121,Data!$B$2:$B$121,$B117,Data!$A$2:$A$121,$C117,Data!$D$2:$D$121,$D117)</f>
        <v>94</v>
      </c>
    </row>
    <row r="118">
      <c r="B118" t="str">
        <v>Product 2</v>
      </c>
      <c r="C118" t="str">
        <v>Una</v>
      </c>
      <c r="D118" t="str">
        <v>Spain</v>
      </c>
      <c r="E118">
        <f>SUMIFS(Data!E$2:E$121,Data!$B$2:$B$121,$B118,Data!$A$2:$A$121,$C118,Data!$D$2:$D$121,$D118)</f>
        <v>9</v>
      </c>
      <c r="F118">
        <f>SUMIFS(Data!F$2:F$121,Data!$B$2:$B$121,$B118,Data!$A$2:$A$121,$C118,Data!$D$2:$D$121,$D118)</f>
        <v>15</v>
      </c>
      <c r="G118">
        <f>SUMIFS(Data!G$2:G$121,Data!$B$2:$B$121,$B118,Data!$A$2:$A$121,$C118,Data!$D$2:$D$121,$D118)</f>
        <v>1.6666666666666667</v>
      </c>
      <c r="H118">
        <f>SUMIFS(Data!H$2:H$121,Data!$B$2:$B$121,$B118,Data!$A$2:$A$121,$C118,Data!$D$2:$D$121,$D118)</f>
        <v>51000</v>
      </c>
      <c r="I118">
        <f>SUMIFS(Data!I$2:I$121,Data!$B$2:$B$121,$B118,Data!$A$2:$A$121,$C118,Data!$D$2:$D$121,$D118)</f>
        <v>5666.666666666667</v>
      </c>
      <c r="J118">
        <f>SUMIFS(Data!J$2:J$121,Data!$B$2:$B$121,$B118,Data!$A$2:$A$121,$C118,Data!$D$2:$D$121,$D118)</f>
        <v>392</v>
      </c>
      <c r="K118">
        <f>SUMIFS(Data!Q$2:Q$121,Data!$B$2:$B$121,$B118,Data!$A$2:$A$121,$C118,Data!$D$2:$D$121,$D118)</f>
        <v>70</v>
      </c>
      <c r="L118">
        <f>SUMIFS(Data!R$2:R$121,Data!$B$2:$B$121,$B118,Data!$A$2:$A$121,$C118,Data!$D$2:$D$121,$D118)</f>
        <v>42</v>
      </c>
    </row>
    <row r="119">
      <c r="B119" t="str">
        <v>Product 2</v>
      </c>
      <c r="C119" t="str">
        <v>Gordon</v>
      </c>
      <c r="D119" t="str">
        <v>Spain</v>
      </c>
      <c r="E119">
        <f>SUMIFS(Data!E$2:E$121,Data!$B$2:$B$121,$B119,Data!$A$2:$A$121,$C119,Data!$D$2:$D$121,$D119)</f>
        <v>15</v>
      </c>
      <c r="F119">
        <f>SUMIFS(Data!F$2:F$121,Data!$B$2:$B$121,$B119,Data!$A$2:$A$121,$C119,Data!$D$2:$D$121,$D119)</f>
        <v>40</v>
      </c>
      <c r="G119">
        <f>SUMIFS(Data!G$2:G$121,Data!$B$2:$B$121,$B119,Data!$A$2:$A$121,$C119,Data!$D$2:$D$121,$D119)</f>
        <v>5.428571428571429</v>
      </c>
      <c r="H119">
        <f>SUMIFS(Data!H$2:H$121,Data!$B$2:$B$121,$B119,Data!$A$2:$A$121,$C119,Data!$D$2:$D$121,$D119)</f>
        <v>136000</v>
      </c>
      <c r="I119">
        <f>SUMIFS(Data!I$2:I$121,Data!$B$2:$B$121,$B119,Data!$A$2:$A$121,$C119,Data!$D$2:$D$121,$D119)</f>
        <v>18457.142857142855</v>
      </c>
      <c r="J119">
        <f>SUMIFS(Data!J$2:J$121,Data!$B$2:$B$121,$B119,Data!$A$2:$A$121,$C119,Data!$D$2:$D$121,$D119)</f>
        <v>679</v>
      </c>
      <c r="K119">
        <f>SUMIFS(Data!Q$2:Q$121,Data!$B$2:$B$121,$B119,Data!$A$2:$A$121,$C119,Data!$D$2:$D$121,$D119)</f>
        <v>136</v>
      </c>
      <c r="L119">
        <f>SUMIFS(Data!R$2:R$121,Data!$B$2:$B$121,$B119,Data!$A$2:$A$121,$C119,Data!$D$2:$D$121,$D119)</f>
        <v>76</v>
      </c>
    </row>
    <row r="120">
      <c r="B120" t="str">
        <v>Product 2</v>
      </c>
      <c r="C120" t="str">
        <v>Mich</v>
      </c>
      <c r="D120" t="str">
        <v>Spain</v>
      </c>
      <c r="E120">
        <f>SUMIFS(Data!E$2:E$121,Data!$B$2:$B$121,$B120,Data!$A$2:$A$121,$C120,Data!$D$2:$D$121,$D120)</f>
        <v>18</v>
      </c>
      <c r="F120">
        <f>SUMIFS(Data!F$2:F$121,Data!$B$2:$B$121,$B120,Data!$A$2:$A$121,$C120,Data!$D$2:$D$121,$D120)</f>
        <v>36</v>
      </c>
      <c r="G120">
        <f>SUMIFS(Data!G$2:G$121,Data!$B$2:$B$121,$B120,Data!$A$2:$A$121,$C120,Data!$D$2:$D$121,$D120)</f>
        <v>4</v>
      </c>
      <c r="H120">
        <f>SUMIFS(Data!H$2:H$121,Data!$B$2:$B$121,$B120,Data!$A$2:$A$121,$C120,Data!$D$2:$D$121,$D120)</f>
        <v>122400</v>
      </c>
      <c r="I120">
        <f>SUMIFS(Data!I$2:I$121,Data!$B$2:$B$121,$B120,Data!$A$2:$A$121,$C120,Data!$D$2:$D$121,$D120)</f>
        <v>13600</v>
      </c>
      <c r="J120">
        <f>SUMIFS(Data!J$2:J$121,Data!$B$2:$B$121,$B120,Data!$A$2:$A$121,$C120,Data!$D$2:$D$121,$D120)</f>
        <v>656</v>
      </c>
      <c r="K120">
        <f>SUMIFS(Data!Q$2:Q$121,Data!$B$2:$B$121,$B120,Data!$A$2:$A$121,$C120,Data!$D$2:$D$121,$D120)</f>
        <v>142</v>
      </c>
      <c r="L120">
        <f>SUMIFS(Data!R$2:R$121,Data!$B$2:$B$121,$B120,Data!$A$2:$A$121,$C120,Data!$D$2:$D$121,$D120)</f>
        <v>61</v>
      </c>
    </row>
    <row r="121">
      <c r="B121" t="str">
        <v>Product 2</v>
      </c>
      <c r="C121" t="str">
        <v>Patrick</v>
      </c>
      <c r="D121" t="str">
        <v>Spain</v>
      </c>
      <c r="E121">
        <f>SUMIFS(Data!E$2:E$121,Data!$B$2:$B$121,$B121,Data!$A$2:$A$121,$C121,Data!$D$2:$D$121,$D121)</f>
        <v>16</v>
      </c>
      <c r="F121">
        <f>SUMIFS(Data!F$2:F$121,Data!$B$2:$B$121,$B121,Data!$A$2:$A$121,$C121,Data!$D$2:$D$121,$D121)</f>
        <v>34</v>
      </c>
      <c r="G121">
        <f>SUMIFS(Data!G$2:G$121,Data!$B$2:$B$121,$B121,Data!$A$2:$A$121,$C121,Data!$D$2:$D$121,$D121)</f>
        <v>4.317460317460317</v>
      </c>
      <c r="H121">
        <f>SUMIFS(Data!H$2:H$121,Data!$B$2:$B$121,$B121,Data!$A$2:$A$121,$C121,Data!$D$2:$D$121,$D121)</f>
        <v>115600</v>
      </c>
      <c r="I121">
        <f>SUMIFS(Data!I$2:I$121,Data!$B$2:$B$121,$B121,Data!$A$2:$A$121,$C121,Data!$D$2:$D$121,$D121)</f>
        <v>14679.36507936508</v>
      </c>
      <c r="J121">
        <f>SUMIFS(Data!J$2:J$121,Data!$B$2:$B$121,$B121,Data!$A$2:$A$121,$C121,Data!$D$2:$D$121,$D121)</f>
        <v>654</v>
      </c>
      <c r="K121">
        <f>SUMIFS(Data!Q$2:Q$121,Data!$B$2:$B$121,$B121,Data!$A$2:$A$121,$C121,Data!$D$2:$D$121,$D121)</f>
        <v>136</v>
      </c>
      <c r="L121">
        <f>SUMIFS(Data!R$2:R$121,Data!$B$2:$B$121,$B121,Data!$A$2:$A$121,$C121,Data!$D$2:$D$121,$D121)</f>
        <v>96</v>
      </c>
    </row>
    <row r="122">
      <c r="B122" t="str">
        <v>All Products</v>
      </c>
      <c r="C122" t="str">
        <v>Joe</v>
      </c>
      <c r="D122" t="str">
        <v>Germany</v>
      </c>
      <c r="E122">
        <f>SUMIFS(E$2:E$121,$D$2:$D$121,$D122,$C$2:$C$121,$C122)</f>
        <v>25</v>
      </c>
      <c r="F122">
        <f>SUMIFS(F$2:F$121,$D$2:$D$121,$D122,$C$2:$C$121,$C122)</f>
        <v>117</v>
      </c>
      <c r="G122">
        <f>SUMIFS(G$2:G$121,$D$2:$D$121,$D122,$C$2:$C$121,$C122)</f>
        <v>14.319444444444445</v>
      </c>
      <c r="H122">
        <f>SUMIFS(H$2:H$121,$D$2:$D$121,$D122,$C$2:$C$121,$C122)</f>
        <v>265800</v>
      </c>
      <c r="I122">
        <f>SUMIFS(I$2:I$121,$D$2:$D$121,$D122,$C$2:$C$121,$C122)</f>
        <v>32186.11111111111</v>
      </c>
      <c r="J122">
        <f>SUMIFS(J$2:J$121,$D$2:$D$121,$D122,$C$2:$C$121,$C122)</f>
        <v>1060</v>
      </c>
      <c r="K122">
        <f>SUMIFS(K$2:K$121,$D$2:$D$121,$D122,$C$2:$C$121,$C122)</f>
        <v>219</v>
      </c>
      <c r="L122">
        <f>SUMIFS(L$2:L$121,$D$2:$D$121,$D122,$C$2:$C$121,$C122)</f>
        <v>158</v>
      </c>
    </row>
    <row r="123">
      <c r="B123" t="str">
        <v>All Products</v>
      </c>
      <c r="C123" t="str">
        <v>Marco</v>
      </c>
      <c r="D123" t="str">
        <v>Germany</v>
      </c>
      <c r="E123">
        <f>SUMIFS(E$2:E$121,$D$2:$D$121,$D123,$C$2:$C$121,$C123)</f>
        <v>20</v>
      </c>
      <c r="F123">
        <f>SUMIFS(F$2:F$121,$D$2:$D$121,$D123,$C$2:$C$121,$C123)</f>
        <v>122</v>
      </c>
      <c r="G123">
        <f>SUMIFS(G$2:G$121,$D$2:$D$121,$D123,$C$2:$C$121,$C123)</f>
        <v>17.857142857142858</v>
      </c>
      <c r="H123">
        <f>SUMIFS(H$2:H$121,$D$2:$D$121,$D123,$C$2:$C$121,$C123)</f>
        <v>242800</v>
      </c>
      <c r="I123">
        <f>SUMIFS(I$2:I$121,$D$2:$D$121,$D123,$C$2:$C$121,$C123)</f>
        <v>36142.857142857145</v>
      </c>
      <c r="J123">
        <f>SUMIFS(J$2:J$121,$D$2:$D$121,$D123,$C$2:$C$121,$C123)</f>
        <v>1051</v>
      </c>
      <c r="K123">
        <f>SUMIFS(K$2:K$121,$D$2:$D$121,$D123,$C$2:$C$121,$C123)</f>
        <v>219</v>
      </c>
      <c r="L123">
        <f>SUMIFS(L$2:L$121,$D$2:$D$121,$D123,$C$2:$C$121,$C123)</f>
        <v>120</v>
      </c>
    </row>
    <row r="124">
      <c r="B124" t="str">
        <v>All Products</v>
      </c>
      <c r="C124" t="str">
        <v>Noah</v>
      </c>
      <c r="D124" t="str">
        <v>Germany</v>
      </c>
      <c r="E124">
        <f>SUMIFS(E$2:E$121,$D$2:$D$121,$D124,$C$2:$C$121,$C124)</f>
        <v>6</v>
      </c>
      <c r="F124">
        <f>SUMIFS(F$2:F$121,$D$2:$D$121,$D124,$C$2:$C$121,$C124)</f>
        <v>19</v>
      </c>
      <c r="G124">
        <f>SUMIFS(G$2:G$121,$D$2:$D$121,$D124,$C$2:$C$121,$C124)</f>
        <v>3.1666666666666665</v>
      </c>
      <c r="H124">
        <f>SUMIFS(H$2:H$121,$D$2:$D$121,$D124,$C$2:$C$121,$C124)</f>
        <v>64600</v>
      </c>
      <c r="I124">
        <f>SUMIFS(I$2:I$121,$D$2:$D$121,$D124,$C$2:$C$121,$C124)</f>
        <v>10766.666666666666</v>
      </c>
      <c r="J124">
        <f>SUMIFS(J$2:J$121,$D$2:$D$121,$D124,$C$2:$C$121,$C124)</f>
        <v>356</v>
      </c>
      <c r="K124">
        <f>SUMIFS(K$2:K$121,$D$2:$D$121,$D124,$C$2:$C$121,$C124)</f>
        <v>66</v>
      </c>
      <c r="L124">
        <f>SUMIFS(L$2:L$121,$D$2:$D$121,$D124,$C$2:$C$121,$C124)</f>
        <v>54</v>
      </c>
    </row>
    <row r="125">
      <c r="B125" t="str">
        <v>All Products</v>
      </c>
      <c r="C125" t="str">
        <v>Kelly</v>
      </c>
      <c r="D125" t="str">
        <v>Germany</v>
      </c>
      <c r="E125">
        <f>SUMIFS(E$2:E$121,$D$2:$D$121,$D125,$C$2:$C$121,$C125)</f>
        <v>19</v>
      </c>
      <c r="F125">
        <f>SUMIFS(F$2:F$121,$D$2:$D$121,$D125,$C$2:$C$121,$C125)</f>
        <v>94</v>
      </c>
      <c r="G125">
        <f>SUMIFS(G$2:G$121,$D$2:$D$121,$D125,$C$2:$C$121,$C125)</f>
        <v>15.238095238095237</v>
      </c>
      <c r="H125">
        <f>SUMIFS(H$2:H$121,$D$2:$D$121,$D125,$C$2:$C$121,$C125)</f>
        <v>235600</v>
      </c>
      <c r="I125">
        <f>SUMIFS(I$2:I$121,$D$2:$D$121,$D125,$C$2:$C$121,$C125)</f>
        <v>37809.52380952381</v>
      </c>
      <c r="J125">
        <f>SUMIFS(J$2:J$121,$D$2:$D$121,$D125,$C$2:$C$121,$C125)</f>
        <v>941</v>
      </c>
      <c r="K125">
        <f>SUMIFS(K$2:K$121,$D$2:$D$121,$D125,$C$2:$C$121,$C125)</f>
        <v>194</v>
      </c>
      <c r="L125">
        <f>SUMIFS(L$2:L$121,$D$2:$D$121,$D125,$C$2:$C$121,$C125)</f>
        <v>129</v>
      </c>
    </row>
    <row r="126">
      <c r="B126" t="str">
        <v>All Products</v>
      </c>
      <c r="C126" t="str">
        <v>John</v>
      </c>
      <c r="D126" t="str">
        <v>Germany</v>
      </c>
      <c r="E126">
        <f>SUMIFS(E$2:E$121,$D$2:$D$121,$D126,$C$2:$C$121,$C126)</f>
        <v>13</v>
      </c>
      <c r="F126">
        <f>SUMIFS(F$2:F$121,$D$2:$D$121,$D126,$C$2:$C$121,$C126)</f>
        <v>47</v>
      </c>
      <c r="G126">
        <f>SUMIFS(G$2:G$121,$D$2:$D$121,$D126,$C$2:$C$121,$C126)</f>
        <v>7.285714285714286</v>
      </c>
      <c r="H126">
        <f>SUMIFS(H$2:H$121,$D$2:$D$121,$D126,$C$2:$C$121,$C126)</f>
        <v>159800</v>
      </c>
      <c r="I126">
        <f>SUMIFS(I$2:I$121,$D$2:$D$121,$D126,$C$2:$C$121,$C126)</f>
        <v>24771.428571428572</v>
      </c>
      <c r="J126">
        <f>SUMIFS(J$2:J$121,$D$2:$D$121,$D126,$C$2:$C$121,$C126)</f>
        <v>659</v>
      </c>
      <c r="K126">
        <f>SUMIFS(K$2:K$121,$D$2:$D$121,$D126,$C$2:$C$121,$C126)</f>
        <v>123</v>
      </c>
      <c r="L126">
        <f>SUMIFS(L$2:L$121,$D$2:$D$121,$D126,$C$2:$C$121,$C126)</f>
        <v>92</v>
      </c>
    </row>
    <row r="127">
      <c r="B127" t="str">
        <v>All Products</v>
      </c>
      <c r="C127" t="str">
        <v>Ken</v>
      </c>
      <c r="D127" t="str">
        <v>Germany</v>
      </c>
      <c r="E127">
        <f>SUMIFS(E$2:E$121,$D$2:$D$121,$D127,$C$2:$C$121,$C127)</f>
        <v>7</v>
      </c>
      <c r="F127">
        <f>SUMIFS(F$2:F$121,$D$2:$D$121,$D127,$C$2:$C$121,$C127)</f>
        <v>22</v>
      </c>
      <c r="G127">
        <f>SUMIFS(G$2:G$121,$D$2:$D$121,$D127,$C$2:$C$121,$C127)</f>
        <v>3.142857142857143</v>
      </c>
      <c r="H127">
        <f>SUMIFS(H$2:H$121,$D$2:$D$121,$D127,$C$2:$C$121,$C127)</f>
        <v>74800</v>
      </c>
      <c r="I127">
        <f>SUMIFS(I$2:I$121,$D$2:$D$121,$D127,$C$2:$C$121,$C127)</f>
        <v>10685.714285714286</v>
      </c>
      <c r="J127">
        <f>SUMIFS(J$2:J$121,$D$2:$D$121,$D127,$C$2:$C$121,$C127)</f>
        <v>389</v>
      </c>
      <c r="K127">
        <f>SUMIFS(K$2:K$121,$D$2:$D$121,$D127,$C$2:$C$121,$C127)</f>
        <v>59</v>
      </c>
      <c r="L127">
        <f>SUMIFS(L$2:L$121,$D$2:$D$121,$D127,$C$2:$C$121,$C127)</f>
        <v>52</v>
      </c>
    </row>
    <row r="128">
      <c r="B128" t="str">
        <v>All Products</v>
      </c>
      <c r="C128" t="str">
        <v>Una</v>
      </c>
      <c r="D128" t="str">
        <v>Germany</v>
      </c>
      <c r="E128">
        <f>SUMIFS(E$2:E$121,$D$2:$D$121,$D128,$C$2:$C$121,$C128)</f>
        <v>17</v>
      </c>
      <c r="F128">
        <f>SUMIFS(F$2:F$121,$D$2:$D$121,$D128,$C$2:$C$121,$C128)</f>
        <v>43</v>
      </c>
      <c r="G128">
        <f>SUMIFS(G$2:G$121,$D$2:$D$121,$D128,$C$2:$C$121,$C128)</f>
        <v>5.083333333333334</v>
      </c>
      <c r="H128">
        <f>SUMIFS(H$2:H$121,$D$2:$D$121,$D128,$C$2:$C$121,$C128)</f>
        <v>146200</v>
      </c>
      <c r="I128">
        <f>SUMIFS(I$2:I$121,$D$2:$D$121,$D128,$C$2:$C$121,$C128)</f>
        <v>17283.333333333332</v>
      </c>
      <c r="J128">
        <f>SUMIFS(J$2:J$121,$D$2:$D$121,$D128,$C$2:$C$121,$C128)</f>
        <v>718</v>
      </c>
      <c r="K128">
        <f>SUMIFS(K$2:K$121,$D$2:$D$121,$D128,$C$2:$C$121,$C128)</f>
        <v>111</v>
      </c>
      <c r="L128">
        <f>SUMIFS(L$2:L$121,$D$2:$D$121,$D128,$C$2:$C$121,$C128)</f>
        <v>99</v>
      </c>
    </row>
    <row r="129">
      <c r="B129" t="str">
        <v>All Products</v>
      </c>
      <c r="C129" t="str">
        <v>Gordon</v>
      </c>
      <c r="D129" t="str">
        <v>Germany</v>
      </c>
      <c r="E129">
        <f>SUMIFS(E$2:E$121,$D$2:$D$121,$D129,$C$2:$C$121,$C129)</f>
        <v>15</v>
      </c>
      <c r="F129">
        <f>SUMIFS(F$2:F$121,$D$2:$D$121,$D129,$C$2:$C$121,$C129)</f>
        <v>38</v>
      </c>
      <c r="G129">
        <f>SUMIFS(G$2:G$121,$D$2:$D$121,$D129,$C$2:$C$121,$C129)</f>
        <v>5.017857142857142</v>
      </c>
      <c r="H129">
        <f>SUMIFS(H$2:H$121,$D$2:$D$121,$D129,$C$2:$C$121,$C129)</f>
        <v>129200</v>
      </c>
      <c r="I129">
        <f>SUMIFS(I$2:I$121,$D$2:$D$121,$D129,$C$2:$C$121,$C129)</f>
        <v>17060.714285714286</v>
      </c>
      <c r="J129">
        <f>SUMIFS(J$2:J$121,$D$2:$D$121,$D129,$C$2:$C$121,$C129)</f>
        <v>741</v>
      </c>
      <c r="K129">
        <f>SUMIFS(K$2:K$121,$D$2:$D$121,$D129,$C$2:$C$121,$C129)</f>
        <v>118</v>
      </c>
      <c r="L129">
        <f>SUMIFS(L$2:L$121,$D$2:$D$121,$D129,$C$2:$C$121,$C129)</f>
        <v>88</v>
      </c>
    </row>
    <row r="130">
      <c r="B130" t="str">
        <v>All Products</v>
      </c>
      <c r="C130" t="str">
        <v>Mich</v>
      </c>
      <c r="D130" t="str">
        <v>Germany</v>
      </c>
      <c r="E130">
        <f>SUMIFS(E$2:E$121,$D$2:$D$121,$D130,$C$2:$C$121,$C130)</f>
        <v>18</v>
      </c>
      <c r="F130">
        <f>SUMIFS(F$2:F$121,$D$2:$D$121,$D130,$C$2:$C$121,$C130)</f>
        <v>49</v>
      </c>
      <c r="G130">
        <f>SUMIFS(G$2:G$121,$D$2:$D$121,$D130,$C$2:$C$121,$C130)</f>
        <v>5.444444444444445</v>
      </c>
      <c r="H130">
        <f>SUMIFS(H$2:H$121,$D$2:$D$121,$D130,$C$2:$C$121,$C130)</f>
        <v>166600</v>
      </c>
      <c r="I130">
        <f>SUMIFS(I$2:I$121,$D$2:$D$121,$D130,$C$2:$C$121,$C130)</f>
        <v>18511.11111111111</v>
      </c>
      <c r="J130">
        <f>SUMIFS(J$2:J$121,$D$2:$D$121,$D130,$C$2:$C$121,$C130)</f>
        <v>660</v>
      </c>
      <c r="K130">
        <f>SUMIFS(K$2:K$121,$D$2:$D$121,$D130,$C$2:$C$121,$C130)</f>
        <v>117</v>
      </c>
      <c r="L130">
        <f>SUMIFS(L$2:L$121,$D$2:$D$121,$D130,$C$2:$C$121,$C130)</f>
        <v>89</v>
      </c>
    </row>
    <row r="131">
      <c r="B131" t="str">
        <v>All Products</v>
      </c>
      <c r="C131" t="str">
        <v>Patrick</v>
      </c>
      <c r="D131" t="str">
        <v>Germany</v>
      </c>
      <c r="E131">
        <f>SUMIFS(E$2:E$121,$D$2:$D$121,$D131,$C$2:$C$121,$C131)</f>
        <v>17</v>
      </c>
      <c r="F131">
        <f>SUMIFS(F$2:F$121,$D$2:$D$121,$D131,$C$2:$C$121,$C131)</f>
        <v>90</v>
      </c>
      <c r="G131">
        <f>SUMIFS(G$2:G$121,$D$2:$D$121,$D131,$C$2:$C$121,$C131)</f>
        <v>10.972222222222221</v>
      </c>
      <c r="H131">
        <f>SUMIFS(H$2:H$121,$D$2:$D$121,$D131,$C$2:$C$121,$C131)</f>
        <v>148000</v>
      </c>
      <c r="I131">
        <f>SUMIFS(I$2:I$121,$D$2:$D$121,$D131,$C$2:$C$121,$C131)</f>
        <v>17555.555555555555</v>
      </c>
      <c r="J131">
        <f>SUMIFS(J$2:J$121,$D$2:$D$121,$D131,$C$2:$C$121,$C131)</f>
        <v>646</v>
      </c>
      <c r="K131">
        <f>SUMIFS(K$2:K$121,$D$2:$D$121,$D131,$C$2:$C$121,$C131)</f>
        <v>165</v>
      </c>
      <c r="L131">
        <f>SUMIFS(L$2:L$121,$D$2:$D$121,$D131,$C$2:$C$121,$C131)</f>
        <v>71</v>
      </c>
    </row>
    <row r="132">
      <c r="B132" t="str">
        <v>All Products</v>
      </c>
      <c r="C132" t="str">
        <v>Joe</v>
      </c>
      <c r="D132" t="str">
        <v>UK</v>
      </c>
      <c r="E132">
        <f>SUMIFS(E$2:E$121,$D$2:$D$121,$D132,$C$2:$C$121,$C132)</f>
        <v>14</v>
      </c>
      <c r="F132">
        <f>SUMIFS(F$2:F$121,$D$2:$D$121,$D132,$C$2:$C$121,$C132)</f>
        <v>38</v>
      </c>
      <c r="G132">
        <f>SUMIFS(G$2:G$121,$D$2:$D$121,$D132,$C$2:$C$121,$C132)</f>
        <v>5.541666666666666</v>
      </c>
      <c r="H132">
        <f>SUMIFS(H$2:H$121,$D$2:$D$121,$D132,$C$2:$C$121,$C132)</f>
        <v>129200</v>
      </c>
      <c r="I132">
        <f>SUMIFS(I$2:I$121,$D$2:$D$121,$D132,$C$2:$C$121,$C132)</f>
        <v>18841.666666666664</v>
      </c>
      <c r="J132">
        <f>SUMIFS(J$2:J$121,$D$2:$D$121,$D132,$C$2:$C$121,$C132)</f>
        <v>703</v>
      </c>
      <c r="K132">
        <f>SUMIFS(K$2:K$121,$D$2:$D$121,$D132,$C$2:$C$121,$C132)</f>
        <v>108</v>
      </c>
      <c r="L132">
        <f>SUMIFS(L$2:L$121,$D$2:$D$121,$D132,$C$2:$C$121,$C132)</f>
        <v>93</v>
      </c>
    </row>
    <row r="133">
      <c r="B133" t="str">
        <v>All Products</v>
      </c>
      <c r="C133" t="str">
        <v>Marco</v>
      </c>
      <c r="D133" t="str">
        <v>UK</v>
      </c>
      <c r="E133">
        <f>SUMIFS(E$2:E$121,$D$2:$D$121,$D133,$C$2:$C$121,$C133)</f>
        <v>13</v>
      </c>
      <c r="F133">
        <f>SUMIFS(F$2:F$121,$D$2:$D$121,$D133,$C$2:$C$121,$C133)</f>
        <v>43</v>
      </c>
      <c r="G133">
        <f>SUMIFS(G$2:G$121,$D$2:$D$121,$D133,$C$2:$C$121,$C133)</f>
        <v>6.571428571428571</v>
      </c>
      <c r="H133">
        <f>SUMIFS(H$2:H$121,$D$2:$D$121,$D133,$C$2:$C$121,$C133)</f>
        <v>146200</v>
      </c>
      <c r="I133">
        <f>SUMIFS(I$2:I$121,$D$2:$D$121,$D133,$C$2:$C$121,$C133)</f>
        <v>22342.857142857145</v>
      </c>
      <c r="J133">
        <f>SUMIFS(J$2:J$121,$D$2:$D$121,$D133,$C$2:$C$121,$C133)</f>
        <v>657</v>
      </c>
      <c r="K133">
        <f>SUMIFS(K$2:K$121,$D$2:$D$121,$D133,$C$2:$C$121,$C133)</f>
        <v>109</v>
      </c>
      <c r="L133">
        <f>SUMIFS(L$2:L$121,$D$2:$D$121,$D133,$C$2:$C$121,$C133)</f>
        <v>84</v>
      </c>
    </row>
    <row r="134">
      <c r="B134" t="str">
        <v>All Products</v>
      </c>
      <c r="C134" t="str">
        <v>Noah</v>
      </c>
      <c r="D134" t="str">
        <v>UK</v>
      </c>
      <c r="E134">
        <f>SUMIFS(E$2:E$121,$D$2:$D$121,$D134,$C$2:$C$121,$C134)</f>
        <v>7</v>
      </c>
      <c r="F134">
        <f>SUMIFS(F$2:F$121,$D$2:$D$121,$D134,$C$2:$C$121,$C134)</f>
        <v>19</v>
      </c>
      <c r="G134">
        <f>SUMIFS(G$2:G$121,$D$2:$D$121,$D134,$C$2:$C$121,$C134)</f>
        <v>2.7142857142857144</v>
      </c>
      <c r="H134">
        <f>SUMIFS(H$2:H$121,$D$2:$D$121,$D134,$C$2:$C$121,$C134)</f>
        <v>64600</v>
      </c>
      <c r="I134">
        <f>SUMIFS(I$2:I$121,$D$2:$D$121,$D134,$C$2:$C$121,$C134)</f>
        <v>9228.57142857143</v>
      </c>
      <c r="J134">
        <f>SUMIFS(J$2:J$121,$D$2:$D$121,$D134,$C$2:$C$121,$C134)</f>
        <v>354</v>
      </c>
      <c r="K134">
        <f>SUMIFS(K$2:K$121,$D$2:$D$121,$D134,$C$2:$C$121,$C134)</f>
        <v>66</v>
      </c>
      <c r="L134">
        <f>SUMIFS(L$2:L$121,$D$2:$D$121,$D134,$C$2:$C$121,$C134)</f>
        <v>47</v>
      </c>
    </row>
    <row r="135">
      <c r="B135" t="str">
        <v>All Products</v>
      </c>
      <c r="C135" t="str">
        <v>Kelly</v>
      </c>
      <c r="D135" t="str">
        <v>UK</v>
      </c>
      <c r="E135">
        <f>SUMIFS(E$2:E$121,$D$2:$D$121,$D135,$C$2:$C$121,$C135)</f>
        <v>15</v>
      </c>
      <c r="F135">
        <f>SUMIFS(F$2:F$121,$D$2:$D$121,$D135,$C$2:$C$121,$C135)</f>
        <v>36</v>
      </c>
      <c r="G135">
        <f>SUMIFS(G$2:G$121,$D$2:$D$121,$D135,$C$2:$C$121,$C135)</f>
        <v>4.785714285714286</v>
      </c>
      <c r="H135">
        <f>SUMIFS(H$2:H$121,$D$2:$D$121,$D135,$C$2:$C$121,$C135)</f>
        <v>122400</v>
      </c>
      <c r="I135">
        <f>SUMIFS(I$2:I$121,$D$2:$D$121,$D135,$C$2:$C$121,$C135)</f>
        <v>16271.428571428572</v>
      </c>
      <c r="J135">
        <f>SUMIFS(J$2:J$121,$D$2:$D$121,$D135,$C$2:$C$121,$C135)</f>
        <v>751</v>
      </c>
      <c r="K135">
        <f>SUMIFS(K$2:K$121,$D$2:$D$121,$D135,$C$2:$C$121,$C135)</f>
        <v>120</v>
      </c>
      <c r="L135">
        <f>SUMIFS(L$2:L$121,$D$2:$D$121,$D135,$C$2:$C$121,$C135)</f>
        <v>95</v>
      </c>
    </row>
    <row r="136">
      <c r="B136" t="str">
        <v>All Products</v>
      </c>
      <c r="C136" t="str">
        <v>John</v>
      </c>
      <c r="D136" t="str">
        <v>UK</v>
      </c>
      <c r="E136">
        <f>SUMIFS(E$2:E$121,$D$2:$D$121,$D136,$C$2:$C$121,$C136)</f>
        <v>20</v>
      </c>
      <c r="F136">
        <f>SUMIFS(F$2:F$121,$D$2:$D$121,$D136,$C$2:$C$121,$C136)</f>
        <v>59</v>
      </c>
      <c r="G136">
        <f>SUMIFS(G$2:G$121,$D$2:$D$121,$D136,$C$2:$C$121,$C136)</f>
        <v>8.791666666666666</v>
      </c>
      <c r="H136">
        <f>SUMIFS(H$2:H$121,$D$2:$D$121,$D136,$C$2:$C$121,$C136)</f>
        <v>209400</v>
      </c>
      <c r="I136">
        <f>SUMIFS(I$2:I$121,$D$2:$D$121,$D136,$C$2:$C$121,$C136)</f>
        <v>31358.33333333333</v>
      </c>
      <c r="J136">
        <f>SUMIFS(J$2:J$121,$D$2:$D$121,$D136,$C$2:$C$121,$C136)</f>
        <v>1073</v>
      </c>
      <c r="K136">
        <f>SUMIFS(K$2:K$121,$D$2:$D$121,$D136,$C$2:$C$121,$C136)</f>
        <v>253</v>
      </c>
      <c r="L136">
        <f>SUMIFS(L$2:L$121,$D$2:$D$121,$D136,$C$2:$C$121,$C136)</f>
        <v>123</v>
      </c>
    </row>
    <row r="137">
      <c r="B137" t="str">
        <v>All Products</v>
      </c>
      <c r="C137" t="str">
        <v>Ken</v>
      </c>
      <c r="D137" t="str">
        <v>UK</v>
      </c>
      <c r="E137">
        <f>SUMIFS(E$2:E$121,$D$2:$D$121,$D137,$C$2:$C$121,$C137)</f>
        <v>9</v>
      </c>
      <c r="F137">
        <f>SUMIFS(F$2:F$121,$D$2:$D$121,$D137,$C$2:$C$121,$C137)</f>
        <v>23</v>
      </c>
      <c r="G137">
        <f>SUMIFS(G$2:G$121,$D$2:$D$121,$D137,$C$2:$C$121,$C137)</f>
        <v>2.5555555555555554</v>
      </c>
      <c r="H137">
        <f>SUMIFS(H$2:H$121,$D$2:$D$121,$D137,$C$2:$C$121,$C137)</f>
        <v>78200</v>
      </c>
      <c r="I137">
        <f>SUMIFS(I$2:I$121,$D$2:$D$121,$D137,$C$2:$C$121,$C137)</f>
        <v>8688.888888888889</v>
      </c>
      <c r="J137">
        <f>SUMIFS(J$2:J$121,$D$2:$D$121,$D137,$C$2:$C$121,$C137)</f>
        <v>334</v>
      </c>
      <c r="K137">
        <f>SUMIFS(K$2:K$121,$D$2:$D$121,$D137,$C$2:$C$121,$C137)</f>
        <v>68</v>
      </c>
      <c r="L137">
        <f>SUMIFS(L$2:L$121,$D$2:$D$121,$D137,$C$2:$C$121,$C137)</f>
        <v>41</v>
      </c>
    </row>
    <row r="138">
      <c r="B138" t="str">
        <v>All Products</v>
      </c>
      <c r="C138" t="str">
        <v>Una</v>
      </c>
      <c r="D138" t="str">
        <v>UK</v>
      </c>
      <c r="E138">
        <f>SUMIFS(E$2:E$121,$D$2:$D$121,$D138,$C$2:$C$121,$C138)</f>
        <v>18</v>
      </c>
      <c r="F138">
        <f>SUMIFS(F$2:F$121,$D$2:$D$121,$D138,$C$2:$C$121,$C138)</f>
        <v>42</v>
      </c>
      <c r="G138">
        <f>SUMIFS(G$2:G$121,$D$2:$D$121,$D138,$C$2:$C$121,$C138)</f>
        <v>4.666666666666667</v>
      </c>
      <c r="H138">
        <f>SUMIFS(H$2:H$121,$D$2:$D$121,$D138,$C$2:$C$121,$C138)</f>
        <v>142800</v>
      </c>
      <c r="I138">
        <f>SUMIFS(I$2:I$121,$D$2:$D$121,$D138,$C$2:$C$121,$C138)</f>
        <v>15866.666666666668</v>
      </c>
      <c r="J138">
        <f>SUMIFS(J$2:J$121,$D$2:$D$121,$D138,$C$2:$C$121,$C138)</f>
        <v>698</v>
      </c>
      <c r="K138">
        <f>SUMIFS(K$2:K$121,$D$2:$D$121,$D138,$C$2:$C$121,$C138)</f>
        <v>122</v>
      </c>
      <c r="L138">
        <f>SUMIFS(L$2:L$121,$D$2:$D$121,$D138,$C$2:$C$121,$C138)</f>
        <v>99</v>
      </c>
    </row>
    <row r="139">
      <c r="B139" t="str">
        <v>All Products</v>
      </c>
      <c r="C139" t="str">
        <v>Gordon</v>
      </c>
      <c r="D139" t="str">
        <v>UK</v>
      </c>
      <c r="E139">
        <f>SUMIFS(E$2:E$121,$D$2:$D$121,$D139,$C$2:$C$121,$C139)</f>
        <v>23</v>
      </c>
      <c r="F139">
        <f>SUMIFS(F$2:F$121,$D$2:$D$121,$D139,$C$2:$C$121,$C139)</f>
        <v>58</v>
      </c>
      <c r="G139">
        <f>SUMIFS(G$2:G$121,$D$2:$D$121,$D139,$C$2:$C$121,$C139)</f>
        <v>7.791666666666666</v>
      </c>
      <c r="H139">
        <f>SUMIFS(H$2:H$121,$D$2:$D$121,$D139,$C$2:$C$121,$C139)</f>
        <v>196000</v>
      </c>
      <c r="I139">
        <f>SUMIFS(I$2:I$121,$D$2:$D$121,$D139,$C$2:$C$121,$C139)</f>
        <v>26358.333333333332</v>
      </c>
      <c r="J139">
        <f>SUMIFS(J$2:J$121,$D$2:$D$121,$D139,$C$2:$C$121,$C139)</f>
        <v>973</v>
      </c>
      <c r="K139">
        <f>SUMIFS(K$2:K$121,$D$2:$D$121,$D139,$C$2:$C$121,$C139)</f>
        <v>323</v>
      </c>
      <c r="L139">
        <f>SUMIFS(L$2:L$121,$D$2:$D$121,$D139,$C$2:$C$121,$C139)</f>
        <v>124</v>
      </c>
    </row>
    <row r="140">
      <c r="B140" t="str">
        <v>All Products</v>
      </c>
      <c r="C140" t="str">
        <v>Mich</v>
      </c>
      <c r="D140" t="str">
        <v>UK</v>
      </c>
      <c r="E140">
        <f>SUMIFS(E$2:E$121,$D$2:$D$121,$D140,$C$2:$C$121,$C140)</f>
        <v>17</v>
      </c>
      <c r="F140">
        <f>SUMIFS(F$2:F$121,$D$2:$D$121,$D140,$C$2:$C$121,$C140)</f>
        <v>37</v>
      </c>
      <c r="G140">
        <f>SUMIFS(G$2:G$121,$D$2:$D$121,$D140,$C$2:$C$121,$C140)</f>
        <v>4.361111111111111</v>
      </c>
      <c r="H140">
        <f>SUMIFS(H$2:H$121,$D$2:$D$121,$D140,$C$2:$C$121,$C140)</f>
        <v>214600</v>
      </c>
      <c r="I140">
        <f>SUMIFS(I$2:I$121,$D$2:$D$121,$D140,$C$2:$C$121,$C140)</f>
        <v>25927.777777777777</v>
      </c>
      <c r="J140">
        <f>SUMIFS(J$2:J$121,$D$2:$D$121,$D140,$C$2:$C$121,$C140)</f>
        <v>683</v>
      </c>
      <c r="K140">
        <f>SUMIFS(K$2:K$121,$D$2:$D$121,$D140,$C$2:$C$121,$C140)</f>
        <v>235</v>
      </c>
      <c r="L140">
        <f>SUMIFS(L$2:L$121,$D$2:$D$121,$D140,$C$2:$C$121,$C140)</f>
        <v>80</v>
      </c>
    </row>
    <row r="141">
      <c r="B141" t="str">
        <v>All Products</v>
      </c>
      <c r="C141" t="str">
        <v>Patrick</v>
      </c>
      <c r="D141" t="str">
        <v>UK</v>
      </c>
      <c r="E141">
        <f>SUMIFS(E$2:E$121,$D$2:$D$121,$D141,$C$2:$C$121,$C141)</f>
        <v>14</v>
      </c>
      <c r="F141">
        <f>SUMIFS(F$2:F$121,$D$2:$D$121,$D141,$C$2:$C$121,$C141)</f>
        <v>40</v>
      </c>
      <c r="G141">
        <f>SUMIFS(G$2:G$121,$D$2:$D$121,$D141,$C$2:$C$121,$C141)</f>
        <v>5.75</v>
      </c>
      <c r="H141">
        <f>SUMIFS(H$2:H$121,$D$2:$D$121,$D141,$C$2:$C$121,$C141)</f>
        <v>136000</v>
      </c>
      <c r="I141">
        <f>SUMIFS(I$2:I$121,$D$2:$D$121,$D141,$C$2:$C$121,$C141)</f>
        <v>19550</v>
      </c>
      <c r="J141">
        <f>SUMIFS(J$2:J$121,$D$2:$D$121,$D141,$C$2:$C$121,$C141)</f>
        <v>736</v>
      </c>
      <c r="K141">
        <f>SUMIFS(K$2:K$121,$D$2:$D$121,$D141,$C$2:$C$121,$C141)</f>
        <v>118</v>
      </c>
      <c r="L141">
        <f>SUMIFS(L$2:L$121,$D$2:$D$121,$D141,$C$2:$C$121,$C141)</f>
        <v>94</v>
      </c>
    </row>
    <row r="142">
      <c r="B142" t="str">
        <v>All Products</v>
      </c>
      <c r="C142" t="str">
        <v>Joe</v>
      </c>
      <c r="D142" t="str">
        <v>France</v>
      </c>
      <c r="E142">
        <f>SUMIFS(E$2:E$121,$D$2:$D$121,$D142,$C$2:$C$121,$C142)</f>
        <v>22</v>
      </c>
      <c r="F142">
        <f>SUMIFS(F$2:F$121,$D$2:$D$121,$D142,$C$2:$C$121,$C142)</f>
        <v>81</v>
      </c>
      <c r="G142">
        <f>SUMIFS(G$2:G$121,$D$2:$D$121,$D142,$C$2:$C$121,$C142)</f>
        <v>12.134920634920634</v>
      </c>
      <c r="H142">
        <f>SUMIFS(H$2:H$121,$D$2:$D$121,$D142,$C$2:$C$121,$C142)</f>
        <v>212400</v>
      </c>
      <c r="I142">
        <f>SUMIFS(I$2:I$121,$D$2:$D$121,$D142,$C$2:$C$121,$C142)</f>
        <v>30758.73015873016</v>
      </c>
      <c r="J142">
        <f>SUMIFS(J$2:J$121,$D$2:$D$121,$D142,$C$2:$C$121,$C142)</f>
        <v>1104</v>
      </c>
      <c r="K142">
        <f>SUMIFS(K$2:K$121,$D$2:$D$121,$D142,$C$2:$C$121,$C142)</f>
        <v>194</v>
      </c>
      <c r="L142">
        <f>SUMIFS(L$2:L$121,$D$2:$D$121,$D142,$C$2:$C$121,$C142)</f>
        <v>149</v>
      </c>
    </row>
    <row r="143">
      <c r="B143" t="str">
        <v>All Products</v>
      </c>
      <c r="C143" t="str">
        <v>Marco</v>
      </c>
      <c r="D143" t="str">
        <v>France</v>
      </c>
      <c r="E143">
        <f>SUMIFS(E$2:E$121,$D$2:$D$121,$D143,$C$2:$C$121,$C143)</f>
        <v>7</v>
      </c>
      <c r="F143">
        <f>SUMIFS(F$2:F$121,$D$2:$D$121,$D143,$C$2:$C$121,$C143)</f>
        <v>23</v>
      </c>
      <c r="G143">
        <f>SUMIFS(G$2:G$121,$D$2:$D$121,$D143,$C$2:$C$121,$C143)</f>
        <v>3.2857142857142856</v>
      </c>
      <c r="H143">
        <f>SUMIFS(H$2:H$121,$D$2:$D$121,$D143,$C$2:$C$121,$C143)</f>
        <v>78200</v>
      </c>
      <c r="I143">
        <f>SUMIFS(I$2:I$121,$D$2:$D$121,$D143,$C$2:$C$121,$C143)</f>
        <v>11171.42857142857</v>
      </c>
      <c r="J143">
        <f>SUMIFS(J$2:J$121,$D$2:$D$121,$D143,$C$2:$C$121,$C143)</f>
        <v>369</v>
      </c>
      <c r="K143">
        <f>SUMIFS(K$2:K$121,$D$2:$D$121,$D143,$C$2:$C$121,$C143)</f>
        <v>41</v>
      </c>
      <c r="L143">
        <f>SUMIFS(L$2:L$121,$D$2:$D$121,$D143,$C$2:$C$121,$C143)</f>
        <v>44</v>
      </c>
    </row>
    <row r="144">
      <c r="B144" t="str">
        <v>All Products</v>
      </c>
      <c r="C144" t="str">
        <v>Noah</v>
      </c>
      <c r="D144" t="str">
        <v>France</v>
      </c>
      <c r="E144">
        <f>SUMIFS(E$2:E$121,$D$2:$D$121,$D144,$C$2:$C$121,$C144)</f>
        <v>16</v>
      </c>
      <c r="F144">
        <f>SUMIFS(F$2:F$121,$D$2:$D$121,$D144,$C$2:$C$121,$C144)</f>
        <v>37</v>
      </c>
      <c r="G144">
        <f>SUMIFS(G$2:G$121,$D$2:$D$121,$D144,$C$2:$C$121,$C144)</f>
        <v>4.587301587301587</v>
      </c>
      <c r="H144">
        <f>SUMIFS(H$2:H$121,$D$2:$D$121,$D144,$C$2:$C$121,$C144)</f>
        <v>125800</v>
      </c>
      <c r="I144">
        <f>SUMIFS(I$2:I$121,$D$2:$D$121,$D144,$C$2:$C$121,$C144)</f>
        <v>15596.825396825396</v>
      </c>
      <c r="J144">
        <f>SUMIFS(J$2:J$121,$D$2:$D$121,$D144,$C$2:$C$121,$C144)</f>
        <v>697</v>
      </c>
      <c r="K144">
        <f>SUMIFS(K$2:K$121,$D$2:$D$121,$D144,$C$2:$C$121,$C144)</f>
        <v>108</v>
      </c>
      <c r="L144">
        <f>SUMIFS(L$2:L$121,$D$2:$D$121,$D144,$C$2:$C$121,$C144)</f>
        <v>90</v>
      </c>
    </row>
    <row r="145">
      <c r="B145" t="str">
        <v>All Products</v>
      </c>
      <c r="C145" t="str">
        <v>Kelly</v>
      </c>
      <c r="D145" t="str">
        <v>France</v>
      </c>
      <c r="E145">
        <f>SUMIFS(E$2:E$121,$D$2:$D$121,$D145,$C$2:$C$121,$C145)</f>
        <v>17</v>
      </c>
      <c r="F145">
        <f>SUMIFS(F$2:F$121,$D$2:$D$121,$D145,$C$2:$C$121,$C145)</f>
        <v>39</v>
      </c>
      <c r="G145">
        <f>SUMIFS(G$2:G$121,$D$2:$D$121,$D145,$C$2:$C$121,$C145)</f>
        <v>4.541666666666666</v>
      </c>
      <c r="H145">
        <f>SUMIFS(H$2:H$121,$D$2:$D$121,$D145,$C$2:$C$121,$C145)</f>
        <v>132600</v>
      </c>
      <c r="I145">
        <f>SUMIFS(I$2:I$121,$D$2:$D$121,$D145,$C$2:$C$121,$C145)</f>
        <v>15441.666666666666</v>
      </c>
      <c r="J145">
        <f>SUMIFS(J$2:J$121,$D$2:$D$121,$D145,$C$2:$C$121,$C145)</f>
        <v>670</v>
      </c>
      <c r="K145">
        <f>SUMIFS(K$2:K$121,$D$2:$D$121,$D145,$C$2:$C$121,$C145)</f>
        <v>127</v>
      </c>
      <c r="L145">
        <f>SUMIFS(L$2:L$121,$D$2:$D$121,$D145,$C$2:$C$121,$C145)</f>
        <v>99</v>
      </c>
    </row>
    <row r="146">
      <c r="B146" t="str">
        <v>All Products</v>
      </c>
      <c r="C146" t="str">
        <v>John</v>
      </c>
      <c r="D146" t="str">
        <v>France</v>
      </c>
      <c r="E146">
        <f>SUMIFS(E$2:E$121,$D$2:$D$121,$D146,$C$2:$C$121,$C146)</f>
        <v>12</v>
      </c>
      <c r="F146">
        <f>SUMIFS(F$2:F$121,$D$2:$D$121,$D146,$C$2:$C$121,$C146)</f>
        <v>68</v>
      </c>
      <c r="G146">
        <f>SUMIFS(G$2:G$121,$D$2:$D$121,$D146,$C$2:$C$121,$C146)</f>
        <v>11.333333333333334</v>
      </c>
      <c r="H146">
        <f>SUMIFS(H$2:H$121,$D$2:$D$121,$D146,$C$2:$C$121,$C146)</f>
        <v>168200</v>
      </c>
      <c r="I146">
        <f>SUMIFS(I$2:I$121,$D$2:$D$121,$D146,$C$2:$C$121,$C146)</f>
        <v>28033.333333333336</v>
      </c>
      <c r="J146">
        <f>SUMIFS(J$2:J$121,$D$2:$D$121,$D146,$C$2:$C$121,$C146)</f>
        <v>771</v>
      </c>
      <c r="K146">
        <f>SUMIFS(K$2:K$121,$D$2:$D$121,$D146,$C$2:$C$121,$C146)</f>
        <v>129</v>
      </c>
      <c r="L146">
        <f>SUMIFS(L$2:L$121,$D$2:$D$121,$D146,$C$2:$C$121,$C146)</f>
        <v>115</v>
      </c>
    </row>
    <row r="147">
      <c r="B147" t="str">
        <v>All Products</v>
      </c>
      <c r="C147" t="str">
        <v>Ken</v>
      </c>
      <c r="D147" t="str">
        <v>France</v>
      </c>
      <c r="E147">
        <f>SUMIFS(E$2:E$121,$D$2:$D$121,$D147,$C$2:$C$121,$C147)</f>
        <v>20</v>
      </c>
      <c r="F147">
        <f>SUMIFS(F$2:F$121,$D$2:$D$121,$D147,$C$2:$C$121,$C147)</f>
        <v>84</v>
      </c>
      <c r="G147">
        <f>SUMIFS(G$2:G$121,$D$2:$D$121,$D147,$C$2:$C$121,$C147)</f>
        <v>12.125</v>
      </c>
      <c r="H147">
        <f>SUMIFS(H$2:H$121,$D$2:$D$121,$D147,$C$2:$C$121,$C147)</f>
        <v>252600</v>
      </c>
      <c r="I147">
        <f>SUMIFS(I$2:I$121,$D$2:$D$121,$D147,$C$2:$C$121,$C147)</f>
        <v>37100</v>
      </c>
      <c r="J147">
        <f>SUMIFS(J$2:J$121,$D$2:$D$121,$D147,$C$2:$C$121,$C147)</f>
        <v>1123</v>
      </c>
      <c r="K147">
        <f>SUMIFS(K$2:K$121,$D$2:$D$121,$D147,$C$2:$C$121,$C147)</f>
        <v>241</v>
      </c>
      <c r="L147">
        <f>SUMIFS(L$2:L$121,$D$2:$D$121,$D147,$C$2:$C$121,$C147)</f>
        <v>125</v>
      </c>
    </row>
    <row r="148">
      <c r="B148" t="str">
        <v>All Products</v>
      </c>
      <c r="C148" t="str">
        <v>Una</v>
      </c>
      <c r="D148" t="str">
        <v>France</v>
      </c>
      <c r="E148">
        <f>SUMIFS(E$2:E$121,$D$2:$D$121,$D148,$C$2:$C$121,$C148)</f>
        <v>17</v>
      </c>
      <c r="F148">
        <f>SUMIFS(F$2:F$121,$D$2:$D$121,$D148,$C$2:$C$121,$C148)</f>
        <v>37</v>
      </c>
      <c r="G148">
        <f>SUMIFS(G$2:G$121,$D$2:$D$121,$D148,$C$2:$C$121,$C148)</f>
        <v>4.333333333333334</v>
      </c>
      <c r="H148">
        <f>SUMIFS(H$2:H$121,$D$2:$D$121,$D148,$C$2:$C$121,$C148)</f>
        <v>125800</v>
      </c>
      <c r="I148">
        <f>SUMIFS(I$2:I$121,$D$2:$D$121,$D148,$C$2:$C$121,$C148)</f>
        <v>14733.333333333332</v>
      </c>
      <c r="J148">
        <f>SUMIFS(J$2:J$121,$D$2:$D$121,$D148,$C$2:$C$121,$C148)</f>
        <v>691</v>
      </c>
      <c r="K148">
        <f>SUMIFS(K$2:K$121,$D$2:$D$121,$D148,$C$2:$C$121,$C148)</f>
        <v>119</v>
      </c>
      <c r="L148">
        <f>SUMIFS(L$2:L$121,$D$2:$D$121,$D148,$C$2:$C$121,$C148)</f>
        <v>91</v>
      </c>
    </row>
    <row r="149">
      <c r="B149" t="str">
        <v>All Products</v>
      </c>
      <c r="C149" t="str">
        <v>Gordon</v>
      </c>
      <c r="D149" t="str">
        <v>France</v>
      </c>
      <c r="E149">
        <f>SUMIFS(E$2:E$121,$D$2:$D$121,$D149,$C$2:$C$121,$C149)</f>
        <v>7</v>
      </c>
      <c r="F149">
        <f>SUMIFS(F$2:F$121,$D$2:$D$121,$D149,$C$2:$C$121,$C149)</f>
        <v>17</v>
      </c>
      <c r="G149">
        <f>SUMIFS(G$2:G$121,$D$2:$D$121,$D149,$C$2:$C$121,$C149)</f>
        <v>2.4285714285714284</v>
      </c>
      <c r="H149">
        <f>SUMIFS(H$2:H$121,$D$2:$D$121,$D149,$C$2:$C$121,$C149)</f>
        <v>57800</v>
      </c>
      <c r="I149">
        <f>SUMIFS(I$2:I$121,$D$2:$D$121,$D149,$C$2:$C$121,$C149)</f>
        <v>8257.142857142857</v>
      </c>
      <c r="J149">
        <f>SUMIFS(J$2:J$121,$D$2:$D$121,$D149,$C$2:$C$121,$C149)</f>
        <v>334</v>
      </c>
      <c r="K149">
        <f>SUMIFS(K$2:K$121,$D$2:$D$121,$D149,$C$2:$C$121,$C149)</f>
        <v>40</v>
      </c>
      <c r="L149">
        <f>SUMIFS(L$2:L$121,$D$2:$D$121,$D149,$C$2:$C$121,$C149)</f>
        <v>41</v>
      </c>
    </row>
    <row r="150">
      <c r="B150" t="str">
        <v>All Products</v>
      </c>
      <c r="C150" t="str">
        <v>Mich</v>
      </c>
      <c r="D150" t="str">
        <v>France</v>
      </c>
      <c r="E150">
        <f>SUMIFS(E$2:E$121,$D$2:$D$121,$D150,$C$2:$C$121,$C150)</f>
        <v>13</v>
      </c>
      <c r="F150">
        <f>SUMIFS(F$2:F$121,$D$2:$D$121,$D150,$C$2:$C$121,$C150)</f>
        <v>33</v>
      </c>
      <c r="G150">
        <f>SUMIFS(G$2:G$121,$D$2:$D$121,$D150,$C$2:$C$121,$C150)</f>
        <v>5.095238095238095</v>
      </c>
      <c r="H150">
        <f>SUMIFS(H$2:H$121,$D$2:$D$121,$D150,$C$2:$C$121,$C150)</f>
        <v>112200</v>
      </c>
      <c r="I150">
        <f>SUMIFS(I$2:I$121,$D$2:$D$121,$D150,$C$2:$C$121,$C150)</f>
        <v>17323.809523809523</v>
      </c>
      <c r="J150">
        <f>SUMIFS(J$2:J$121,$D$2:$D$121,$D150,$C$2:$C$121,$C150)</f>
        <v>688</v>
      </c>
      <c r="K150">
        <f>SUMIFS(K$2:K$121,$D$2:$D$121,$D150,$C$2:$C$121,$C150)</f>
        <v>130</v>
      </c>
      <c r="L150">
        <f>SUMIFS(L$2:L$121,$D$2:$D$121,$D150,$C$2:$C$121,$C150)</f>
        <v>94</v>
      </c>
    </row>
    <row r="151">
      <c r="B151" t="str">
        <v>All Products</v>
      </c>
      <c r="C151" t="str">
        <v>Patrick</v>
      </c>
      <c r="D151" t="str">
        <v>France</v>
      </c>
      <c r="E151">
        <f>SUMIFS(E$2:E$121,$D$2:$D$121,$D151,$C$2:$C$121,$C151)</f>
        <v>16</v>
      </c>
      <c r="F151">
        <f>SUMIFS(F$2:F$121,$D$2:$D$121,$D151,$C$2:$C$121,$C151)</f>
        <v>45</v>
      </c>
      <c r="G151">
        <f>SUMIFS(G$2:G$121,$D$2:$D$121,$D151,$C$2:$C$121,$C151)</f>
        <v>5.625</v>
      </c>
      <c r="H151">
        <f>SUMIFS(H$2:H$121,$D$2:$D$121,$D151,$C$2:$C$121,$C151)</f>
        <v>153000</v>
      </c>
      <c r="I151">
        <f>SUMIFS(I$2:I$121,$D$2:$D$121,$D151,$C$2:$C$121,$C151)</f>
        <v>19125</v>
      </c>
      <c r="J151">
        <f>SUMIFS(J$2:J$121,$D$2:$D$121,$D151,$C$2:$C$121,$C151)</f>
        <v>629</v>
      </c>
      <c r="K151">
        <f>SUMIFS(K$2:K$121,$D$2:$D$121,$D151,$C$2:$C$121,$C151)</f>
        <v>104</v>
      </c>
      <c r="L151">
        <f>SUMIFS(L$2:L$121,$D$2:$D$121,$D151,$C$2:$C$121,$C151)</f>
        <v>108</v>
      </c>
    </row>
    <row r="152">
      <c r="B152" t="str">
        <v>All Products</v>
      </c>
      <c r="C152" t="str">
        <v>Joe</v>
      </c>
      <c r="D152" t="str">
        <v>Italy</v>
      </c>
      <c r="E152">
        <f>SUMIFS(E$2:E$121,$D$2:$D$121,$D152,$C$2:$C$121,$C152)</f>
        <v>18</v>
      </c>
      <c r="F152">
        <f>SUMIFS(F$2:F$121,$D$2:$D$121,$D152,$C$2:$C$121,$C152)</f>
        <v>45</v>
      </c>
      <c r="G152">
        <f>SUMIFS(G$2:G$121,$D$2:$D$121,$D152,$C$2:$C$121,$C152)</f>
        <v>5</v>
      </c>
      <c r="H152">
        <f>SUMIFS(H$2:H$121,$D$2:$D$121,$D152,$C$2:$C$121,$C152)</f>
        <v>153000</v>
      </c>
      <c r="I152">
        <f>SUMIFS(I$2:I$121,$D$2:$D$121,$D152,$C$2:$C$121,$C152)</f>
        <v>17000</v>
      </c>
      <c r="J152">
        <f>SUMIFS(J$2:J$121,$D$2:$D$121,$D152,$C$2:$C$121,$C152)</f>
        <v>648</v>
      </c>
      <c r="K152">
        <f>SUMIFS(K$2:K$121,$D$2:$D$121,$D152,$C$2:$C$121,$C152)</f>
        <v>120</v>
      </c>
      <c r="L152">
        <f>SUMIFS(L$2:L$121,$D$2:$D$121,$D152,$C$2:$C$121,$C152)</f>
        <v>99</v>
      </c>
    </row>
    <row r="153">
      <c r="B153" t="str">
        <v>All Products</v>
      </c>
      <c r="C153" t="str">
        <v>Marco</v>
      </c>
      <c r="D153" t="str">
        <v>Italy</v>
      </c>
      <c r="E153">
        <f>SUMIFS(E$2:E$121,$D$2:$D$121,$D153,$C$2:$C$121,$C153)</f>
        <v>6</v>
      </c>
      <c r="F153">
        <f>SUMIFS(F$2:F$121,$D$2:$D$121,$D153,$C$2:$C$121,$C153)</f>
        <v>24</v>
      </c>
      <c r="G153">
        <f>SUMIFS(G$2:G$121,$D$2:$D$121,$D153,$C$2:$C$121,$C153)</f>
        <v>4</v>
      </c>
      <c r="H153">
        <f>SUMIFS(H$2:H$121,$D$2:$D$121,$D153,$C$2:$C$121,$C153)</f>
        <v>81600</v>
      </c>
      <c r="I153">
        <f>SUMIFS(I$2:I$121,$D$2:$D$121,$D153,$C$2:$C$121,$C153)</f>
        <v>13600</v>
      </c>
      <c r="J153">
        <f>SUMIFS(J$2:J$121,$D$2:$D$121,$D153,$C$2:$C$121,$C153)</f>
        <v>365</v>
      </c>
      <c r="K153">
        <f>SUMIFS(K$2:K$121,$D$2:$D$121,$D153,$C$2:$C$121,$C153)</f>
        <v>63</v>
      </c>
      <c r="L153">
        <f>SUMIFS(L$2:L$121,$D$2:$D$121,$D153,$C$2:$C$121,$C153)</f>
        <v>50</v>
      </c>
    </row>
    <row r="154">
      <c r="B154" t="str">
        <v>All Products</v>
      </c>
      <c r="C154" t="str">
        <v>Noah</v>
      </c>
      <c r="D154" t="str">
        <v>Italy</v>
      </c>
      <c r="E154">
        <f>SUMIFS(E$2:E$121,$D$2:$D$121,$D154,$C$2:$C$121,$C154)</f>
        <v>22</v>
      </c>
      <c r="F154">
        <f>SUMIFS(F$2:F$121,$D$2:$D$121,$D154,$C$2:$C$121,$C154)</f>
        <v>63</v>
      </c>
      <c r="G154">
        <f>SUMIFS(G$2:G$121,$D$2:$D$121,$D154,$C$2:$C$121,$C154)</f>
        <v>8.714285714285714</v>
      </c>
      <c r="H154">
        <f>SUMIFS(H$2:H$121,$D$2:$D$121,$D154,$C$2:$C$121,$C154)</f>
        <v>252600</v>
      </c>
      <c r="I154">
        <f>SUMIFS(I$2:I$121,$D$2:$D$121,$D154,$C$2:$C$121,$C154)</f>
        <v>35114.28571428571</v>
      </c>
      <c r="J154">
        <f>SUMIFS(J$2:J$121,$D$2:$D$121,$D154,$C$2:$C$121,$C154)</f>
        <v>1273</v>
      </c>
      <c r="K154">
        <f>SUMIFS(K$2:K$121,$D$2:$D$121,$D154,$C$2:$C$121,$C154)</f>
        <v>250</v>
      </c>
      <c r="L154">
        <f>SUMIFS(L$2:L$121,$D$2:$D$121,$D154,$C$2:$C$121,$C154)</f>
        <v>124</v>
      </c>
    </row>
    <row r="155">
      <c r="B155" t="str">
        <v>All Products</v>
      </c>
      <c r="C155" t="str">
        <v>Kelly</v>
      </c>
      <c r="D155" t="str">
        <v>Italy</v>
      </c>
      <c r="E155">
        <f>SUMIFS(E$2:E$121,$D$2:$D$121,$D155,$C$2:$C$121,$C155)</f>
        <v>25</v>
      </c>
      <c r="F155">
        <f>SUMIFS(F$2:F$121,$D$2:$D$121,$D155,$C$2:$C$121,$C155)</f>
        <v>69</v>
      </c>
      <c r="G155">
        <f>SUMIFS(G$2:G$121,$D$2:$D$121,$D155,$C$2:$C$121,$C155)</f>
        <v>8.174603174603174</v>
      </c>
      <c r="H155">
        <f>SUMIFS(H$2:H$121,$D$2:$D$121,$D155,$C$2:$C$121,$C155)</f>
        <v>256000</v>
      </c>
      <c r="I155">
        <f>SUMIFS(I$2:I$121,$D$2:$D$121,$D155,$C$2:$C$121,$C155)</f>
        <v>30171.428571428572</v>
      </c>
      <c r="J155">
        <f>SUMIFS(J$2:J$121,$D$2:$D$121,$D155,$C$2:$C$121,$C155)</f>
        <v>1216</v>
      </c>
      <c r="K155">
        <f>SUMIFS(K$2:K$121,$D$2:$D$121,$D155,$C$2:$C$121,$C155)</f>
        <v>249</v>
      </c>
      <c r="L155">
        <f>SUMIFS(L$2:L$121,$D$2:$D$121,$D155,$C$2:$C$121,$C155)</f>
        <v>129</v>
      </c>
    </row>
    <row r="156">
      <c r="B156" t="str">
        <v>All Products</v>
      </c>
      <c r="C156" t="str">
        <v>John</v>
      </c>
      <c r="D156" t="str">
        <v>Italy</v>
      </c>
      <c r="E156">
        <f>SUMIFS(E$2:E$121,$D$2:$D$121,$D156,$C$2:$C$121,$C156)</f>
        <v>8</v>
      </c>
      <c r="F156">
        <f>SUMIFS(F$2:F$121,$D$2:$D$121,$D156,$C$2:$C$121,$C156)</f>
        <v>17</v>
      </c>
      <c r="G156">
        <f>SUMIFS(G$2:G$121,$D$2:$D$121,$D156,$C$2:$C$121,$C156)</f>
        <v>2.125</v>
      </c>
      <c r="H156">
        <f>SUMIFS(H$2:H$121,$D$2:$D$121,$D156,$C$2:$C$121,$C156)</f>
        <v>57800</v>
      </c>
      <c r="I156">
        <f>SUMIFS(I$2:I$121,$D$2:$D$121,$D156,$C$2:$C$121,$C156)</f>
        <v>7225</v>
      </c>
      <c r="J156">
        <f>SUMIFS(J$2:J$121,$D$2:$D$121,$D156,$C$2:$C$121,$C156)</f>
        <v>347</v>
      </c>
      <c r="K156">
        <f>SUMIFS(K$2:K$121,$D$2:$D$121,$D156,$C$2:$C$121,$C156)</f>
        <v>60</v>
      </c>
      <c r="L156">
        <f>SUMIFS(L$2:L$121,$D$2:$D$121,$D156,$C$2:$C$121,$C156)</f>
        <v>50</v>
      </c>
    </row>
    <row r="157">
      <c r="B157" t="str">
        <v>All Products</v>
      </c>
      <c r="C157" t="str">
        <v>Ken</v>
      </c>
      <c r="D157" t="str">
        <v>Italy</v>
      </c>
      <c r="E157">
        <f>SUMIFS(E$2:E$121,$D$2:$D$121,$D157,$C$2:$C$121,$C157)</f>
        <v>23</v>
      </c>
      <c r="F157">
        <f>SUMIFS(F$2:F$121,$D$2:$D$121,$D157,$C$2:$C$121,$C157)</f>
        <v>62</v>
      </c>
      <c r="G157">
        <f>SUMIFS(G$2:G$121,$D$2:$D$121,$D157,$C$2:$C$121,$C157)</f>
        <v>8.194444444444445</v>
      </c>
      <c r="H157">
        <f>SUMIFS(H$2:H$121,$D$2:$D$121,$D157,$C$2:$C$121,$C157)</f>
        <v>227300</v>
      </c>
      <c r="I157">
        <f>SUMIFS(I$2:I$121,$D$2:$D$121,$D157,$C$2:$C$121,$C157)</f>
        <v>29923.61111111111</v>
      </c>
      <c r="J157">
        <f>SUMIFS(J$2:J$121,$D$2:$D$121,$D157,$C$2:$C$121,$C157)</f>
        <v>1161</v>
      </c>
      <c r="K157">
        <f>SUMIFS(K$2:K$121,$D$2:$D$121,$D157,$C$2:$C$121,$C157)</f>
        <v>223</v>
      </c>
      <c r="L157">
        <f>SUMIFS(L$2:L$121,$D$2:$D$121,$D157,$C$2:$C$121,$C157)</f>
        <v>113</v>
      </c>
    </row>
    <row r="158">
      <c r="B158" t="str">
        <v>All Products</v>
      </c>
      <c r="C158" t="str">
        <v>Una</v>
      </c>
      <c r="D158" t="str">
        <v>Italy</v>
      </c>
      <c r="E158">
        <f>SUMIFS(E$2:E$121,$D$2:$D$121,$D158,$C$2:$C$121,$C158)</f>
        <v>14</v>
      </c>
      <c r="F158">
        <f>SUMIFS(F$2:F$121,$D$2:$D$121,$D158,$C$2:$C$121,$C158)</f>
        <v>45</v>
      </c>
      <c r="G158">
        <f>SUMIFS(G$2:G$121,$D$2:$D$121,$D158,$C$2:$C$121,$C158)</f>
        <v>6.428571428571429</v>
      </c>
      <c r="H158">
        <f>SUMIFS(H$2:H$121,$D$2:$D$121,$D158,$C$2:$C$121,$C158)</f>
        <v>153000</v>
      </c>
      <c r="I158">
        <f>SUMIFS(I$2:I$121,$D$2:$D$121,$D158,$C$2:$C$121,$C158)</f>
        <v>21857.142857142855</v>
      </c>
      <c r="J158">
        <f>SUMIFS(J$2:J$121,$D$2:$D$121,$D158,$C$2:$C$121,$C158)</f>
        <v>763</v>
      </c>
      <c r="K158">
        <f>SUMIFS(K$2:K$121,$D$2:$D$121,$D158,$C$2:$C$121,$C158)</f>
        <v>113</v>
      </c>
      <c r="L158">
        <f>SUMIFS(L$2:L$121,$D$2:$D$121,$D158,$C$2:$C$121,$C158)</f>
        <v>98</v>
      </c>
    </row>
    <row r="159">
      <c r="B159" t="str">
        <v>All Products</v>
      </c>
      <c r="C159" t="str">
        <v>Gordon</v>
      </c>
      <c r="D159" t="str">
        <v>Italy</v>
      </c>
      <c r="E159">
        <f>SUMIFS(E$2:E$121,$D$2:$D$121,$D159,$C$2:$C$121,$C159)</f>
        <v>9</v>
      </c>
      <c r="F159">
        <f>SUMIFS(F$2:F$121,$D$2:$D$121,$D159,$C$2:$C$121,$C159)</f>
        <v>21</v>
      </c>
      <c r="G159">
        <f>SUMIFS(G$2:G$121,$D$2:$D$121,$D159,$C$2:$C$121,$C159)</f>
        <v>2.3333333333333335</v>
      </c>
      <c r="H159">
        <f>SUMIFS(H$2:H$121,$D$2:$D$121,$D159,$C$2:$C$121,$C159)</f>
        <v>71400</v>
      </c>
      <c r="I159">
        <f>SUMIFS(I$2:I$121,$D$2:$D$121,$D159,$C$2:$C$121,$C159)</f>
        <v>7933.333333333333</v>
      </c>
      <c r="J159">
        <f>SUMIFS(J$2:J$121,$D$2:$D$121,$D159,$C$2:$C$121,$C159)</f>
        <v>391</v>
      </c>
      <c r="K159">
        <f>SUMIFS(K$2:K$121,$D$2:$D$121,$D159,$C$2:$C$121,$C159)</f>
        <v>58</v>
      </c>
      <c r="L159">
        <f>SUMIFS(L$2:L$121,$D$2:$D$121,$D159,$C$2:$C$121,$C159)</f>
        <v>48</v>
      </c>
    </row>
    <row r="160">
      <c r="B160" t="str">
        <v>All Products</v>
      </c>
      <c r="C160" t="str">
        <v>Mich</v>
      </c>
      <c r="D160" t="str">
        <v>Italy</v>
      </c>
      <c r="E160">
        <f>SUMIFS(E$2:E$121,$D$2:$D$121,$D160,$C$2:$C$121,$C160)</f>
        <v>18</v>
      </c>
      <c r="F160">
        <f>SUMIFS(F$2:F$121,$D$2:$D$121,$D160,$C$2:$C$121,$C160)</f>
        <v>32</v>
      </c>
      <c r="G160">
        <f>SUMIFS(G$2:G$121,$D$2:$D$121,$D160,$C$2:$C$121,$C160)</f>
        <v>3.5555555555555554</v>
      </c>
      <c r="H160">
        <f>SUMIFS(H$2:H$121,$D$2:$D$121,$D160,$C$2:$C$121,$C160)</f>
        <v>108800</v>
      </c>
      <c r="I160">
        <f>SUMIFS(I$2:I$121,$D$2:$D$121,$D160,$C$2:$C$121,$C160)</f>
        <v>12088.888888888889</v>
      </c>
      <c r="J160">
        <f>SUMIFS(J$2:J$121,$D$2:$D$121,$D160,$C$2:$C$121,$C160)</f>
        <v>796</v>
      </c>
      <c r="K160">
        <f>SUMIFS(K$2:K$121,$D$2:$D$121,$D160,$C$2:$C$121,$C160)</f>
        <v>126</v>
      </c>
      <c r="L160">
        <f>SUMIFS(L$2:L$121,$D$2:$D$121,$D160,$C$2:$C$121,$C160)</f>
        <v>101</v>
      </c>
    </row>
    <row r="161">
      <c r="B161" t="str">
        <v>All Products</v>
      </c>
      <c r="C161" t="str">
        <v>Patrick</v>
      </c>
      <c r="D161" t="str">
        <v>Italy</v>
      </c>
      <c r="E161">
        <f>SUMIFS(E$2:E$121,$D$2:$D$121,$D161,$C$2:$C$121,$C161)</f>
        <v>17</v>
      </c>
      <c r="F161">
        <f>SUMIFS(F$2:F$121,$D$2:$D$121,$D161,$C$2:$C$121,$C161)</f>
        <v>37</v>
      </c>
      <c r="G161">
        <f>SUMIFS(G$2:G$121,$D$2:$D$121,$D161,$C$2:$C$121,$C161)</f>
        <v>4.416666666666667</v>
      </c>
      <c r="H161">
        <f>SUMIFS(H$2:H$121,$D$2:$D$121,$D161,$C$2:$C$121,$C161)</f>
        <v>125800</v>
      </c>
      <c r="I161">
        <f>SUMIFS(I$2:I$121,$D$2:$D$121,$D161,$C$2:$C$121,$C161)</f>
        <v>15016.666666666668</v>
      </c>
      <c r="J161">
        <f>SUMIFS(J$2:J$121,$D$2:$D$121,$D161,$C$2:$C$121,$C161)</f>
        <v>648</v>
      </c>
      <c r="K161">
        <f>SUMIFS(K$2:K$121,$D$2:$D$121,$D161,$C$2:$C$121,$C161)</f>
        <v>125</v>
      </c>
      <c r="L161">
        <f>SUMIFS(L$2:L$121,$D$2:$D$121,$D161,$C$2:$C$121,$C161)</f>
        <v>86</v>
      </c>
    </row>
    <row r="162">
      <c r="B162" t="str">
        <v>All Products</v>
      </c>
      <c r="C162" t="str">
        <v>Joe</v>
      </c>
      <c r="D162" t="str">
        <v>Switzerland</v>
      </c>
      <c r="E162">
        <f>SUMIFS(E$2:E$121,$D$2:$D$121,$D162,$C$2:$C$121,$C162)</f>
        <v>7</v>
      </c>
      <c r="F162">
        <f>SUMIFS(F$2:F$121,$D$2:$D$121,$D162,$C$2:$C$121,$C162)</f>
        <v>23</v>
      </c>
      <c r="G162">
        <f>SUMIFS(G$2:G$121,$D$2:$D$121,$D162,$C$2:$C$121,$C162)</f>
        <v>3.2857142857142856</v>
      </c>
      <c r="H162">
        <f>SUMIFS(H$2:H$121,$D$2:$D$121,$D162,$C$2:$C$121,$C162)</f>
        <v>78200</v>
      </c>
      <c r="I162">
        <f>SUMIFS(I$2:I$121,$D$2:$D$121,$D162,$C$2:$C$121,$C162)</f>
        <v>11171.42857142857</v>
      </c>
      <c r="J162">
        <f>SUMIFS(J$2:J$121,$D$2:$D$121,$D162,$C$2:$C$121,$C162)</f>
        <v>367</v>
      </c>
      <c r="K162">
        <f>SUMIFS(K$2:K$121,$D$2:$D$121,$D162,$C$2:$C$121,$C162)</f>
        <v>64</v>
      </c>
      <c r="L162">
        <f>SUMIFS(L$2:L$121,$D$2:$D$121,$D162,$C$2:$C$121,$C162)</f>
        <v>48</v>
      </c>
    </row>
    <row r="163">
      <c r="B163" t="str">
        <v>All Products</v>
      </c>
      <c r="C163" t="str">
        <v>Marco</v>
      </c>
      <c r="D163" t="str">
        <v>Switzerland</v>
      </c>
      <c r="E163">
        <f>SUMIFS(E$2:E$121,$D$2:$D$121,$D163,$C$2:$C$121,$C163)</f>
        <v>20</v>
      </c>
      <c r="F163">
        <f>SUMIFS(F$2:F$121,$D$2:$D$121,$D163,$C$2:$C$121,$C163)</f>
        <v>94</v>
      </c>
      <c r="G163">
        <f>SUMIFS(G$2:G$121,$D$2:$D$121,$D163,$C$2:$C$121,$C163)</f>
        <v>14.61904761904762</v>
      </c>
      <c r="H163">
        <f>SUMIFS(H$2:H$121,$D$2:$D$121,$D163,$C$2:$C$121,$C163)</f>
        <v>214600</v>
      </c>
      <c r="I163">
        <f>SUMIFS(I$2:I$121,$D$2:$D$121,$D163,$C$2:$C$121,$C163)</f>
        <v>32561.904761904763</v>
      </c>
      <c r="J163">
        <f>SUMIFS(J$2:J$121,$D$2:$D$121,$D163,$C$2:$C$121,$C163)</f>
        <v>1051</v>
      </c>
      <c r="K163">
        <f>SUMIFS(K$2:K$121,$D$2:$D$121,$D163,$C$2:$C$121,$C163)</f>
        <v>203</v>
      </c>
      <c r="L163">
        <f>SUMIFS(L$2:L$121,$D$2:$D$121,$D163,$C$2:$C$121,$C163)</f>
        <v>117</v>
      </c>
    </row>
    <row r="164">
      <c r="B164" t="str">
        <v>All Products</v>
      </c>
      <c r="C164" t="str">
        <v>Noah</v>
      </c>
      <c r="D164" t="str">
        <v>Switzerland</v>
      </c>
      <c r="E164">
        <f>SUMIFS(E$2:E$121,$D$2:$D$121,$D164,$C$2:$C$121,$C164)</f>
        <v>22</v>
      </c>
      <c r="F164">
        <f>SUMIFS(F$2:F$121,$D$2:$D$121,$D164,$C$2:$C$121,$C164)</f>
        <v>95</v>
      </c>
      <c r="G164">
        <f>SUMIFS(G$2:G$121,$D$2:$D$121,$D164,$C$2:$C$121,$C164)</f>
        <v>13.142857142857142</v>
      </c>
      <c r="H164">
        <f>SUMIFS(H$2:H$121,$D$2:$D$121,$D164,$C$2:$C$121,$C164)</f>
        <v>216000</v>
      </c>
      <c r="I164">
        <f>SUMIFS(I$2:I$121,$D$2:$D$121,$D164,$C$2:$C$121,$C164)</f>
        <v>29400</v>
      </c>
      <c r="J164">
        <f>SUMIFS(J$2:J$121,$D$2:$D$121,$D164,$C$2:$C$121,$C164)</f>
        <v>1232</v>
      </c>
      <c r="K164">
        <f>SUMIFS(K$2:K$121,$D$2:$D$121,$D164,$C$2:$C$121,$C164)</f>
        <v>200</v>
      </c>
      <c r="L164">
        <f>SUMIFS(L$2:L$121,$D$2:$D$121,$D164,$C$2:$C$121,$C164)</f>
        <v>122</v>
      </c>
    </row>
    <row r="165">
      <c r="B165" t="str">
        <v>All Products</v>
      </c>
      <c r="C165" t="str">
        <v>Kelly</v>
      </c>
      <c r="D165" t="str">
        <v>Switzerland</v>
      </c>
      <c r="E165">
        <f>SUMIFS(E$2:E$121,$D$2:$D$121,$D165,$C$2:$C$121,$C165)</f>
        <v>8</v>
      </c>
      <c r="F165">
        <f>SUMIFS(F$2:F$121,$D$2:$D$121,$D165,$C$2:$C$121,$C165)</f>
        <v>19</v>
      </c>
      <c r="G165">
        <f>SUMIFS(G$2:G$121,$D$2:$D$121,$D165,$C$2:$C$121,$C165)</f>
        <v>2.375</v>
      </c>
      <c r="H165">
        <f>SUMIFS(H$2:H$121,$D$2:$D$121,$D165,$C$2:$C$121,$C165)</f>
        <v>64600</v>
      </c>
      <c r="I165">
        <f>SUMIFS(I$2:I$121,$D$2:$D$121,$D165,$C$2:$C$121,$C165)</f>
        <v>8075</v>
      </c>
      <c r="J165">
        <f>SUMIFS(J$2:J$121,$D$2:$D$121,$D165,$C$2:$C$121,$C165)</f>
        <v>324</v>
      </c>
      <c r="K165">
        <f>SUMIFS(K$2:K$121,$D$2:$D$121,$D165,$C$2:$C$121,$C165)</f>
        <v>58</v>
      </c>
      <c r="L165">
        <f>SUMIFS(L$2:L$121,$D$2:$D$121,$D165,$C$2:$C$121,$C165)</f>
        <v>53</v>
      </c>
    </row>
    <row r="166">
      <c r="B166" t="str">
        <v>All Products</v>
      </c>
      <c r="C166" t="str">
        <v>John</v>
      </c>
      <c r="D166" t="str">
        <v>Switzerland</v>
      </c>
      <c r="E166">
        <f>SUMIFS(E$2:E$121,$D$2:$D$121,$D166,$C$2:$C$121,$C166)</f>
        <v>16</v>
      </c>
      <c r="F166">
        <f>SUMIFS(F$2:F$121,$D$2:$D$121,$D166,$C$2:$C$121,$C166)</f>
        <v>45</v>
      </c>
      <c r="G166">
        <f>SUMIFS(G$2:G$121,$D$2:$D$121,$D166,$C$2:$C$121,$C166)</f>
        <v>5.698412698412698</v>
      </c>
      <c r="H166">
        <f>SUMIFS(H$2:H$121,$D$2:$D$121,$D166,$C$2:$C$121,$C166)</f>
        <v>153000</v>
      </c>
      <c r="I166">
        <f>SUMIFS(I$2:I$121,$D$2:$D$121,$D166,$C$2:$C$121,$C166)</f>
        <v>19374.603174603173</v>
      </c>
      <c r="J166">
        <f>SUMIFS(J$2:J$121,$D$2:$D$121,$D166,$C$2:$C$121,$C166)</f>
        <v>745</v>
      </c>
      <c r="K166">
        <f>SUMIFS(K$2:K$121,$D$2:$D$121,$D166,$C$2:$C$121,$C166)</f>
        <v>127</v>
      </c>
      <c r="L166">
        <f>SUMIFS(L$2:L$121,$D$2:$D$121,$D166,$C$2:$C$121,$C166)</f>
        <v>97</v>
      </c>
    </row>
    <row r="167">
      <c r="B167" t="str">
        <v>All Products</v>
      </c>
      <c r="C167" t="str">
        <v>Ken</v>
      </c>
      <c r="D167" t="str">
        <v>Switzerland</v>
      </c>
      <c r="E167">
        <f>SUMIFS(E$2:E$121,$D$2:$D$121,$D167,$C$2:$C$121,$C167)</f>
        <v>16</v>
      </c>
      <c r="F167">
        <f>SUMIFS(F$2:F$121,$D$2:$D$121,$D167,$C$2:$C$121,$C167)</f>
        <v>31</v>
      </c>
      <c r="G167">
        <f>SUMIFS(G$2:G$121,$D$2:$D$121,$D167,$C$2:$C$121,$C167)</f>
        <v>3.9206349206349205</v>
      </c>
      <c r="H167">
        <f>SUMIFS(H$2:H$121,$D$2:$D$121,$D167,$C$2:$C$121,$C167)</f>
        <v>105400</v>
      </c>
      <c r="I167">
        <f>SUMIFS(I$2:I$121,$D$2:$D$121,$D167,$C$2:$C$121,$C167)</f>
        <v>13330.15873015873</v>
      </c>
      <c r="J167">
        <f>SUMIFS(J$2:J$121,$D$2:$D$121,$D167,$C$2:$C$121,$C167)</f>
        <v>693</v>
      </c>
      <c r="K167">
        <f>SUMIFS(K$2:K$121,$D$2:$D$121,$D167,$C$2:$C$121,$C167)</f>
        <v>118</v>
      </c>
      <c r="L167">
        <f>SUMIFS(L$2:L$121,$D$2:$D$121,$D167,$C$2:$C$121,$C167)</f>
        <v>88</v>
      </c>
    </row>
    <row r="168">
      <c r="B168" t="str">
        <v>All Products</v>
      </c>
      <c r="C168" t="str">
        <v>Una</v>
      </c>
      <c r="D168" t="str">
        <v>Switzerland</v>
      </c>
      <c r="E168">
        <f>SUMIFS(E$2:E$121,$D$2:$D$121,$D168,$C$2:$C$121,$C168)</f>
        <v>8</v>
      </c>
      <c r="F168">
        <f>SUMIFS(F$2:F$121,$D$2:$D$121,$D168,$C$2:$C$121,$C168)</f>
        <v>19</v>
      </c>
      <c r="G168">
        <f>SUMIFS(G$2:G$121,$D$2:$D$121,$D168,$C$2:$C$121,$C168)</f>
        <v>2.375</v>
      </c>
      <c r="H168">
        <f>SUMIFS(H$2:H$121,$D$2:$D$121,$D168,$C$2:$C$121,$C168)</f>
        <v>64600</v>
      </c>
      <c r="I168">
        <f>SUMIFS(I$2:I$121,$D$2:$D$121,$D168,$C$2:$C$121,$C168)</f>
        <v>8075</v>
      </c>
      <c r="J168">
        <f>SUMIFS(J$2:J$121,$D$2:$D$121,$D168,$C$2:$C$121,$C168)</f>
        <v>330</v>
      </c>
      <c r="K168">
        <f>SUMIFS(K$2:K$121,$D$2:$D$121,$D168,$C$2:$C$121,$C168)</f>
        <v>63</v>
      </c>
      <c r="L168">
        <f>SUMIFS(L$2:L$121,$D$2:$D$121,$D168,$C$2:$C$121,$C168)</f>
        <v>53</v>
      </c>
    </row>
    <row r="169">
      <c r="B169" t="str">
        <v>All Products</v>
      </c>
      <c r="C169" t="str">
        <v>Gordon</v>
      </c>
      <c r="D169" t="str">
        <v>Switzerland</v>
      </c>
      <c r="E169">
        <f>SUMIFS(E$2:E$121,$D$2:$D$121,$D169,$C$2:$C$121,$C169)</f>
        <v>16</v>
      </c>
      <c r="F169">
        <f>SUMIFS(F$2:F$121,$D$2:$D$121,$D169,$C$2:$C$121,$C169)</f>
        <v>39</v>
      </c>
      <c r="G169">
        <f>SUMIFS(G$2:G$121,$D$2:$D$121,$D169,$C$2:$C$121,$C169)</f>
        <v>4.875</v>
      </c>
      <c r="H169">
        <f>SUMIFS(H$2:H$121,$D$2:$D$121,$D169,$C$2:$C$121,$C169)</f>
        <v>132600</v>
      </c>
      <c r="I169">
        <f>SUMIFS(I$2:I$121,$D$2:$D$121,$D169,$C$2:$C$121,$C169)</f>
        <v>16575</v>
      </c>
      <c r="J169">
        <f>SUMIFS(J$2:J$121,$D$2:$D$121,$D169,$C$2:$C$121,$C169)</f>
        <v>762</v>
      </c>
      <c r="K169">
        <f>SUMIFS(K$2:K$121,$D$2:$D$121,$D169,$C$2:$C$121,$C169)</f>
        <v>121</v>
      </c>
      <c r="L169">
        <f>SUMIFS(L$2:L$121,$D$2:$D$121,$D169,$C$2:$C$121,$C169)</f>
        <v>96</v>
      </c>
    </row>
    <row r="170">
      <c r="B170" t="str">
        <v>All Products</v>
      </c>
      <c r="C170" t="str">
        <v>Mich</v>
      </c>
      <c r="D170" t="str">
        <v>Switzerland</v>
      </c>
      <c r="E170">
        <f>SUMIFS(E$2:E$121,$D$2:$D$121,$D170,$C$2:$C$121,$C170)</f>
        <v>18</v>
      </c>
      <c r="F170">
        <f>SUMIFS(F$2:F$121,$D$2:$D$121,$D170,$C$2:$C$121,$C170)</f>
        <v>40</v>
      </c>
      <c r="G170">
        <f>SUMIFS(G$2:G$121,$D$2:$D$121,$D170,$C$2:$C$121,$C170)</f>
        <v>4.444444444444445</v>
      </c>
      <c r="H170">
        <f>SUMIFS(H$2:H$121,$D$2:$D$121,$D170,$C$2:$C$121,$C170)</f>
        <v>136000</v>
      </c>
      <c r="I170">
        <f>SUMIFS(I$2:I$121,$D$2:$D$121,$D170,$C$2:$C$121,$C170)</f>
        <v>15111.111111111111</v>
      </c>
      <c r="J170">
        <f>SUMIFS(J$2:J$121,$D$2:$D$121,$D170,$C$2:$C$121,$C170)</f>
        <v>716</v>
      </c>
      <c r="K170">
        <f>SUMIFS(K$2:K$121,$D$2:$D$121,$D170,$C$2:$C$121,$C170)</f>
        <v>125</v>
      </c>
      <c r="L170">
        <f>SUMIFS(L$2:L$121,$D$2:$D$121,$D170,$C$2:$C$121,$C170)</f>
        <v>95</v>
      </c>
    </row>
    <row r="171">
      <c r="B171" t="str">
        <v>All Products</v>
      </c>
      <c r="C171" t="str">
        <v>Patrick</v>
      </c>
      <c r="D171" t="str">
        <v>Switzerland</v>
      </c>
      <c r="E171">
        <f>SUMIFS(E$2:E$121,$D$2:$D$121,$D171,$C$2:$C$121,$C171)</f>
        <v>15</v>
      </c>
      <c r="F171">
        <f>SUMIFS(F$2:F$121,$D$2:$D$121,$D171,$C$2:$C$121,$C171)</f>
        <v>30</v>
      </c>
      <c r="G171">
        <f>SUMIFS(G$2:G$121,$D$2:$D$121,$D171,$C$2:$C$121,$C171)</f>
        <v>4.166666666666667</v>
      </c>
      <c r="H171">
        <f>SUMIFS(H$2:H$121,$D$2:$D$121,$D171,$C$2:$C$121,$C171)</f>
        <v>121000</v>
      </c>
      <c r="I171">
        <f>SUMIFS(I$2:I$121,$D$2:$D$121,$D171,$C$2:$C$121,$C171)</f>
        <v>17333.333333333332</v>
      </c>
      <c r="J171">
        <f>SUMIFS(J$2:J$121,$D$2:$D$121,$D171,$C$2:$C$121,$C171)</f>
        <v>768</v>
      </c>
      <c r="K171">
        <f>SUMIFS(K$2:K$121,$D$2:$D$121,$D171,$C$2:$C$121,$C171)</f>
        <v>116</v>
      </c>
      <c r="L171">
        <f>SUMIFS(L$2:L$121,$D$2:$D$121,$D171,$C$2:$C$121,$C171)</f>
        <v>100</v>
      </c>
    </row>
    <row r="172">
      <c r="B172" t="str">
        <v>All Products</v>
      </c>
      <c r="C172" t="str">
        <v>Joe</v>
      </c>
      <c r="D172" t="str">
        <v>Spain</v>
      </c>
      <c r="E172">
        <f>SUMIFS(E$2:E$121,$D$2:$D$121,$D172,$C$2:$C$121,$C172)</f>
        <v>8</v>
      </c>
      <c r="F172">
        <f>SUMIFS(F$2:F$121,$D$2:$D$121,$D172,$C$2:$C$121,$C172)</f>
        <v>24</v>
      </c>
      <c r="G172">
        <f>SUMIFS(G$2:G$121,$D$2:$D$121,$D172,$C$2:$C$121,$C172)</f>
        <v>3</v>
      </c>
      <c r="H172">
        <f>SUMIFS(H$2:H$121,$D$2:$D$121,$D172,$C$2:$C$121,$C172)</f>
        <v>81600</v>
      </c>
      <c r="I172">
        <f>SUMIFS(I$2:I$121,$D$2:$D$121,$D172,$C$2:$C$121,$C172)</f>
        <v>10200</v>
      </c>
      <c r="J172">
        <f>SUMIFS(J$2:J$121,$D$2:$D$121,$D172,$C$2:$C$121,$C172)</f>
        <v>379</v>
      </c>
      <c r="K172">
        <f>SUMIFS(K$2:K$121,$D$2:$D$121,$D172,$C$2:$C$121,$C172)</f>
        <v>60</v>
      </c>
      <c r="L172">
        <f>SUMIFS(L$2:L$121,$D$2:$D$121,$D172,$C$2:$C$121,$C172)</f>
        <v>44</v>
      </c>
    </row>
    <row r="173">
      <c r="B173" t="str">
        <v>All Products</v>
      </c>
      <c r="C173" t="str">
        <v>Marco</v>
      </c>
      <c r="D173" t="str">
        <v>Spain</v>
      </c>
      <c r="E173">
        <f>SUMIFS(E$2:E$121,$D$2:$D$121,$D173,$C$2:$C$121,$C173)</f>
        <v>16</v>
      </c>
      <c r="F173">
        <f>SUMIFS(F$2:F$121,$D$2:$D$121,$D173,$C$2:$C$121,$C173)</f>
        <v>36</v>
      </c>
      <c r="G173">
        <f>SUMIFS(G$2:G$121,$D$2:$D$121,$D173,$C$2:$C$121,$C173)</f>
        <v>4.666666666666667</v>
      </c>
      <c r="H173">
        <f>SUMIFS(H$2:H$121,$D$2:$D$121,$D173,$C$2:$C$121,$C173)</f>
        <v>122400</v>
      </c>
      <c r="I173">
        <f>SUMIFS(I$2:I$121,$D$2:$D$121,$D173,$C$2:$C$121,$C173)</f>
        <v>15866.666666666668</v>
      </c>
      <c r="J173">
        <f>SUMIFS(J$2:J$121,$D$2:$D$121,$D173,$C$2:$C$121,$C173)</f>
        <v>683</v>
      </c>
      <c r="K173">
        <f>SUMIFS(K$2:K$121,$D$2:$D$121,$D173,$C$2:$C$121,$C173)</f>
        <v>140</v>
      </c>
      <c r="L173">
        <f>SUMIFS(L$2:L$121,$D$2:$D$121,$D173,$C$2:$C$121,$C173)</f>
        <v>96</v>
      </c>
    </row>
    <row r="174">
      <c r="B174" t="str">
        <v>All Products</v>
      </c>
      <c r="C174" t="str">
        <v>Noah</v>
      </c>
      <c r="D174" t="str">
        <v>Spain</v>
      </c>
      <c r="E174">
        <f>SUMIFS(E$2:E$121,$D$2:$D$121,$D174,$C$2:$C$121,$C174)</f>
        <v>18</v>
      </c>
      <c r="F174">
        <f>SUMIFS(F$2:F$121,$D$2:$D$121,$D174,$C$2:$C$121,$C174)</f>
        <v>36</v>
      </c>
      <c r="G174">
        <f>SUMIFS(G$2:G$121,$D$2:$D$121,$D174,$C$2:$C$121,$C174)</f>
        <v>4</v>
      </c>
      <c r="H174">
        <f>SUMIFS(H$2:H$121,$D$2:$D$121,$D174,$C$2:$C$121,$C174)</f>
        <v>122400</v>
      </c>
      <c r="I174">
        <f>SUMIFS(I$2:I$121,$D$2:$D$121,$D174,$C$2:$C$121,$C174)</f>
        <v>13600</v>
      </c>
      <c r="J174">
        <f>SUMIFS(J$2:J$121,$D$2:$D$121,$D174,$C$2:$C$121,$C174)</f>
        <v>672</v>
      </c>
      <c r="K174">
        <f>SUMIFS(K$2:K$121,$D$2:$D$121,$D174,$C$2:$C$121,$C174)</f>
        <v>117</v>
      </c>
      <c r="L174">
        <f>SUMIFS(L$2:L$121,$D$2:$D$121,$D174,$C$2:$C$121,$C174)</f>
        <v>96</v>
      </c>
    </row>
    <row r="175">
      <c r="B175" t="str">
        <v>All Products</v>
      </c>
      <c r="C175" t="str">
        <v>Kelly</v>
      </c>
      <c r="D175" t="str">
        <v>Spain</v>
      </c>
      <c r="E175">
        <f>SUMIFS(E$2:E$121,$D$2:$D$121,$D175,$C$2:$C$121,$C175)</f>
        <v>7</v>
      </c>
      <c r="F175">
        <f>SUMIFS(F$2:F$121,$D$2:$D$121,$D175,$C$2:$C$121,$C175)</f>
        <v>19</v>
      </c>
      <c r="G175">
        <f>SUMIFS(G$2:G$121,$D$2:$D$121,$D175,$C$2:$C$121,$C175)</f>
        <v>2.7142857142857144</v>
      </c>
      <c r="H175">
        <f>SUMIFS(H$2:H$121,$D$2:$D$121,$D175,$C$2:$C$121,$C175)</f>
        <v>64600</v>
      </c>
      <c r="I175">
        <f>SUMIFS(I$2:I$121,$D$2:$D$121,$D175,$C$2:$C$121,$C175)</f>
        <v>9228.57142857143</v>
      </c>
      <c r="J175">
        <f>SUMIFS(J$2:J$121,$D$2:$D$121,$D175,$C$2:$C$121,$C175)</f>
        <v>307</v>
      </c>
      <c r="K175">
        <f>SUMIFS(K$2:K$121,$D$2:$D$121,$D175,$C$2:$C$121,$C175)</f>
        <v>69</v>
      </c>
      <c r="L175">
        <f>SUMIFS(L$2:L$121,$D$2:$D$121,$D175,$C$2:$C$121,$C175)</f>
        <v>51</v>
      </c>
    </row>
    <row r="176">
      <c r="B176" t="str">
        <v>All Products</v>
      </c>
      <c r="C176" t="str">
        <v>John</v>
      </c>
      <c r="D176" t="str">
        <v>Spain</v>
      </c>
      <c r="E176">
        <f>SUMIFS(E$2:E$121,$D$2:$D$121,$D176,$C$2:$C$121,$C176)</f>
        <v>15</v>
      </c>
      <c r="F176">
        <f>SUMIFS(F$2:F$121,$D$2:$D$121,$D176,$C$2:$C$121,$C176)</f>
        <v>42</v>
      </c>
      <c r="G176">
        <f>SUMIFS(G$2:G$121,$D$2:$D$121,$D176,$C$2:$C$121,$C176)</f>
        <v>5.553571428571429</v>
      </c>
      <c r="H176">
        <f>SUMIFS(H$2:H$121,$D$2:$D$121,$D176,$C$2:$C$121,$C176)</f>
        <v>142800</v>
      </c>
      <c r="I176">
        <f>SUMIFS(I$2:I$121,$D$2:$D$121,$D176,$C$2:$C$121,$C176)</f>
        <v>18882.142857142855</v>
      </c>
      <c r="J176">
        <f>SUMIFS(J$2:J$121,$D$2:$D$121,$D176,$C$2:$C$121,$C176)</f>
        <v>751</v>
      </c>
      <c r="K176">
        <f>SUMIFS(K$2:K$121,$D$2:$D$121,$D176,$C$2:$C$121,$C176)</f>
        <v>128</v>
      </c>
      <c r="L176">
        <f>SUMIFS(L$2:L$121,$D$2:$D$121,$D176,$C$2:$C$121,$C176)</f>
        <v>92</v>
      </c>
    </row>
    <row r="177">
      <c r="B177" t="str">
        <v>All Products</v>
      </c>
      <c r="C177" t="str">
        <v>Ken</v>
      </c>
      <c r="D177" t="str">
        <v>Spain</v>
      </c>
      <c r="E177">
        <f>SUMIFS(E$2:E$121,$D$2:$D$121,$D177,$C$2:$C$121,$C177)</f>
        <v>17</v>
      </c>
      <c r="F177">
        <f>SUMIFS(F$2:F$121,$D$2:$D$121,$D177,$C$2:$C$121,$C177)</f>
        <v>38</v>
      </c>
      <c r="G177">
        <f>SUMIFS(G$2:G$121,$D$2:$D$121,$D177,$C$2:$C$121,$C177)</f>
        <v>4.5</v>
      </c>
      <c r="H177">
        <f>SUMIFS(H$2:H$121,$D$2:$D$121,$D177,$C$2:$C$121,$C177)</f>
        <v>129200</v>
      </c>
      <c r="I177">
        <f>SUMIFS(I$2:I$121,$D$2:$D$121,$D177,$C$2:$C$121,$C177)</f>
        <v>15300</v>
      </c>
      <c r="J177">
        <f>SUMIFS(J$2:J$121,$D$2:$D$121,$D177,$C$2:$C$121,$C177)</f>
        <v>703</v>
      </c>
      <c r="K177">
        <f>SUMIFS(K$2:K$121,$D$2:$D$121,$D177,$C$2:$C$121,$C177)</f>
        <v>106</v>
      </c>
      <c r="L177">
        <f>SUMIFS(L$2:L$121,$D$2:$D$121,$D177,$C$2:$C$121,$C177)</f>
        <v>94</v>
      </c>
    </row>
    <row r="178">
      <c r="B178" t="str">
        <v>All Products</v>
      </c>
      <c r="C178" t="str">
        <v>Una</v>
      </c>
      <c r="D178" t="str">
        <v>Spain</v>
      </c>
      <c r="E178">
        <f>SUMIFS(E$2:E$121,$D$2:$D$121,$D178,$C$2:$C$121,$C178)</f>
        <v>26</v>
      </c>
      <c r="F178">
        <f>SUMIFS(F$2:F$121,$D$2:$D$121,$D178,$C$2:$C$121,$C178)</f>
        <v>58</v>
      </c>
      <c r="G178">
        <f>SUMIFS(G$2:G$121,$D$2:$D$121,$D178,$C$2:$C$121,$C178)</f>
        <v>6.791666666666667</v>
      </c>
      <c r="H178">
        <f>SUMIFS(H$2:H$121,$D$2:$D$121,$D178,$C$2:$C$121,$C178)</f>
        <v>238700</v>
      </c>
      <c r="I178">
        <f>SUMIFS(I$2:I$121,$D$2:$D$121,$D178,$C$2:$C$121,$C178)</f>
        <v>28156.944444444445</v>
      </c>
      <c r="J178">
        <f>SUMIFS(J$2:J$121,$D$2:$D$121,$D178,$C$2:$C$121,$C178)</f>
        <v>1205</v>
      </c>
      <c r="K178">
        <f>SUMIFS(K$2:K$121,$D$2:$D$121,$D178,$C$2:$C$121,$C178)</f>
        <v>372</v>
      </c>
      <c r="L178">
        <f>SUMIFS(L$2:L$121,$D$2:$D$121,$D178,$C$2:$C$121,$C178)</f>
        <v>91</v>
      </c>
    </row>
    <row r="179">
      <c r="B179" t="str">
        <v>All Products</v>
      </c>
      <c r="C179" t="str">
        <v>Gordon</v>
      </c>
      <c r="D179" t="str">
        <v>Spain</v>
      </c>
      <c r="E179">
        <f>SUMIFS(E$2:E$121,$D$2:$D$121,$D179,$C$2:$C$121,$C179)</f>
        <v>21</v>
      </c>
      <c r="F179">
        <f>SUMIFS(F$2:F$121,$D$2:$D$121,$D179,$C$2:$C$121,$C179)</f>
        <v>66</v>
      </c>
      <c r="G179">
        <f>SUMIFS(G$2:G$121,$D$2:$D$121,$D179,$C$2:$C$121,$C179)</f>
        <v>9.761904761904763</v>
      </c>
      <c r="H179">
        <f>SUMIFS(H$2:H$121,$D$2:$D$121,$D179,$C$2:$C$121,$C179)</f>
        <v>261000</v>
      </c>
      <c r="I179">
        <f>SUMIFS(I$2:I$121,$D$2:$D$121,$D179,$C$2:$C$121,$C179)</f>
        <v>39290.47619047618</v>
      </c>
      <c r="J179">
        <f>SUMIFS(J$2:J$121,$D$2:$D$121,$D179,$C$2:$C$121,$C179)</f>
        <v>1056</v>
      </c>
      <c r="K179">
        <f>SUMIFS(K$2:K$121,$D$2:$D$121,$D179,$C$2:$C$121,$C179)</f>
        <v>279</v>
      </c>
      <c r="L179">
        <f>SUMIFS(L$2:L$121,$D$2:$D$121,$D179,$C$2:$C$121,$C179)</f>
        <v>109</v>
      </c>
    </row>
    <row r="180">
      <c r="B180" t="str">
        <v>All Products</v>
      </c>
      <c r="C180" t="str">
        <v>Mich</v>
      </c>
      <c r="D180" t="str">
        <v>Spain</v>
      </c>
      <c r="E180">
        <f>SUMIFS(E$2:E$121,$D$2:$D$121,$D180,$C$2:$C$121,$C180)</f>
        <v>18</v>
      </c>
      <c r="F180">
        <f>SUMIFS(F$2:F$121,$D$2:$D$121,$D180,$C$2:$C$121,$C180)</f>
        <v>36</v>
      </c>
      <c r="G180">
        <f>SUMIFS(G$2:G$121,$D$2:$D$121,$D180,$C$2:$C$121,$C180)</f>
        <v>4</v>
      </c>
      <c r="H180">
        <f>SUMIFS(H$2:H$121,$D$2:$D$121,$D180,$C$2:$C$121,$C180)</f>
        <v>122400</v>
      </c>
      <c r="I180">
        <f>SUMIFS(I$2:I$121,$D$2:$D$121,$D180,$C$2:$C$121,$C180)</f>
        <v>13600</v>
      </c>
      <c r="J180">
        <f>SUMIFS(J$2:J$121,$D$2:$D$121,$D180,$C$2:$C$121,$C180)</f>
        <v>656</v>
      </c>
      <c r="K180">
        <f>SUMIFS(K$2:K$121,$D$2:$D$121,$D180,$C$2:$C$121,$C180)</f>
        <v>142</v>
      </c>
      <c r="L180">
        <f>SUMIFS(L$2:L$121,$D$2:$D$121,$D180,$C$2:$C$121,$C180)</f>
        <v>61</v>
      </c>
    </row>
    <row r="181">
      <c r="B181" t="str">
        <v>All Products</v>
      </c>
      <c r="C181" t="str">
        <v>Patrick</v>
      </c>
      <c r="D181" t="str">
        <v>Spain</v>
      </c>
      <c r="E181">
        <f>SUMIFS(E$2:E$121,$D$2:$D$121,$D181,$C$2:$C$121,$C181)</f>
        <v>16</v>
      </c>
      <c r="F181">
        <f>SUMIFS(F$2:F$121,$D$2:$D$121,$D181,$C$2:$C$121,$C181)</f>
        <v>34</v>
      </c>
      <c r="G181">
        <f>SUMIFS(G$2:G$121,$D$2:$D$121,$D181,$C$2:$C$121,$C181)</f>
        <v>4.317460317460317</v>
      </c>
      <c r="H181">
        <f>SUMIFS(H$2:H$121,$D$2:$D$121,$D181,$C$2:$C$121,$C181)</f>
        <v>115600</v>
      </c>
      <c r="I181">
        <f>SUMIFS(I$2:I$121,$D$2:$D$121,$D181,$C$2:$C$121,$C181)</f>
        <v>14679.36507936508</v>
      </c>
      <c r="J181">
        <f>SUMIFS(J$2:J$121,$D$2:$D$121,$D181,$C$2:$C$121,$C181)</f>
        <v>654</v>
      </c>
      <c r="K181">
        <f>SUMIFS(K$2:K$121,$D$2:$D$121,$D181,$C$2:$C$121,$C181)</f>
        <v>136</v>
      </c>
      <c r="L181">
        <f>SUMIFS(L$2:L$121,$D$2:$D$121,$D181,$C$2:$C$121,$C181)</f>
        <v>96</v>
      </c>
    </row>
    <row r="182">
      <c r="B182" t="str">
        <v>Product 1</v>
      </c>
      <c r="C182" t="str">
        <v>Joe</v>
      </c>
      <c r="D182" t="str">
        <v>All Regions</v>
      </c>
      <c r="E182">
        <f>SUMIFS(E$2:E$121,$C$2:$C$121,$C182,$B$2:$B$121,$B182)</f>
        <v>40</v>
      </c>
      <c r="F182">
        <f>SUMIFS(F$2:F$121,$C$2:$C$121,$C182,$B$2:$B$121,$B182)</f>
        <v>96</v>
      </c>
      <c r="G182">
        <f>SUMIFS(G$2:G$121,$C$2:$C$121,$C182,$B$2:$B$121,$B182)</f>
        <v>12.240079365079364</v>
      </c>
      <c r="H182">
        <f>SUMIFS(H$2:H$121,$C$2:$C$121,$C182,$B$2:$B$121,$B182)</f>
        <v>326400</v>
      </c>
      <c r="I182">
        <f>SUMIFS(I$2:I$121,$C$2:$C$121,$C182,$B$2:$B$121,$B182)</f>
        <v>41616.269841269845</v>
      </c>
      <c r="J182">
        <f>SUMIFS(J$2:J$121,$C$2:$C$121,$C182,$B$2:$B$121,$B182)</f>
        <v>1731</v>
      </c>
      <c r="K182">
        <f>SUMIFS(K$2:K$121,$C$2:$C$121,$C182,$B$2:$B$121,$B182)</f>
        <v>318</v>
      </c>
      <c r="L182">
        <f>SUMIFS(L$2:L$121,$C$2:$C$121,$C182,$B$2:$B$121,$B182)</f>
        <v>229</v>
      </c>
    </row>
    <row r="183">
      <c r="B183" t="str">
        <v>Product 1</v>
      </c>
      <c r="C183" t="str">
        <v>Marco</v>
      </c>
      <c r="D183" t="str">
        <v>All Regions</v>
      </c>
      <c r="E183">
        <f>SUMIFS(E$2:E$121,$C$2:$C$121,$C183,$B$2:$B$121,$B183)</f>
        <v>34</v>
      </c>
      <c r="F183">
        <f>SUMIFS(F$2:F$121,$C$2:$C$121,$C183,$B$2:$B$121,$B183)</f>
        <v>109</v>
      </c>
      <c r="G183">
        <f>SUMIFS(G$2:G$121,$C$2:$C$121,$C183,$B$2:$B$121,$B183)</f>
        <v>16</v>
      </c>
      <c r="H183">
        <f>SUMIFS(H$2:H$121,$C$2:$C$121,$C183,$B$2:$B$121,$B183)</f>
        <v>355600</v>
      </c>
      <c r="I183">
        <f>SUMIFS(I$2:I$121,$C$2:$C$121,$C183,$B$2:$B$121,$B183)</f>
        <v>52257.142857142855</v>
      </c>
      <c r="J183">
        <f>SUMIFS(J$2:J$121,$C$2:$C$121,$C183,$B$2:$B$121,$B183)</f>
        <v>1738</v>
      </c>
      <c r="K183">
        <f>SUMIFS(K$2:K$121,$C$2:$C$121,$C183,$B$2:$B$121,$B183)</f>
        <v>284</v>
      </c>
      <c r="L183">
        <f>SUMIFS(L$2:L$121,$C$2:$C$121,$C183,$B$2:$B$121,$B183)</f>
        <v>224</v>
      </c>
    </row>
    <row r="184">
      <c r="B184" t="str">
        <v>Product 1</v>
      </c>
      <c r="C184" t="str">
        <v>Noah</v>
      </c>
      <c r="D184" t="str">
        <v>All Regions</v>
      </c>
      <c r="E184">
        <f>SUMIFS(E$2:E$121,$C$2:$C$121,$C184,$B$2:$B$121,$B184)</f>
        <v>44</v>
      </c>
      <c r="F184">
        <f>SUMIFS(F$2:F$121,$C$2:$C$121,$C184,$B$2:$B$121,$B184)</f>
        <v>120</v>
      </c>
      <c r="G184">
        <f>SUMIFS(G$2:G$121,$C$2:$C$121,$C184,$B$2:$B$121,$B184)</f>
        <v>16.46825396825397</v>
      </c>
      <c r="H184">
        <f>SUMIFS(H$2:H$121,$C$2:$C$121,$C184,$B$2:$B$121,$B184)</f>
        <v>446400</v>
      </c>
      <c r="I184">
        <f>SUMIFS(I$2:I$121,$C$2:$C$121,$C184,$B$2:$B$121,$B184)</f>
        <v>61477.777777777774</v>
      </c>
      <c r="J184">
        <f>SUMIFS(J$2:J$121,$C$2:$C$121,$C184,$B$2:$B$121,$B184)</f>
        <v>2285</v>
      </c>
      <c r="K184">
        <f>SUMIFS(K$2:K$121,$C$2:$C$121,$C184,$B$2:$B$121,$B184)</f>
        <v>422</v>
      </c>
      <c r="L184">
        <f>SUMIFS(L$2:L$121,$C$2:$C$121,$C184,$B$2:$B$121,$B184)</f>
        <v>269</v>
      </c>
    </row>
    <row r="185">
      <c r="B185" t="str">
        <v>Product 1</v>
      </c>
      <c r="C185" t="str">
        <v>Kelly</v>
      </c>
      <c r="D185" t="str">
        <v>All Regions</v>
      </c>
      <c r="E185">
        <f>SUMIFS(E$2:E$121,$C$2:$C$121,$C185,$B$2:$B$121,$B185)</f>
        <v>47</v>
      </c>
      <c r="F185">
        <f>SUMIFS(F$2:F$121,$C$2:$C$121,$C185,$B$2:$B$121,$B185)</f>
        <v>121</v>
      </c>
      <c r="G185">
        <f>SUMIFS(G$2:G$121,$C$2:$C$121,$C185,$B$2:$B$121,$B185)</f>
        <v>15.376984126984127</v>
      </c>
      <c r="H185">
        <f>SUMIFS(H$2:H$121,$C$2:$C$121,$C185,$B$2:$B$121,$B185)</f>
        <v>432800</v>
      </c>
      <c r="I185">
        <f>SUMIFS(I$2:I$121,$C$2:$C$121,$C185,$B$2:$B$121,$B185)</f>
        <v>54659.52380952381</v>
      </c>
      <c r="J185">
        <f>SUMIFS(J$2:J$121,$C$2:$C$121,$C185,$B$2:$B$121,$B185)</f>
        <v>2165</v>
      </c>
      <c r="K185">
        <f>SUMIFS(K$2:K$121,$C$2:$C$121,$C185,$B$2:$B$121,$B185)</f>
        <v>425</v>
      </c>
      <c r="L185">
        <f>SUMIFS(L$2:L$121,$C$2:$C$121,$C185,$B$2:$B$121,$B185)</f>
        <v>282</v>
      </c>
    </row>
    <row r="186">
      <c r="B186" t="str">
        <v>Product 1</v>
      </c>
      <c r="C186" t="str">
        <v>John</v>
      </c>
      <c r="D186" t="str">
        <v>All Regions</v>
      </c>
      <c r="E186">
        <f>SUMIFS(E$2:E$121,$C$2:$C$121,$C186,$B$2:$B$121,$B186)</f>
        <v>41</v>
      </c>
      <c r="F186">
        <f>SUMIFS(F$2:F$121,$C$2:$C$121,$C186,$B$2:$B$121,$B186)</f>
        <v>133</v>
      </c>
      <c r="G186">
        <f>SUMIFS(G$2:G$121,$C$2:$C$121,$C186,$B$2:$B$121,$B186)</f>
        <v>19.817460317460316</v>
      </c>
      <c r="H186">
        <f>SUMIFS(H$2:H$121,$C$2:$C$121,$C186,$B$2:$B$121,$B186)</f>
        <v>461000</v>
      </c>
      <c r="I186">
        <f>SUMIFS(I$2:I$121,$C$2:$C$121,$C186,$B$2:$B$121,$B186)</f>
        <v>68846.03174603175</v>
      </c>
      <c r="J186">
        <f>SUMIFS(J$2:J$121,$C$2:$C$121,$C186,$B$2:$B$121,$B186)</f>
        <v>2115</v>
      </c>
      <c r="K186">
        <f>SUMIFS(K$2:K$121,$C$2:$C$121,$C186,$B$2:$B$121,$B186)</f>
        <v>446</v>
      </c>
      <c r="L186">
        <f>SUMIFS(L$2:L$121,$C$2:$C$121,$C186,$B$2:$B$121,$B186)</f>
        <v>268</v>
      </c>
    </row>
    <row r="187">
      <c r="B187" t="str">
        <v>Product 1</v>
      </c>
      <c r="C187" t="str">
        <v>Ken</v>
      </c>
      <c r="D187" t="str">
        <v>All Regions</v>
      </c>
      <c r="E187">
        <f>SUMIFS(E$2:E$121,$C$2:$C$121,$C187,$B$2:$B$121,$B187)</f>
        <v>43</v>
      </c>
      <c r="F187">
        <f>SUMIFS(F$2:F$121,$C$2:$C$121,$C187,$B$2:$B$121,$B187)</f>
        <v>110</v>
      </c>
      <c r="G187">
        <f>SUMIFS(G$2:G$121,$C$2:$C$121,$C187,$B$2:$B$121,$B187)</f>
        <v>15.813492063492063</v>
      </c>
      <c r="H187">
        <f>SUMIFS(H$2:H$121,$C$2:$C$121,$C187,$B$2:$B$121,$B187)</f>
        <v>390500</v>
      </c>
      <c r="I187">
        <f>SUMIFS(I$2:I$121,$C$2:$C$121,$C187,$B$2:$B$121,$B187)</f>
        <v>55828.37301587302</v>
      </c>
      <c r="J187">
        <f>SUMIFS(J$2:J$121,$C$2:$C$121,$C187,$B$2:$B$121,$B187)</f>
        <v>2105</v>
      </c>
      <c r="K187">
        <f>SUMIFS(K$2:K$121,$C$2:$C$121,$C187,$B$2:$B$121,$B187)</f>
        <v>412</v>
      </c>
      <c r="L187">
        <f>SUMIFS(L$2:L$121,$C$2:$C$121,$C187,$B$2:$B$121,$B187)</f>
        <v>252</v>
      </c>
    </row>
    <row r="188">
      <c r="B188" t="str">
        <v>Product 1</v>
      </c>
      <c r="C188" t="str">
        <v>Una</v>
      </c>
      <c r="D188" t="str">
        <v>All Regions</v>
      </c>
      <c r="E188">
        <f>SUMIFS(E$2:E$121,$C$2:$C$121,$C188,$B$2:$B$121,$B188)</f>
        <v>59</v>
      </c>
      <c r="F188">
        <f>SUMIFS(F$2:F$121,$C$2:$C$121,$C188,$B$2:$B$121,$B188)</f>
        <v>142</v>
      </c>
      <c r="G188">
        <f>SUMIFS(G$2:G$121,$C$2:$C$121,$C188,$B$2:$B$121,$B188)</f>
        <v>16.916666666666668</v>
      </c>
      <c r="H188">
        <f>SUMIFS(H$2:H$121,$C$2:$C$121,$C188,$B$2:$B$121,$B188)</f>
        <v>524300</v>
      </c>
      <c r="I188">
        <f>SUMIFS(I$2:I$121,$C$2:$C$121,$C188,$B$2:$B$121,$B188)</f>
        <v>62581.94444444444</v>
      </c>
      <c r="J188">
        <f>SUMIFS(J$2:J$121,$C$2:$C$121,$C188,$B$2:$B$121,$B188)</f>
        <v>2552</v>
      </c>
      <c r="K188">
        <f>SUMIFS(K$2:K$121,$C$2:$C$121,$C188,$B$2:$B$121,$B188)</f>
        <v>595</v>
      </c>
      <c r="L188">
        <f>SUMIFS(L$2:L$121,$C$2:$C$121,$C188,$B$2:$B$121,$B188)</f>
        <v>292</v>
      </c>
    </row>
    <row r="189">
      <c r="B189" t="str">
        <v>Product 1</v>
      </c>
      <c r="C189" t="str">
        <v>Gordon</v>
      </c>
      <c r="D189" t="str">
        <v>All Regions</v>
      </c>
      <c r="E189">
        <f>SUMIFS(E$2:E$121,$C$2:$C$121,$C189,$B$2:$B$121,$B189)</f>
        <v>53</v>
      </c>
      <c r="F189">
        <f>SUMIFS(F$2:F$121,$C$2:$C$121,$C189,$B$2:$B$121,$B189)</f>
        <v>138</v>
      </c>
      <c r="G189">
        <f>SUMIFS(G$2:G$121,$C$2:$C$121,$C189,$B$2:$B$121,$B189)</f>
        <v>18.654761904761905</v>
      </c>
      <c r="H189">
        <f>SUMIFS(H$2:H$121,$C$2:$C$121,$C189,$B$2:$B$121,$B189)</f>
        <v>504600</v>
      </c>
      <c r="I189">
        <f>SUMIFS(I$2:I$121,$C$2:$C$121,$C189,$B$2:$B$121,$B189)</f>
        <v>69392.85714285714</v>
      </c>
      <c r="J189">
        <f>SUMIFS(J$2:J$121,$C$2:$C$121,$C189,$B$2:$B$121,$B189)</f>
        <v>2569</v>
      </c>
      <c r="K189">
        <f>SUMIFS(K$2:K$121,$C$2:$C$121,$C189,$B$2:$B$121,$B189)</f>
        <v>621</v>
      </c>
      <c r="L189">
        <f>SUMIFS(L$2:L$121,$C$2:$C$121,$C189,$B$2:$B$121,$B189)</f>
        <v>287</v>
      </c>
    </row>
    <row r="190">
      <c r="B190" t="str">
        <v>Product 1</v>
      </c>
      <c r="C190" t="str">
        <v>Mich</v>
      </c>
      <c r="D190" t="str">
        <v>All Regions</v>
      </c>
      <c r="E190">
        <f>SUMIFS(E$2:E$121,$C$2:$C$121,$C190,$B$2:$B$121,$B190)</f>
        <v>57</v>
      </c>
      <c r="F190">
        <f>SUMIFS(F$2:F$121,$C$2:$C$121,$C190,$B$2:$B$121,$B190)</f>
        <v>140</v>
      </c>
      <c r="G190">
        <f>SUMIFS(G$2:G$121,$C$2:$C$121,$C190,$B$2:$B$121,$B190)</f>
        <v>17.234126984126984</v>
      </c>
      <c r="H190">
        <f>SUMIFS(H$2:H$121,$C$2:$C$121,$C190,$B$2:$B$121,$B190)</f>
        <v>564800</v>
      </c>
      <c r="I190">
        <f>SUMIFS(I$2:I$121,$C$2:$C$121,$C190,$B$2:$B$121,$B190)</f>
        <v>69696.03174603175</v>
      </c>
      <c r="J190">
        <f>SUMIFS(J$2:J$121,$C$2:$C$121,$C190,$B$2:$B$121,$B190)</f>
        <v>2430</v>
      </c>
      <c r="K190">
        <f>SUMIFS(K$2:K$121,$C$2:$C$121,$C190,$B$2:$B$121,$B190)</f>
        <v>550</v>
      </c>
      <c r="L190">
        <f>SUMIFS(L$2:L$121,$C$2:$C$121,$C190,$B$2:$B$121,$B190)</f>
        <v>307</v>
      </c>
    </row>
    <row r="191">
      <c r="B191" t="str">
        <v>Product 1</v>
      </c>
      <c r="C191" t="str">
        <v>Patrick</v>
      </c>
      <c r="D191" t="str">
        <v>All Regions</v>
      </c>
      <c r="E191">
        <f>SUMIFS(E$2:E$121,$C$2:$C$121,$C191,$B$2:$B$121,$B191)</f>
        <v>40</v>
      </c>
      <c r="F191">
        <f>SUMIFS(F$2:F$121,$C$2:$C$121,$C191,$B$2:$B$121,$B191)</f>
        <v>95</v>
      </c>
      <c r="G191">
        <f>SUMIFS(G$2:G$121,$C$2:$C$121,$C191,$B$2:$B$121,$B191)</f>
        <v>12.01388888888889</v>
      </c>
      <c r="H191">
        <f>SUMIFS(H$2:H$121,$C$2:$C$121,$C191,$B$2:$B$121,$B191)</f>
        <v>342000</v>
      </c>
      <c r="I191">
        <f>SUMIFS(I$2:I$121,$C$2:$C$121,$C191,$B$2:$B$121,$B191)</f>
        <v>44013.88888888889</v>
      </c>
      <c r="J191">
        <f>SUMIFS(J$2:J$121,$C$2:$C$121,$C191,$B$2:$B$121,$B191)</f>
        <v>1793</v>
      </c>
      <c r="K191">
        <f>SUMIFS(K$2:K$121,$C$2:$C$121,$C191,$B$2:$B$121,$B191)</f>
        <v>283</v>
      </c>
      <c r="L191">
        <f>SUMIFS(L$2:L$121,$C$2:$C$121,$C191,$B$2:$B$121,$B191)</f>
        <v>249</v>
      </c>
    </row>
    <row r="192">
      <c r="B192" t="str">
        <v>Product 2</v>
      </c>
      <c r="C192" t="str">
        <v>Joe</v>
      </c>
      <c r="D192" t="str">
        <v>All Regions</v>
      </c>
      <c r="E192">
        <f>SUMIFS(E$2:E$121,$C$2:$C$121,$C192,$B$2:$B$121,$B192)</f>
        <v>54</v>
      </c>
      <c r="F192">
        <f>SUMIFS(F$2:F$121,$C$2:$C$121,$C192,$B$2:$B$121,$B192)</f>
        <v>232</v>
      </c>
      <c r="G192">
        <f>SUMIFS(G$2:G$121,$C$2:$C$121,$C192,$B$2:$B$121,$B192)</f>
        <v>31.041666666666664</v>
      </c>
      <c r="H192">
        <f>SUMIFS(H$2:H$121,$C$2:$C$121,$C192,$B$2:$B$121,$B192)</f>
        <v>593800</v>
      </c>
      <c r="I192">
        <f>SUMIFS(I$2:I$121,$C$2:$C$121,$C192,$B$2:$B$121,$B192)</f>
        <v>78541.66666666666</v>
      </c>
      <c r="J192">
        <f>SUMIFS(J$2:J$121,$C$2:$C$121,$C192,$B$2:$B$121,$B192)</f>
        <v>2530</v>
      </c>
      <c r="K192">
        <f>SUMIFS(K$2:K$121,$C$2:$C$121,$C192,$B$2:$B$121,$B192)</f>
        <v>447</v>
      </c>
      <c r="L192">
        <f>SUMIFS(L$2:L$121,$C$2:$C$121,$C192,$B$2:$B$121,$B192)</f>
        <v>362</v>
      </c>
    </row>
    <row r="193">
      <c r="B193" t="str">
        <v>Product 2</v>
      </c>
      <c r="C193" t="str">
        <v>Marco</v>
      </c>
      <c r="D193" t="str">
        <v>All Regions</v>
      </c>
      <c r="E193">
        <f>SUMIFS(E$2:E$121,$C$2:$C$121,$C193,$B$2:$B$121,$B193)</f>
        <v>48</v>
      </c>
      <c r="F193">
        <f>SUMIFS(F$2:F$121,$C$2:$C$121,$C193,$B$2:$B$121,$B193)</f>
        <v>233</v>
      </c>
      <c r="G193">
        <f>SUMIFS(G$2:G$121,$C$2:$C$121,$C193,$B$2:$B$121,$B193)</f>
        <v>35</v>
      </c>
      <c r="H193">
        <f>SUMIFS(H$2:H$121,$C$2:$C$121,$C193,$B$2:$B$121,$B193)</f>
        <v>530200</v>
      </c>
      <c r="I193">
        <f>SUMIFS(I$2:I$121,$C$2:$C$121,$C193,$B$2:$B$121,$B193)</f>
        <v>79428.57142857143</v>
      </c>
      <c r="J193">
        <f>SUMIFS(J$2:J$121,$C$2:$C$121,$C193,$B$2:$B$121,$B193)</f>
        <v>2438</v>
      </c>
      <c r="K193">
        <f>SUMIFS(K$2:K$121,$C$2:$C$121,$C193,$B$2:$B$121,$B193)</f>
        <v>491</v>
      </c>
      <c r="L193">
        <f>SUMIFS(L$2:L$121,$C$2:$C$121,$C193,$B$2:$B$121,$B193)</f>
        <v>287</v>
      </c>
    </row>
    <row r="194">
      <c r="B194" t="str">
        <v>Product 2</v>
      </c>
      <c r="C194" t="str">
        <v>Noah</v>
      </c>
      <c r="D194" t="str">
        <v>All Regions</v>
      </c>
      <c r="E194">
        <f>SUMIFS(E$2:E$121,$C$2:$C$121,$C194,$B$2:$B$121,$B194)</f>
        <v>47</v>
      </c>
      <c r="F194">
        <f>SUMIFS(F$2:F$121,$C$2:$C$121,$C194,$B$2:$B$121,$B194)</f>
        <v>149</v>
      </c>
      <c r="G194">
        <f>SUMIFS(G$2:G$121,$C$2:$C$121,$C194,$B$2:$B$121,$B194)</f>
        <v>19.857142857142858</v>
      </c>
      <c r="H194">
        <f>SUMIFS(H$2:H$121,$C$2:$C$121,$C194,$B$2:$B$121,$B194)</f>
        <v>399600</v>
      </c>
      <c r="I194">
        <f>SUMIFS(I$2:I$121,$C$2:$C$121,$C194,$B$2:$B$121,$B194)</f>
        <v>52228.57142857143</v>
      </c>
      <c r="J194">
        <f>SUMIFS(J$2:J$121,$C$2:$C$121,$C194,$B$2:$B$121,$B194)</f>
        <v>2299</v>
      </c>
      <c r="K194">
        <f>SUMIFS(K$2:K$121,$C$2:$C$121,$C194,$B$2:$B$121,$B194)</f>
        <v>385</v>
      </c>
      <c r="L194">
        <f>SUMIFS(L$2:L$121,$C$2:$C$121,$C194,$B$2:$B$121,$B194)</f>
        <v>264</v>
      </c>
    </row>
    <row r="195">
      <c r="B195" t="str">
        <v>Product 2</v>
      </c>
      <c r="C195" t="str">
        <v>Kelly</v>
      </c>
      <c r="D195" t="str">
        <v>All Regions</v>
      </c>
      <c r="E195">
        <f>SUMIFS(E$2:E$121,$C$2:$C$121,$C195,$B$2:$B$121,$B195)</f>
        <v>44</v>
      </c>
      <c r="F195">
        <f>SUMIFS(F$2:F$121,$C$2:$C$121,$C195,$B$2:$B$121,$B195)</f>
        <v>155</v>
      </c>
      <c r="G195">
        <f>SUMIFS(G$2:G$121,$C$2:$C$121,$C195,$B$2:$B$121,$B195)</f>
        <v>22.452380952380953</v>
      </c>
      <c r="H195">
        <f>SUMIFS(H$2:H$121,$C$2:$C$121,$C195,$B$2:$B$121,$B195)</f>
        <v>443000</v>
      </c>
      <c r="I195">
        <f>SUMIFS(I$2:I$121,$C$2:$C$121,$C195,$B$2:$B$121,$B195)</f>
        <v>62338.09523809524</v>
      </c>
      <c r="J195">
        <f>SUMIFS(J$2:J$121,$C$2:$C$121,$C195,$B$2:$B$121,$B195)</f>
        <v>2044</v>
      </c>
      <c r="K195">
        <f>SUMIFS(K$2:K$121,$C$2:$C$121,$C195,$B$2:$B$121,$B195)</f>
        <v>392</v>
      </c>
      <c r="L195">
        <f>SUMIFS(L$2:L$121,$C$2:$C$121,$C195,$B$2:$B$121,$B195)</f>
        <v>274</v>
      </c>
    </row>
    <row r="196">
      <c r="B196" t="str">
        <v>Product 2</v>
      </c>
      <c r="C196" t="str">
        <v>John</v>
      </c>
      <c r="D196" t="str">
        <v>All Regions</v>
      </c>
      <c r="E196">
        <f>SUMIFS(E$2:E$121,$C$2:$C$121,$C196,$B$2:$B$121,$B196)</f>
        <v>43</v>
      </c>
      <c r="F196">
        <f>SUMIFS(F$2:F$121,$C$2:$C$121,$C196,$B$2:$B$121,$B196)</f>
        <v>145</v>
      </c>
      <c r="G196">
        <f>SUMIFS(G$2:G$121,$C$2:$C$121,$C196,$B$2:$B$121,$B196)</f>
        <v>20.970238095238095</v>
      </c>
      <c r="H196">
        <f>SUMIFS(H$2:H$121,$C$2:$C$121,$C196,$B$2:$B$121,$B196)</f>
        <v>430000</v>
      </c>
      <c r="I196">
        <f>SUMIFS(I$2:I$121,$C$2:$C$121,$C196,$B$2:$B$121,$B196)</f>
        <v>60798.80952380952</v>
      </c>
      <c r="J196">
        <f>SUMIFS(J$2:J$121,$C$2:$C$121,$C196,$B$2:$B$121,$B196)</f>
        <v>2231</v>
      </c>
      <c r="K196">
        <f>SUMIFS(K$2:K$121,$C$2:$C$121,$C196,$B$2:$B$121,$B196)</f>
        <v>374</v>
      </c>
      <c r="L196">
        <f>SUMIFS(L$2:L$121,$C$2:$C$121,$C196,$B$2:$B$121,$B196)</f>
        <v>301</v>
      </c>
    </row>
    <row r="197">
      <c r="B197" t="str">
        <v>Product 2</v>
      </c>
      <c r="C197" t="str">
        <v>Ken</v>
      </c>
      <c r="D197" t="str">
        <v>All Regions</v>
      </c>
      <c r="E197">
        <f>SUMIFS(E$2:E$121,$C$2:$C$121,$C197,$B$2:$B$121,$B197)</f>
        <v>49</v>
      </c>
      <c r="F197">
        <f>SUMIFS(F$2:F$121,$C$2:$C$121,$C197,$B$2:$B$121,$B197)</f>
        <v>150</v>
      </c>
      <c r="G197">
        <f>SUMIFS(G$2:G$121,$C$2:$C$121,$C197,$B$2:$B$121,$B197)</f>
        <v>18.625</v>
      </c>
      <c r="H197">
        <f>SUMIFS(H$2:H$121,$C$2:$C$121,$C197,$B$2:$B$121,$B197)</f>
        <v>477000</v>
      </c>
      <c r="I197">
        <f>SUMIFS(I$2:I$121,$C$2:$C$121,$C197,$B$2:$B$121,$B197)</f>
        <v>59200</v>
      </c>
      <c r="J197">
        <f>SUMIFS(J$2:J$121,$C$2:$C$121,$C197,$B$2:$B$121,$B197)</f>
        <v>2298</v>
      </c>
      <c r="K197">
        <f>SUMIFS(K$2:K$121,$C$2:$C$121,$C197,$B$2:$B$121,$B197)</f>
        <v>403</v>
      </c>
      <c r="L197">
        <f>SUMIFS(L$2:L$121,$C$2:$C$121,$C197,$B$2:$B$121,$B197)</f>
        <v>261</v>
      </c>
    </row>
    <row r="198">
      <c r="B198" t="str">
        <v>Product 2</v>
      </c>
      <c r="C198" t="str">
        <v>Una</v>
      </c>
      <c r="D198" t="str">
        <v>All Regions</v>
      </c>
      <c r="E198">
        <f>SUMIFS(E$2:E$121,$C$2:$C$121,$C198,$B$2:$B$121,$B198)</f>
        <v>41</v>
      </c>
      <c r="F198">
        <f>SUMIFS(F$2:F$121,$C$2:$C$121,$C198,$B$2:$B$121,$B198)</f>
        <v>102</v>
      </c>
      <c r="G198">
        <f>SUMIFS(G$2:G$121,$C$2:$C$121,$C198,$B$2:$B$121,$B198)</f>
        <v>12.761904761904761</v>
      </c>
      <c r="H198">
        <f>SUMIFS(H$2:H$121,$C$2:$C$121,$C198,$B$2:$B$121,$B198)</f>
        <v>346800</v>
      </c>
      <c r="I198">
        <f>SUMIFS(I$2:I$121,$C$2:$C$121,$C198,$B$2:$B$121,$B198)</f>
        <v>43390.47619047619</v>
      </c>
      <c r="J198">
        <f>SUMIFS(J$2:J$121,$C$2:$C$121,$C198,$B$2:$B$121,$B198)</f>
        <v>1853</v>
      </c>
      <c r="K198">
        <f>SUMIFS(K$2:K$121,$C$2:$C$121,$C198,$B$2:$B$121,$B198)</f>
        <v>305</v>
      </c>
      <c r="L198">
        <f>SUMIFS(L$2:L$121,$C$2:$C$121,$C198,$B$2:$B$121,$B198)</f>
        <v>239</v>
      </c>
    </row>
    <row r="199">
      <c r="B199" t="str">
        <v>Product 2</v>
      </c>
      <c r="C199" t="str">
        <v>Gordon</v>
      </c>
      <c r="D199" t="str">
        <v>All Regions</v>
      </c>
      <c r="E199">
        <f>SUMIFS(E$2:E$121,$C$2:$C$121,$C199,$B$2:$B$121,$B199)</f>
        <v>38</v>
      </c>
      <c r="F199">
        <f>SUMIFS(F$2:F$121,$C$2:$C$121,$C199,$B$2:$B$121,$B199)</f>
        <v>101</v>
      </c>
      <c r="G199">
        <f>SUMIFS(G$2:G$121,$C$2:$C$121,$C199,$B$2:$B$121,$B199)</f>
        <v>13.553571428571429</v>
      </c>
      <c r="H199">
        <f>SUMIFS(H$2:H$121,$C$2:$C$121,$C199,$B$2:$B$121,$B199)</f>
        <v>343400</v>
      </c>
      <c r="I199">
        <f>SUMIFS(I$2:I$121,$C$2:$C$121,$C199,$B$2:$B$121,$B199)</f>
        <v>46082.142857142855</v>
      </c>
      <c r="J199">
        <f>SUMIFS(J$2:J$121,$C$2:$C$121,$C199,$B$2:$B$121,$B199)</f>
        <v>1688</v>
      </c>
      <c r="K199">
        <f>SUMIFS(K$2:K$121,$C$2:$C$121,$C199,$B$2:$B$121,$B199)</f>
        <v>318</v>
      </c>
      <c r="L199">
        <f>SUMIFS(L$2:L$121,$C$2:$C$121,$C199,$B$2:$B$121,$B199)</f>
        <v>219</v>
      </c>
    </row>
    <row r="200">
      <c r="B200" t="str">
        <v>Product 2</v>
      </c>
      <c r="C200" t="str">
        <v>Mich</v>
      </c>
      <c r="D200" t="str">
        <v>All Regions</v>
      </c>
      <c r="E200">
        <f>SUMIFS(E$2:E$121,$C$2:$C$121,$C200,$B$2:$B$121,$B200)</f>
        <v>45</v>
      </c>
      <c r="F200">
        <f>SUMIFS(F$2:F$121,$C$2:$C$121,$C200,$B$2:$B$121,$B200)</f>
        <v>87</v>
      </c>
      <c r="G200">
        <f>SUMIFS(G$2:G$121,$C$2:$C$121,$C200,$B$2:$B$121,$B200)</f>
        <v>9.666666666666666</v>
      </c>
      <c r="H200">
        <f>SUMIFS(H$2:H$121,$C$2:$C$121,$C200,$B$2:$B$121,$B200)</f>
        <v>295800</v>
      </c>
      <c r="I200">
        <f>SUMIFS(I$2:I$121,$C$2:$C$121,$C200,$B$2:$B$121,$B200)</f>
        <v>32866.666666666664</v>
      </c>
      <c r="J200">
        <f>SUMIFS(J$2:J$121,$C$2:$C$121,$C200,$B$2:$B$121,$B200)</f>
        <v>1769</v>
      </c>
      <c r="K200">
        <f>SUMIFS(K$2:K$121,$C$2:$C$121,$C200,$B$2:$B$121,$B200)</f>
        <v>325</v>
      </c>
      <c r="L200">
        <f>SUMIFS(L$2:L$121,$C$2:$C$121,$C200,$B$2:$B$121,$B200)</f>
        <v>213</v>
      </c>
    </row>
    <row r="201">
      <c r="B201" t="str">
        <v>Product 2</v>
      </c>
      <c r="C201" t="str">
        <v>Patrick</v>
      </c>
      <c r="D201" t="str">
        <v>All Regions</v>
      </c>
      <c r="E201">
        <f>SUMIFS(E$2:E$121,$C$2:$C$121,$C201,$B$2:$B$121,$B201)</f>
        <v>55</v>
      </c>
      <c r="F201">
        <f>SUMIFS(F$2:F$121,$C$2:$C$121,$C201,$B$2:$B$121,$B201)</f>
        <v>181</v>
      </c>
      <c r="G201">
        <f>SUMIFS(G$2:G$121,$C$2:$C$121,$C201,$B$2:$B$121,$B201)</f>
        <v>23.234126984126984</v>
      </c>
      <c r="H201">
        <f>SUMIFS(H$2:H$121,$C$2:$C$121,$C201,$B$2:$B$121,$B201)</f>
        <v>457400</v>
      </c>
      <c r="I201">
        <f>SUMIFS(I$2:I$121,$C$2:$C$121,$C201,$B$2:$B$121,$B201)</f>
        <v>59246.03174603175</v>
      </c>
      <c r="J201">
        <f>SUMIFS(J$2:J$121,$C$2:$C$121,$C201,$B$2:$B$121,$B201)</f>
        <v>2288</v>
      </c>
      <c r="K201">
        <f>SUMIFS(K$2:K$121,$C$2:$C$121,$C201,$B$2:$B$121,$B201)</f>
        <v>481</v>
      </c>
      <c r="L201">
        <f>SUMIFS(L$2:L$121,$C$2:$C$121,$C201,$B$2:$B$121,$B201)</f>
        <v>306</v>
      </c>
    </row>
    <row r="202">
      <c r="B202" t="str">
        <v>All Products</v>
      </c>
      <c r="C202" t="str">
        <v>Joe</v>
      </c>
      <c r="D202" t="str">
        <v>All Regions</v>
      </c>
      <c r="E202">
        <f>SUMIF($C$182:$C$201,$C202,E$182:E$201)</f>
        <v>94</v>
      </c>
      <c r="F202">
        <f>SUMIF($C$182:$C$201,$C202,F$182:F$201)</f>
        <v>328</v>
      </c>
      <c r="G202">
        <f>SUMIF($C$182:$C$201,$C202,G$182:G$201)</f>
        <v>43.281746031746025</v>
      </c>
      <c r="H202">
        <f>SUMIF($C$182:$C$201,$C202,H$182:H$201)</f>
        <v>920200</v>
      </c>
      <c r="I202">
        <f>SUMIF($C$182:$C$201,$C202,I$182:I$201)</f>
        <v>120157.93650793651</v>
      </c>
      <c r="J202">
        <f>SUMIF($C$182:$C$201,$C202,J$182:J$201)</f>
        <v>4261</v>
      </c>
      <c r="K202">
        <f>SUMIF($C$182:$C$201,$C202,K$182:K$201)</f>
        <v>765</v>
      </c>
      <c r="L202">
        <f>SUMIF($C$182:$C$201,$C202,L$182:L$201)</f>
        <v>591</v>
      </c>
    </row>
    <row r="203">
      <c r="B203" t="str">
        <v>All Products</v>
      </c>
      <c r="C203" t="str">
        <v>Marco</v>
      </c>
      <c r="D203" t="str">
        <v>All Regions</v>
      </c>
      <c r="E203">
        <f>SUMIF($C$182:$C$201,$C203,E$182:E$201)</f>
        <v>82</v>
      </c>
      <c r="F203">
        <f>SUMIF($C$182:$C$201,$C203,F$182:F$201)</f>
        <v>342</v>
      </c>
      <c r="G203">
        <f>SUMIF($C$182:$C$201,$C203,G$182:G$201)</f>
        <v>51</v>
      </c>
      <c r="H203">
        <f>SUMIF($C$182:$C$201,$C203,H$182:H$201)</f>
        <v>885800</v>
      </c>
      <c r="I203">
        <f>SUMIF($C$182:$C$201,$C203,I$182:I$201)</f>
        <v>131685.7142857143</v>
      </c>
      <c r="J203">
        <f>SUMIF($C$182:$C$201,$C203,J$182:J$201)</f>
        <v>4176</v>
      </c>
      <c r="K203">
        <f>SUMIF($C$182:$C$201,$C203,K$182:K$201)</f>
        <v>775</v>
      </c>
      <c r="L203">
        <f>SUMIF($C$182:$C$201,$C203,L$182:L$201)</f>
        <v>511</v>
      </c>
    </row>
    <row r="204">
      <c r="B204" t="str">
        <v>All Products</v>
      </c>
      <c r="C204" t="str">
        <v>Noah</v>
      </c>
      <c r="D204" t="str">
        <v>All Regions</v>
      </c>
      <c r="E204">
        <f>SUMIF($C$182:$C$201,$C204,E$182:E$201)</f>
        <v>91</v>
      </c>
      <c r="F204">
        <f>SUMIF($C$182:$C$201,$C204,F$182:F$201)</f>
        <v>269</v>
      </c>
      <c r="G204">
        <f>SUMIF($C$182:$C$201,$C204,G$182:G$201)</f>
        <v>36.32539682539682</v>
      </c>
      <c r="H204">
        <f>SUMIF($C$182:$C$201,$C204,H$182:H$201)</f>
        <v>846000</v>
      </c>
      <c r="I204">
        <f>SUMIF($C$182:$C$201,$C204,I$182:I$201)</f>
        <v>113706.3492063492</v>
      </c>
      <c r="J204">
        <f>SUMIF($C$182:$C$201,$C204,J$182:J$201)</f>
        <v>4584</v>
      </c>
      <c r="K204">
        <f>SUMIF($C$182:$C$201,$C204,K$182:K$201)</f>
        <v>807</v>
      </c>
      <c r="L204">
        <f>SUMIF($C$182:$C$201,$C204,L$182:L$201)</f>
        <v>533</v>
      </c>
    </row>
    <row r="205">
      <c r="B205" t="str">
        <v>All Products</v>
      </c>
      <c r="C205" t="str">
        <v>Kelly</v>
      </c>
      <c r="D205" t="str">
        <v>All Regions</v>
      </c>
      <c r="E205">
        <f>SUMIF($C$182:$C$201,$C205,E$182:E$201)</f>
        <v>91</v>
      </c>
      <c r="F205">
        <f>SUMIF($C$182:$C$201,$C205,F$182:F$201)</f>
        <v>276</v>
      </c>
      <c r="G205">
        <f>SUMIF($C$182:$C$201,$C205,G$182:G$201)</f>
        <v>37.829365079365076</v>
      </c>
      <c r="H205">
        <f>SUMIF($C$182:$C$201,$C205,H$182:H$201)</f>
        <v>875800</v>
      </c>
      <c r="I205">
        <f>SUMIF($C$182:$C$201,$C205,I$182:I$201)</f>
        <v>116997.61904761905</v>
      </c>
      <c r="J205">
        <f>SUMIF($C$182:$C$201,$C205,J$182:J$201)</f>
        <v>4209</v>
      </c>
      <c r="K205">
        <f>SUMIF($C$182:$C$201,$C205,K$182:K$201)</f>
        <v>817</v>
      </c>
      <c r="L205">
        <f>SUMIF($C$182:$C$201,$C205,L$182:L$201)</f>
        <v>556</v>
      </c>
    </row>
    <row r="206">
      <c r="B206" t="str">
        <v>All Products</v>
      </c>
      <c r="C206" t="str">
        <v>John</v>
      </c>
      <c r="D206" t="str">
        <v>All Regions</v>
      </c>
      <c r="E206">
        <f>SUMIF($C$182:$C$201,$C206,E$182:E$201)</f>
        <v>84</v>
      </c>
      <c r="F206">
        <f>SUMIF($C$182:$C$201,$C206,F$182:F$201)</f>
        <v>278</v>
      </c>
      <c r="G206">
        <f>SUMIF($C$182:$C$201,$C206,G$182:G$201)</f>
        <v>40.78769841269841</v>
      </c>
      <c r="H206">
        <f>SUMIF($C$182:$C$201,$C206,H$182:H$201)</f>
        <v>891000</v>
      </c>
      <c r="I206">
        <f>SUMIF($C$182:$C$201,$C206,I$182:I$201)</f>
        <v>129644.84126984127</v>
      </c>
      <c r="J206">
        <f>SUMIF($C$182:$C$201,$C206,J$182:J$201)</f>
        <v>4346</v>
      </c>
      <c r="K206">
        <f>SUMIF($C$182:$C$201,$C206,K$182:K$201)</f>
        <v>820</v>
      </c>
      <c r="L206">
        <f>SUMIF($C$182:$C$201,$C206,L$182:L$201)</f>
        <v>569</v>
      </c>
    </row>
    <row r="207">
      <c r="B207" t="str">
        <v>All Products</v>
      </c>
      <c r="C207" t="str">
        <v>Ken</v>
      </c>
      <c r="D207" t="str">
        <v>All Regions</v>
      </c>
      <c r="E207">
        <f>SUMIF($C$182:$C$201,$C207,E$182:E$201)</f>
        <v>92</v>
      </c>
      <c r="F207">
        <f>SUMIF($C$182:$C$201,$C207,F$182:F$201)</f>
        <v>260</v>
      </c>
      <c r="G207">
        <f>SUMIF($C$182:$C$201,$C207,G$182:G$201)</f>
        <v>34.43849206349206</v>
      </c>
      <c r="H207">
        <f>SUMIF($C$182:$C$201,$C207,H$182:H$201)</f>
        <v>867500</v>
      </c>
      <c r="I207">
        <f>SUMIF($C$182:$C$201,$C207,I$182:I$201)</f>
        <v>115028.37301587302</v>
      </c>
      <c r="J207">
        <f>SUMIF($C$182:$C$201,$C207,J$182:J$201)</f>
        <v>4403</v>
      </c>
      <c r="K207">
        <f>SUMIF($C$182:$C$201,$C207,K$182:K$201)</f>
        <v>815</v>
      </c>
      <c r="L207">
        <f>SUMIF($C$182:$C$201,$C207,L$182:L$201)</f>
        <v>513</v>
      </c>
    </row>
    <row r="208">
      <c r="B208" t="str">
        <v>All Products</v>
      </c>
      <c r="C208" t="str">
        <v>Una</v>
      </c>
      <c r="D208" t="str">
        <v>All Regions</v>
      </c>
      <c r="E208">
        <f>SUMIF($C$182:$C$201,$C208,E$182:E$201)</f>
        <v>100</v>
      </c>
      <c r="F208">
        <f>SUMIF($C$182:$C$201,$C208,F$182:F$201)</f>
        <v>244</v>
      </c>
      <c r="G208">
        <f>SUMIF($C$182:$C$201,$C208,G$182:G$201)</f>
        <v>29.67857142857143</v>
      </c>
      <c r="H208">
        <f>SUMIF($C$182:$C$201,$C208,H$182:H$201)</f>
        <v>871100</v>
      </c>
      <c r="I208">
        <f>SUMIF($C$182:$C$201,$C208,I$182:I$201)</f>
        <v>105972.42063492062</v>
      </c>
      <c r="J208">
        <f>SUMIF($C$182:$C$201,$C208,J$182:J$201)</f>
        <v>4405</v>
      </c>
      <c r="K208">
        <f>SUMIF($C$182:$C$201,$C208,K$182:K$201)</f>
        <v>900</v>
      </c>
      <c r="L208">
        <f>SUMIF($C$182:$C$201,$C208,L$182:L$201)</f>
        <v>531</v>
      </c>
    </row>
    <row r="209">
      <c r="B209" t="str">
        <v>All Products</v>
      </c>
      <c r="C209" t="str">
        <v>Gordon</v>
      </c>
      <c r="D209" t="str">
        <v>All Regions</v>
      </c>
      <c r="E209">
        <f>SUMIF($C$182:$C$201,$C209,E$182:E$201)</f>
        <v>91</v>
      </c>
      <c r="F209">
        <f>SUMIF($C$182:$C$201,$C209,F$182:F$201)</f>
        <v>239</v>
      </c>
      <c r="G209">
        <f>SUMIF($C$182:$C$201,$C209,G$182:G$201)</f>
        <v>32.208333333333336</v>
      </c>
      <c r="H209">
        <f>SUMIF($C$182:$C$201,$C209,H$182:H$201)</f>
        <v>848000</v>
      </c>
      <c r="I209">
        <f>SUMIF($C$182:$C$201,$C209,I$182:I$201)</f>
        <v>115475</v>
      </c>
      <c r="J209">
        <f>SUMIF($C$182:$C$201,$C209,J$182:J$201)</f>
        <v>4257</v>
      </c>
      <c r="K209">
        <f>SUMIF($C$182:$C$201,$C209,K$182:K$201)</f>
        <v>939</v>
      </c>
      <c r="L209">
        <f>SUMIF($C$182:$C$201,$C209,L$182:L$201)</f>
        <v>506</v>
      </c>
    </row>
    <row r="210">
      <c r="B210" t="str">
        <v>All Products</v>
      </c>
      <c r="C210" t="str">
        <v>Mich</v>
      </c>
      <c r="D210" t="str">
        <v>All Regions</v>
      </c>
      <c r="E210">
        <f>SUMIF($C$182:$C$201,$C210,E$182:E$201)</f>
        <v>102</v>
      </c>
      <c r="F210">
        <f>SUMIF($C$182:$C$201,$C210,F$182:F$201)</f>
        <v>227</v>
      </c>
      <c r="G210">
        <f>SUMIF($C$182:$C$201,$C210,G$182:G$201)</f>
        <v>26.900793650793652</v>
      </c>
      <c r="H210">
        <f>SUMIF($C$182:$C$201,$C210,H$182:H$201)</f>
        <v>860600</v>
      </c>
      <c r="I210">
        <f>SUMIF($C$182:$C$201,$C210,I$182:I$201)</f>
        <v>102562.6984126984</v>
      </c>
      <c r="J210">
        <f>SUMIF($C$182:$C$201,$C210,J$182:J$201)</f>
        <v>4199</v>
      </c>
      <c r="K210">
        <f>SUMIF($C$182:$C$201,$C210,K$182:K$201)</f>
        <v>875</v>
      </c>
      <c r="L210">
        <f>SUMIF($C$182:$C$201,$C210,L$182:L$201)</f>
        <v>520</v>
      </c>
    </row>
    <row r="211">
      <c r="B211" t="str">
        <v>All Products</v>
      </c>
      <c r="C211" t="str">
        <v>Patrick</v>
      </c>
      <c r="D211" t="str">
        <v>All Regions</v>
      </c>
      <c r="E211">
        <f>SUMIF($C$182:$C$201,$C211,E$182:E$201)</f>
        <v>95</v>
      </c>
      <c r="F211">
        <f>SUMIF($C$182:$C$201,$C211,F$182:F$201)</f>
        <v>276</v>
      </c>
      <c r="G211">
        <f>SUMIF($C$182:$C$201,$C211,G$182:G$201)</f>
        <v>35.24801587301587</v>
      </c>
      <c r="H211">
        <f>SUMIF($C$182:$C$201,$C211,H$182:H$201)</f>
        <v>799400</v>
      </c>
      <c r="I211">
        <f>SUMIF($C$182:$C$201,$C211,I$182:I$201)</f>
        <v>103259.92063492065</v>
      </c>
      <c r="J211">
        <f>SUMIF($C$182:$C$201,$C211,J$182:J$201)</f>
        <v>4081</v>
      </c>
      <c r="K211">
        <f>SUMIF($C$182:$C$201,$C211,K$182:K$201)</f>
        <v>764</v>
      </c>
      <c r="L211">
        <f>SUMIF($C$182:$C$201,$C211,L$182:L$201)</f>
        <v>555</v>
      </c>
    </row>
    <row r="213">
      <c r="A213">
        <f>RANK(H213,$H$213:$H$222,0)+COUNTIF($H$213:$H213,H213)-1</f>
        <v>1</v>
      </c>
      <c r="B213" t="str">
        <f>DASHBOARD!$B$1</f>
        <v>All Products</v>
      </c>
      <c r="C213" t="str">
        <v>Joe</v>
      </c>
      <c r="D213" t="str">
        <f>DASHBOARD!$B$2</f>
        <v>Germany</v>
      </c>
      <c r="E213">
        <f>SUMIFS(E$2:E$211,$D$2:$D$211,$D213,$C$2:$C$211,$C213,$B$2:$B$211,$B213)</f>
        <v>25</v>
      </c>
      <c r="F213">
        <f>SUMIFS(F$2:F$211,$D$2:$D$211,$D213,$C$2:$C$211,$C213,$B$2:$B$211,$B213)</f>
        <v>117</v>
      </c>
      <c r="G213">
        <f>SUMIFS(G$2:G$211,$D$2:$D$211,$D213,$C$2:$C$211,$C213,$B$2:$B$211,$B213)</f>
        <v>14.319444444444445</v>
      </c>
      <c r="H213">
        <f>SUMIFS(H$2:H$211,$D$2:$D$211,$D213,$C$2:$C$211,$C213,$B$2:$B$211,$B213)</f>
        <v>265800</v>
      </c>
      <c r="I213">
        <f>SUMIFS(I$2:I$211,$D$2:$D$211,$D213,$C$2:$C$211,$C213,$B$2:$B$211,$B213)</f>
        <v>32186.11111111111</v>
      </c>
      <c r="J213">
        <f>SUMIFS(J$2:J$211,$D$2:$D$211,$D213,$C$2:$C$211,$C213,$B$2:$B$211,$B213)</f>
        <v>1060</v>
      </c>
      <c r="K213">
        <f>SUMIFS(K$2:K$211,$D$2:$D$211,$D213,$C$2:$C$211,$C213,$B$2:$B$211,$B213)</f>
        <v>219</v>
      </c>
      <c r="L213">
        <f>SUMIFS(L$2:L$211,$D$2:$D$211,$D213,$C$2:$C$211,$C213,$B$2:$B$211,$B213)</f>
        <v>158</v>
      </c>
    </row>
    <row r="214">
      <c r="A214">
        <f>RANK(H214,$H$213:$H$222,0)+COUNTIF($H$213:$H214,H214)-1</f>
        <v>2</v>
      </c>
      <c r="B214" t="str">
        <f>DASHBOARD!$B$1</f>
        <v>All Products</v>
      </c>
      <c r="C214" t="str">
        <v>Marco</v>
      </c>
      <c r="D214" t="str">
        <f>DASHBOARD!$B$2</f>
        <v>Germany</v>
      </c>
      <c r="E214">
        <f>SUMIFS(E$2:E$211,$D$2:$D$211,$D214,$C$2:$C$211,$C214,$B$2:$B$211,$B214)</f>
        <v>20</v>
      </c>
      <c r="F214">
        <f>SUMIFS(F$2:F$211,$D$2:$D$211,$D214,$C$2:$C$211,$C214,$B$2:$B$211,$B214)</f>
        <v>122</v>
      </c>
      <c r="G214">
        <f>SUMIFS(G$2:G$211,$D$2:$D$211,$D214,$C$2:$C$211,$C214,$B$2:$B$211,$B214)</f>
        <v>17.857142857142858</v>
      </c>
      <c r="H214">
        <f>SUMIFS(H$2:H$211,$D$2:$D$211,$D214,$C$2:$C$211,$C214,$B$2:$B$211,$B214)</f>
        <v>242800</v>
      </c>
      <c r="I214">
        <f>SUMIFS(I$2:I$211,$D$2:$D$211,$D214,$C$2:$C$211,$C214,$B$2:$B$211,$B214)</f>
        <v>36142.857142857145</v>
      </c>
      <c r="J214">
        <f>SUMIFS(J$2:J$211,$D$2:$D$211,$D214,$C$2:$C$211,$C214,$B$2:$B$211,$B214)</f>
        <v>1051</v>
      </c>
      <c r="K214">
        <f>SUMIFS(K$2:K$211,$D$2:$D$211,$D214,$C$2:$C$211,$C214,$B$2:$B$211,$B214)</f>
        <v>219</v>
      </c>
      <c r="L214">
        <f>SUMIFS(L$2:L$211,$D$2:$D$211,$D214,$C$2:$C$211,$C214,$B$2:$B$211,$B214)</f>
        <v>120</v>
      </c>
    </row>
    <row r="215">
      <c r="A215">
        <f>RANK(H215,$H$213:$H$222,0)+COUNTIF($H$213:$H215,H215)-1</f>
        <v>10</v>
      </c>
      <c r="B215" t="str">
        <f>DASHBOARD!$B$1</f>
        <v>All Products</v>
      </c>
      <c r="C215" t="str">
        <v>Noah</v>
      </c>
      <c r="D215" t="str">
        <f>DASHBOARD!$B$2</f>
        <v>Germany</v>
      </c>
      <c r="E215">
        <f>SUMIFS(E$2:E$211,$D$2:$D$211,$D215,$C$2:$C$211,$C215,$B$2:$B$211,$B215)</f>
        <v>6</v>
      </c>
      <c r="F215">
        <f>SUMIFS(F$2:F$211,$D$2:$D$211,$D215,$C$2:$C$211,$C215,$B$2:$B$211,$B215)</f>
        <v>19</v>
      </c>
      <c r="G215">
        <f>SUMIFS(G$2:G$211,$D$2:$D$211,$D215,$C$2:$C$211,$C215,$B$2:$B$211,$B215)</f>
        <v>3.1666666666666665</v>
      </c>
      <c r="H215">
        <f>SUMIFS(H$2:H$211,$D$2:$D$211,$D215,$C$2:$C$211,$C215,$B$2:$B$211,$B215)</f>
        <v>64600</v>
      </c>
      <c r="I215">
        <f>SUMIFS(I$2:I$211,$D$2:$D$211,$D215,$C$2:$C$211,$C215,$B$2:$B$211,$B215)</f>
        <v>10766.666666666666</v>
      </c>
      <c r="J215">
        <f>SUMIFS(J$2:J$211,$D$2:$D$211,$D215,$C$2:$C$211,$C215,$B$2:$B$211,$B215)</f>
        <v>356</v>
      </c>
      <c r="K215">
        <f>SUMIFS(K$2:K$211,$D$2:$D$211,$D215,$C$2:$C$211,$C215,$B$2:$B$211,$B215)</f>
        <v>66</v>
      </c>
      <c r="L215">
        <f>SUMIFS(L$2:L$211,$D$2:$D$211,$D215,$C$2:$C$211,$C215,$B$2:$B$211,$B215)</f>
        <v>54</v>
      </c>
    </row>
    <row r="216">
      <c r="A216">
        <f>RANK(H216,$H$213:$H$222,0)+COUNTIF($H$213:$H216,H216)-1</f>
        <v>3</v>
      </c>
      <c r="B216" t="str">
        <f>DASHBOARD!$B$1</f>
        <v>All Products</v>
      </c>
      <c r="C216" t="str">
        <v>Kelly</v>
      </c>
      <c r="D216" t="str">
        <f>DASHBOARD!$B$2</f>
        <v>Germany</v>
      </c>
      <c r="E216">
        <f>SUMIFS(E$2:E$211,$D$2:$D$211,$D216,$C$2:$C$211,$C216,$B$2:$B$211,$B216)</f>
        <v>19</v>
      </c>
      <c r="F216">
        <f>SUMIFS(F$2:F$211,$D$2:$D$211,$D216,$C$2:$C$211,$C216,$B$2:$B$211,$B216)</f>
        <v>94</v>
      </c>
      <c r="G216">
        <f>SUMIFS(G$2:G$211,$D$2:$D$211,$D216,$C$2:$C$211,$C216,$B$2:$B$211,$B216)</f>
        <v>15.238095238095237</v>
      </c>
      <c r="H216">
        <f>SUMIFS(H$2:H$211,$D$2:$D$211,$D216,$C$2:$C$211,$C216,$B$2:$B$211,$B216)</f>
        <v>235600</v>
      </c>
      <c r="I216">
        <f>SUMIFS(I$2:I$211,$D$2:$D$211,$D216,$C$2:$C$211,$C216,$B$2:$B$211,$B216)</f>
        <v>37809.52380952381</v>
      </c>
      <c r="J216">
        <f>SUMIFS(J$2:J$211,$D$2:$D$211,$D216,$C$2:$C$211,$C216,$B$2:$B$211,$B216)</f>
        <v>941</v>
      </c>
      <c r="K216">
        <f>SUMIFS(K$2:K$211,$D$2:$D$211,$D216,$C$2:$C$211,$C216,$B$2:$B$211,$B216)</f>
        <v>194</v>
      </c>
      <c r="L216">
        <f>SUMIFS(L$2:L$211,$D$2:$D$211,$D216,$C$2:$C$211,$C216,$B$2:$B$211,$B216)</f>
        <v>129</v>
      </c>
    </row>
    <row r="217">
      <c r="A217">
        <f>RANK(H217,$H$213:$H$222,0)+COUNTIF($H$213:$H217,H217)-1</f>
        <v>5</v>
      </c>
      <c r="B217" t="str">
        <f>DASHBOARD!$B$1</f>
        <v>All Products</v>
      </c>
      <c r="C217" t="str">
        <v>John</v>
      </c>
      <c r="D217" t="str">
        <f>DASHBOARD!$B$2</f>
        <v>Germany</v>
      </c>
      <c r="E217">
        <f>SUMIFS(E$2:E$211,$D$2:$D$211,$D217,$C$2:$C$211,$C217,$B$2:$B$211,$B217)</f>
        <v>13</v>
      </c>
      <c r="F217">
        <f>SUMIFS(F$2:F$211,$D$2:$D$211,$D217,$C$2:$C$211,$C217,$B$2:$B$211,$B217)</f>
        <v>47</v>
      </c>
      <c r="G217">
        <f>SUMIFS(G$2:G$211,$D$2:$D$211,$D217,$C$2:$C$211,$C217,$B$2:$B$211,$B217)</f>
        <v>7.285714285714286</v>
      </c>
      <c r="H217">
        <f>SUMIFS(H$2:H$211,$D$2:$D$211,$D217,$C$2:$C$211,$C217,$B$2:$B$211,$B217)</f>
        <v>159800</v>
      </c>
      <c r="I217">
        <f>SUMIFS(I$2:I$211,$D$2:$D$211,$D217,$C$2:$C$211,$C217,$B$2:$B$211,$B217)</f>
        <v>24771.428571428572</v>
      </c>
      <c r="J217">
        <f>SUMIFS(J$2:J$211,$D$2:$D$211,$D217,$C$2:$C$211,$C217,$B$2:$B$211,$B217)</f>
        <v>659</v>
      </c>
      <c r="K217">
        <f>SUMIFS(K$2:K$211,$D$2:$D$211,$D217,$C$2:$C$211,$C217,$B$2:$B$211,$B217)</f>
        <v>123</v>
      </c>
      <c r="L217">
        <f>SUMIFS(L$2:L$211,$D$2:$D$211,$D217,$C$2:$C$211,$C217,$B$2:$B$211,$B217)</f>
        <v>92</v>
      </c>
    </row>
    <row r="218">
      <c r="A218">
        <f>RANK(H218,$H$213:$H$222,0)+COUNTIF($H$213:$H218,H218)-1</f>
        <v>9</v>
      </c>
      <c r="B218" t="str">
        <f>DASHBOARD!$B$1</f>
        <v>All Products</v>
      </c>
      <c r="C218" t="str">
        <v>Ken</v>
      </c>
      <c r="D218" t="str">
        <f>DASHBOARD!$B$2</f>
        <v>Germany</v>
      </c>
      <c r="E218">
        <f>SUMIFS(E$2:E$211,$D$2:$D$211,$D218,$C$2:$C$211,$C218,$B$2:$B$211,$B218)</f>
        <v>7</v>
      </c>
      <c r="F218">
        <f>SUMIFS(F$2:F$211,$D$2:$D$211,$D218,$C$2:$C$211,$C218,$B$2:$B$211,$B218)</f>
        <v>22</v>
      </c>
      <c r="G218">
        <f>SUMIFS(G$2:G$211,$D$2:$D$211,$D218,$C$2:$C$211,$C218,$B$2:$B$211,$B218)</f>
        <v>3.142857142857143</v>
      </c>
      <c r="H218">
        <f>SUMIFS(H$2:H$211,$D$2:$D$211,$D218,$C$2:$C$211,$C218,$B$2:$B$211,$B218)</f>
        <v>74800</v>
      </c>
      <c r="I218">
        <f>SUMIFS(I$2:I$211,$D$2:$D$211,$D218,$C$2:$C$211,$C218,$B$2:$B$211,$B218)</f>
        <v>10685.714285714286</v>
      </c>
      <c r="J218">
        <f>SUMIFS(J$2:J$211,$D$2:$D$211,$D218,$C$2:$C$211,$C218,$B$2:$B$211,$B218)</f>
        <v>389</v>
      </c>
      <c r="K218">
        <f>SUMIFS(K$2:K$211,$D$2:$D$211,$D218,$C$2:$C$211,$C218,$B$2:$B$211,$B218)</f>
        <v>59</v>
      </c>
      <c r="L218">
        <f>SUMIFS(L$2:L$211,$D$2:$D$211,$D218,$C$2:$C$211,$C218,$B$2:$B$211,$B218)</f>
        <v>52</v>
      </c>
    </row>
    <row r="219">
      <c r="A219">
        <f>RANK(H219,$H$213:$H$222,0)+COUNTIF($H$213:$H219,H219)-1</f>
        <v>7</v>
      </c>
      <c r="B219" t="str">
        <f>DASHBOARD!$B$1</f>
        <v>All Products</v>
      </c>
      <c r="C219" t="str">
        <v>Una</v>
      </c>
      <c r="D219" t="str">
        <f>DASHBOARD!$B$2</f>
        <v>Germany</v>
      </c>
      <c r="E219">
        <f>SUMIFS(E$2:E$211,$D$2:$D$211,$D219,$C$2:$C$211,$C219,$B$2:$B$211,$B219)</f>
        <v>17</v>
      </c>
      <c r="F219">
        <f>SUMIFS(F$2:F$211,$D$2:$D$211,$D219,$C$2:$C$211,$C219,$B$2:$B$211,$B219)</f>
        <v>43</v>
      </c>
      <c r="G219">
        <f>SUMIFS(G$2:G$211,$D$2:$D$211,$D219,$C$2:$C$211,$C219,$B$2:$B$211,$B219)</f>
        <v>5.083333333333334</v>
      </c>
      <c r="H219">
        <f>SUMIFS(H$2:H$211,$D$2:$D$211,$D219,$C$2:$C$211,$C219,$B$2:$B$211,$B219)</f>
        <v>146200</v>
      </c>
      <c r="I219">
        <f>SUMIFS(I$2:I$211,$D$2:$D$211,$D219,$C$2:$C$211,$C219,$B$2:$B$211,$B219)</f>
        <v>17283.333333333332</v>
      </c>
      <c r="J219">
        <f>SUMIFS(J$2:J$211,$D$2:$D$211,$D219,$C$2:$C$211,$C219,$B$2:$B$211,$B219)</f>
        <v>718</v>
      </c>
      <c r="K219">
        <f>SUMIFS(K$2:K$211,$D$2:$D$211,$D219,$C$2:$C$211,$C219,$B$2:$B$211,$B219)</f>
        <v>111</v>
      </c>
      <c r="L219">
        <f>SUMIFS(L$2:L$211,$D$2:$D$211,$D219,$C$2:$C$211,$C219,$B$2:$B$211,$B219)</f>
        <v>99</v>
      </c>
    </row>
    <row r="220">
      <c r="A220">
        <f>RANK(H220,$H$213:$H$222,0)+COUNTIF($H$213:$H220,H220)-1</f>
        <v>8</v>
      </c>
      <c r="B220" t="str">
        <f>DASHBOARD!$B$1</f>
        <v>All Products</v>
      </c>
      <c r="C220" t="str">
        <v>Gordon</v>
      </c>
      <c r="D220" t="str">
        <f>DASHBOARD!$B$2</f>
        <v>Germany</v>
      </c>
      <c r="E220">
        <f>SUMIFS(E$2:E$211,$D$2:$D$211,$D220,$C$2:$C$211,$C220,$B$2:$B$211,$B220)</f>
        <v>15</v>
      </c>
      <c r="F220">
        <f>SUMIFS(F$2:F$211,$D$2:$D$211,$D220,$C$2:$C$211,$C220,$B$2:$B$211,$B220)</f>
        <v>38</v>
      </c>
      <c r="G220">
        <f>SUMIFS(G$2:G$211,$D$2:$D$211,$D220,$C$2:$C$211,$C220,$B$2:$B$211,$B220)</f>
        <v>5.017857142857142</v>
      </c>
      <c r="H220">
        <f>SUMIFS(H$2:H$211,$D$2:$D$211,$D220,$C$2:$C$211,$C220,$B$2:$B$211,$B220)</f>
        <v>129200</v>
      </c>
      <c r="I220">
        <f>SUMIFS(I$2:I$211,$D$2:$D$211,$D220,$C$2:$C$211,$C220,$B$2:$B$211,$B220)</f>
        <v>17060.714285714286</v>
      </c>
      <c r="J220">
        <f>SUMIFS(J$2:J$211,$D$2:$D$211,$D220,$C$2:$C$211,$C220,$B$2:$B$211,$B220)</f>
        <v>741</v>
      </c>
      <c r="K220">
        <f>SUMIFS(K$2:K$211,$D$2:$D$211,$D220,$C$2:$C$211,$C220,$B$2:$B$211,$B220)</f>
        <v>118</v>
      </c>
      <c r="L220">
        <f>SUMIFS(L$2:L$211,$D$2:$D$211,$D220,$C$2:$C$211,$C220,$B$2:$B$211,$B220)</f>
        <v>88</v>
      </c>
    </row>
    <row r="221">
      <c r="A221">
        <f>RANK(H221,$H$213:$H$222,0)+COUNTIF($H$213:$H221,H221)-1</f>
        <v>4</v>
      </c>
      <c r="B221" t="str">
        <f>DASHBOARD!$B$1</f>
        <v>All Products</v>
      </c>
      <c r="C221" t="str">
        <v>Mich</v>
      </c>
      <c r="D221" t="str">
        <f>DASHBOARD!$B$2</f>
        <v>Germany</v>
      </c>
      <c r="E221">
        <f>SUMIFS(E$2:E$211,$D$2:$D$211,$D221,$C$2:$C$211,$C221,$B$2:$B$211,$B221)</f>
        <v>18</v>
      </c>
      <c r="F221">
        <f>SUMIFS(F$2:F$211,$D$2:$D$211,$D221,$C$2:$C$211,$C221,$B$2:$B$211,$B221)</f>
        <v>49</v>
      </c>
      <c r="G221">
        <f>SUMIFS(G$2:G$211,$D$2:$D$211,$D221,$C$2:$C$211,$C221,$B$2:$B$211,$B221)</f>
        <v>5.444444444444445</v>
      </c>
      <c r="H221">
        <f>SUMIFS(H$2:H$211,$D$2:$D$211,$D221,$C$2:$C$211,$C221,$B$2:$B$211,$B221)</f>
        <v>166600</v>
      </c>
      <c r="I221">
        <f>SUMIFS(I$2:I$211,$D$2:$D$211,$D221,$C$2:$C$211,$C221,$B$2:$B$211,$B221)</f>
        <v>18511.11111111111</v>
      </c>
      <c r="J221">
        <f>SUMIFS(J$2:J$211,$D$2:$D$211,$D221,$C$2:$C$211,$C221,$B$2:$B$211,$B221)</f>
        <v>660</v>
      </c>
      <c r="K221">
        <f>SUMIFS(K$2:K$211,$D$2:$D$211,$D221,$C$2:$C$211,$C221,$B$2:$B$211,$B221)</f>
        <v>117</v>
      </c>
      <c r="L221">
        <f>SUMIFS(L$2:L$211,$D$2:$D$211,$D221,$C$2:$C$211,$C221,$B$2:$B$211,$B221)</f>
        <v>89</v>
      </c>
    </row>
    <row r="222">
      <c r="A222">
        <f>RANK(H222,$H$213:$H$222,0)+COUNTIF($H$213:$H222,H222)-1</f>
        <v>6</v>
      </c>
      <c r="B222" t="str">
        <f>DASHBOARD!$B$1</f>
        <v>All Products</v>
      </c>
      <c r="C222" t="str">
        <v>Patrick</v>
      </c>
      <c r="D222" t="str">
        <f>DASHBOARD!$B$2</f>
        <v>Germany</v>
      </c>
      <c r="E222">
        <f>SUMIFS(E$2:E$211,$D$2:$D$211,$D222,$C$2:$C$211,$C222,$B$2:$B$211,$B222)</f>
        <v>17</v>
      </c>
      <c r="F222">
        <f>SUMIFS(F$2:F$211,$D$2:$D$211,$D222,$C$2:$C$211,$C222,$B$2:$B$211,$B222)</f>
        <v>90</v>
      </c>
      <c r="G222">
        <f>SUMIFS(G$2:G$211,$D$2:$D$211,$D222,$C$2:$C$211,$C222,$B$2:$B$211,$B222)</f>
        <v>10.972222222222221</v>
      </c>
      <c r="H222">
        <f>SUMIFS(H$2:H$211,$D$2:$D$211,$D222,$C$2:$C$211,$C222,$B$2:$B$211,$B222)</f>
        <v>148000</v>
      </c>
      <c r="I222">
        <f>SUMIFS(I$2:I$211,$D$2:$D$211,$D222,$C$2:$C$211,$C222,$B$2:$B$211,$B222)</f>
        <v>17555.555555555555</v>
      </c>
      <c r="J222">
        <f>SUMIFS(J$2:J$211,$D$2:$D$211,$D222,$C$2:$C$211,$C222,$B$2:$B$211,$B222)</f>
        <v>646</v>
      </c>
      <c r="K222">
        <f>SUMIFS(K$2:K$211,$D$2:$D$211,$D222,$C$2:$C$211,$C222,$B$2:$B$211,$B222)</f>
        <v>165</v>
      </c>
      <c r="L222">
        <f>SUMIFS(L$2:L$211,$D$2:$D$211,$D222,$C$2:$C$211,$C222,$B$2:$B$211,$B222)</f>
        <v>71</v>
      </c>
    </row>
    <row r="225">
      <c r="B225" t="str">
        <v>Product 1</v>
      </c>
      <c r="D225" t="str">
        <f>DASHBOARD!$B$2</f>
        <v>Germany</v>
      </c>
      <c r="E225">
        <f>SUMIFS(E$2:E$201,$D$2:$D$201,$D225,$B$2:$B$201,$B225)</f>
        <v>128</v>
      </c>
      <c r="F225">
        <f>SUMIFS(F$2:F$201,$D$2:$D$201,$D225,$B$2:$B$201,$B225)</f>
        <v>351</v>
      </c>
      <c r="G225">
        <f>SUMIFS(G$2:G$201,$D$2:$D$201,$D225,$B$2:$B$201,$B225)</f>
        <v>47.34920634920635</v>
      </c>
      <c r="H225">
        <f>SUMIFS(H$2:H$201,$D$2:$D$201,$D225,$B$2:$B$201,$B225)</f>
        <v>1193400</v>
      </c>
      <c r="I225">
        <f>SUMIFS(I$2:I$201,$D$2:$D$201,$D225,$B$2:$B$201,$B225)</f>
        <v>160987.3015873016</v>
      </c>
      <c r="J225">
        <f>SUMIFS(J$2:J$201,$D$2:$D$201,$D225,$B$2:$B$201,$B225)</f>
        <v>5921</v>
      </c>
      <c r="K225">
        <f>SUMIFS(K$2:K$201,$D$2:$D$201,$D225,$B$2:$B$201,$B225)</f>
        <v>1016</v>
      </c>
      <c r="L225">
        <f>SUMIFS(L$2:L$201,$D$2:$D$201,$D225,$B$2:$B$201,$B225)</f>
        <v>799</v>
      </c>
    </row>
    <row r="226">
      <c r="B226" t="str">
        <v>Product 2</v>
      </c>
      <c r="D226" t="str">
        <f>DASHBOARD!$B$2</f>
        <v>Germany</v>
      </c>
      <c r="E226">
        <f>SUMIFS(E$2:E$201,$D$2:$D$201,$D226,$B$2:$B$201,$B226)</f>
        <v>29</v>
      </c>
      <c r="F226">
        <f>SUMIFS(F$2:F$201,$D$2:$D$201,$D226,$B$2:$B$201,$B226)</f>
        <v>290</v>
      </c>
      <c r="G226">
        <f>SUMIFS(G$2:G$201,$D$2:$D$201,$D226,$B$2:$B$201,$B226)</f>
        <v>40.17857142857143</v>
      </c>
      <c r="H226">
        <f>SUMIFS(H$2:H$201,$D$2:$D$201,$D226,$B$2:$B$201,$B226)</f>
        <v>440000</v>
      </c>
      <c r="I226">
        <f>SUMIFS(I$2:I$201,$D$2:$D$201,$D226,$B$2:$B$201,$B226)</f>
        <v>61785.71428571429</v>
      </c>
      <c r="J226">
        <f>SUMIFS(J$2:J$201,$D$2:$D$201,$D226,$B$2:$B$201,$B226)</f>
        <v>1300</v>
      </c>
      <c r="K226">
        <f>SUMIFS(K$2:K$201,$D$2:$D$201,$D226,$B$2:$B$201,$B226)</f>
        <v>375</v>
      </c>
      <c r="L226">
        <f>SUMIFS(L$2:L$201,$D$2:$D$201,$D226,$B$2:$B$201,$B226)</f>
        <v>153</v>
      </c>
    </row>
  </sheetData>
  <pageMargins left="0.7" right="0.7" top="0.75" bottom="0.75" header="0.3" footer="0.3"/>
  <ignoredErrors>
    <ignoredError numberStoredAsText="1" sqref="A1:N22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F90"/>
  <sheetViews>
    <sheetView workbookViewId="0" rightToLeft="0"/>
  </sheetViews>
  <sheetData>
    <row r="1">
      <c r="B1" t="str">
        <v>All Products</v>
      </c>
    </row>
    <row r="2">
      <c r="B2" t="str">
        <f>List!C2</f>
        <v>Germany</v>
      </c>
      <c r="X2" t="str">
        <v>Interactive dashboards</v>
      </c>
    </row>
    <row r="5">
      <c r="X5" t="str">
        <v xml:space="preserve">Growth </v>
      </c>
      <c r="Y5">
        <v>0.1</v>
      </c>
    </row>
    <row r="7">
      <c r="B7" t="str">
        <v>REVENUE STATISTICS</v>
      </c>
      <c r="AA7" t="str">
        <v>Ok</v>
      </c>
    </row>
    <row r="8">
      <c r="B8" t="str">
        <v>Salesman</v>
      </c>
      <c r="C8" t="str">
        <v>Revenue</v>
      </c>
      <c r="D8" t="str">
        <v>Rev PH</v>
      </c>
      <c r="E8" t="str">
        <v>Sales</v>
      </c>
      <c r="F8" t="str">
        <v>Sales PH</v>
      </c>
    </row>
    <row r="9">
      <c r="B9" t="str">
        <f>INDEX(Calcs!$C$213:$C$222,MATCH(ROW(A1),Calcs!$A$213:$A$222,0))</f>
        <v>Joe</v>
      </c>
      <c r="C9">
        <f>VLOOKUP(ROW(A1),Calcs!$A$213:$L$222,8,0)</f>
        <v>265800</v>
      </c>
      <c r="D9">
        <f>(VLOOKUP(ROW(A1),Calcs!$A$213:$L$222,9,0))</f>
        <v>32186.11111111111</v>
      </c>
      <c r="E9">
        <f>VLOOKUP(ROW(A1),Calcs!$A$213:$L$222,6,0)</f>
        <v>117</v>
      </c>
      <c r="F9">
        <f>VLOOKUP(ROW(A1),Calcs!$A$213:$L$222,7,0)</f>
        <v>14.319444444444445</v>
      </c>
    </row>
    <row r="10">
      <c r="B10" t="str">
        <f>INDEX(Calcs!$C$213:$C$222,MATCH(ROW(A2),Calcs!$A$213:$A$222,0))</f>
        <v>Marco</v>
      </c>
      <c r="C10">
        <f>VLOOKUP(ROW(A2),Calcs!$A$213:$L$222,8,0)</f>
        <v>242800</v>
      </c>
      <c r="D10">
        <f>(VLOOKUP(ROW(A2),Calcs!$A$213:$L$222,9,0))</f>
        <v>36142.857142857145</v>
      </c>
      <c r="E10">
        <f>VLOOKUP(ROW(A2),Calcs!$A$213:$L$222,6,0)</f>
        <v>122</v>
      </c>
      <c r="F10">
        <f>VLOOKUP(ROW(A2),Calcs!$A$213:$L$222,7,0)</f>
        <v>17.857142857142858</v>
      </c>
    </row>
    <row r="11">
      <c r="B11" t="str">
        <f>INDEX(Calcs!$C$213:$C$222,MATCH(ROW(A3),Calcs!$A$213:$A$222,0))</f>
        <v>Kelly</v>
      </c>
      <c r="C11">
        <f>VLOOKUP(ROW(A3),Calcs!$A$213:$L$222,8,0)</f>
        <v>235600</v>
      </c>
      <c r="D11">
        <f>(VLOOKUP(ROW(A3),Calcs!$A$213:$L$222,9,0))</f>
        <v>37809.52380952381</v>
      </c>
      <c r="E11">
        <f>VLOOKUP(ROW(A3),Calcs!$A$213:$L$222,6,0)</f>
        <v>94</v>
      </c>
      <c r="F11">
        <f>VLOOKUP(ROW(A3),Calcs!$A$213:$L$222,7,0)</f>
        <v>15.238095238095237</v>
      </c>
    </row>
    <row r="12">
      <c r="B12" t="str">
        <f>INDEX(Calcs!$C$213:$C$222,MATCH(ROW(A4),Calcs!$A$213:$A$222,0))</f>
        <v>Mich</v>
      </c>
      <c r="C12">
        <f>VLOOKUP(ROW(A4),Calcs!$A$213:$L$222,8,0)</f>
        <v>166600</v>
      </c>
      <c r="D12">
        <f>(VLOOKUP(ROW(A4),Calcs!$A$213:$L$222,9,0))</f>
        <v>18511.11111111111</v>
      </c>
      <c r="E12">
        <f>VLOOKUP(ROW(A4),Calcs!$A$213:$L$222,6,0)</f>
        <v>49</v>
      </c>
      <c r="F12">
        <f>VLOOKUP(ROW(A4),Calcs!$A$213:$L$222,7,0)</f>
        <v>5.444444444444445</v>
      </c>
      <c r="R12" t="str">
        <v>21</v>
      </c>
    </row>
    <row r="13">
      <c r="B13" t="str">
        <f>INDEX(Calcs!$C$213:$C$222,MATCH(ROW(A5),Calcs!$A$213:$A$222,0))</f>
        <v>John</v>
      </c>
      <c r="C13">
        <f>VLOOKUP(ROW(A5),Calcs!$A$213:$L$222,8,0)</f>
        <v>159800</v>
      </c>
      <c r="D13">
        <f>(VLOOKUP(ROW(A5),Calcs!$A$213:$L$222,9,0))</f>
        <v>24771.428571428572</v>
      </c>
      <c r="E13">
        <f>VLOOKUP(ROW(A5),Calcs!$A$213:$L$222,6,0)</f>
        <v>47</v>
      </c>
      <c r="F13">
        <f>VLOOKUP(ROW(A5),Calcs!$A$213:$L$222,7,0)</f>
        <v>7.285714285714286</v>
      </c>
    </row>
    <row r="14">
      <c r="B14" t="str">
        <f>INDEX(Calcs!$C$213:$C$222,MATCH(ROW(A6),Calcs!$A$213:$A$222,0))</f>
        <v>Patrick</v>
      </c>
      <c r="C14">
        <f>VLOOKUP(ROW(A6),Calcs!$A$213:$L$222,8,0)</f>
        <v>148000</v>
      </c>
      <c r="D14">
        <f>(VLOOKUP(ROW(A6),Calcs!$A$213:$L$222,9,0))</f>
        <v>17555.555555555555</v>
      </c>
      <c r="E14">
        <f>VLOOKUP(ROW(A6),Calcs!$A$213:$L$222,6,0)</f>
        <v>90</v>
      </c>
      <c r="F14">
        <f>VLOOKUP(ROW(A6),Calcs!$A$213:$L$222,7,0)</f>
        <v>10.972222222222221</v>
      </c>
    </row>
    <row r="15">
      <c r="B15" t="str">
        <f>INDEX(Calcs!$C$213:$C$222,MATCH(ROW(A7),Calcs!$A$213:$A$222,0))</f>
        <v>Una</v>
      </c>
      <c r="C15">
        <f>VLOOKUP(ROW(A7),Calcs!$A$213:$L$222,8,0)</f>
        <v>146200</v>
      </c>
      <c r="D15">
        <f>(VLOOKUP(ROW(A7),Calcs!$A$213:$L$222,9,0))</f>
        <v>17283.333333333332</v>
      </c>
      <c r="E15">
        <f>VLOOKUP(ROW(A7),Calcs!$A$213:$L$222,6,0)</f>
        <v>43</v>
      </c>
      <c r="F15">
        <f>VLOOKUP(ROW(A7),Calcs!$A$213:$L$222,7,0)</f>
        <v>5.083333333333334</v>
      </c>
    </row>
    <row r="16">
      <c r="B16" t="str">
        <f>INDEX(Calcs!$C$213:$C$222,MATCH(ROW(A8),Calcs!$A$213:$A$222,0))</f>
        <v>Gordon</v>
      </c>
      <c r="C16">
        <f>VLOOKUP(ROW(A8),Calcs!$A$213:$L$222,8,0)</f>
        <v>129200</v>
      </c>
      <c r="D16">
        <f>(VLOOKUP(ROW(A8),Calcs!$A$213:$L$222,9,0))</f>
        <v>17060.714285714286</v>
      </c>
      <c r="E16">
        <f>VLOOKUP(ROW(A8),Calcs!$A$213:$L$222,6,0)</f>
        <v>38</v>
      </c>
      <c r="F16">
        <f>VLOOKUP(ROW(A8),Calcs!$A$213:$L$222,7,0)</f>
        <v>5.017857142857142</v>
      </c>
    </row>
    <row r="17">
      <c r="B17" t="str">
        <f>INDEX(Calcs!$C$213:$C$222,MATCH(ROW(A9),Calcs!$A$213:$A$222,0))</f>
        <v>Ken</v>
      </c>
      <c r="C17">
        <f>VLOOKUP(ROW(A9),Calcs!$A$213:$L$222,8,0)</f>
        <v>74800</v>
      </c>
      <c r="D17">
        <f>(VLOOKUP(ROW(A9),Calcs!$A$213:$L$222,9,0))</f>
        <v>10685.714285714286</v>
      </c>
      <c r="E17">
        <f>VLOOKUP(ROW(A9),Calcs!$A$213:$L$222,6,0)</f>
        <v>22</v>
      </c>
      <c r="F17">
        <f>VLOOKUP(ROW(A9),Calcs!$A$213:$L$222,7,0)</f>
        <v>3.142857142857143</v>
      </c>
    </row>
    <row r="18">
      <c r="B18" t="str">
        <f>INDEX(Calcs!$C$213:$C$222,MATCH(ROW(A10),Calcs!$A$213:$A$222,0))</f>
        <v>Noah</v>
      </c>
      <c r="C18">
        <f>VLOOKUP(ROW(A10),Calcs!$A$213:$L$222,8,0)</f>
        <v>64600</v>
      </c>
      <c r="D18">
        <f>(VLOOKUP(ROW(A10),Calcs!$A$213:$L$222,9,0))</f>
        <v>10766.666666666666</v>
      </c>
      <c r="E18">
        <f>VLOOKUP(ROW(A10),Calcs!$A$213:$L$222,6,0)</f>
        <v>19</v>
      </c>
      <c r="F18">
        <f>VLOOKUP(ROW(A10),Calcs!$A$213:$L$222,7,0)</f>
        <v>3.1666666666666665</v>
      </c>
    </row>
    <row r="21">
      <c r="B21" t="str">
        <v>CALLS STATISTICS</v>
      </c>
    </row>
    <row r="22">
      <c r="B22" t="str">
        <v>Salesman</v>
      </c>
      <c r="C22" t="str">
        <v>Calls</v>
      </c>
      <c r="D22" t="str">
        <v>Positive</v>
      </c>
      <c r="E22" t="str">
        <v>Negative</v>
      </c>
      <c r="F22" t="str">
        <v>All Feedback</v>
      </c>
    </row>
    <row r="23">
      <c r="B23" t="str">
        <v>Joe</v>
      </c>
      <c r="C23">
        <f>Calcs!J213</f>
        <v>1060</v>
      </c>
      <c r="D23">
        <f>Calcs!K213</f>
        <v>219</v>
      </c>
      <c r="E23">
        <f>Calcs!L213</f>
        <v>158</v>
      </c>
      <c r="F23">
        <f>E23+D23</f>
        <v>377</v>
      </c>
    </row>
    <row r="24">
      <c r="B24" t="str">
        <v>Marco</v>
      </c>
      <c r="C24">
        <f>Calcs!J214</f>
        <v>1051</v>
      </c>
      <c r="D24">
        <f>Calcs!K214</f>
        <v>219</v>
      </c>
      <c r="E24">
        <f>Calcs!L214</f>
        <v>120</v>
      </c>
      <c r="F24">
        <f>E24+D24</f>
        <v>339</v>
      </c>
    </row>
    <row r="25">
      <c r="B25" t="str">
        <v>Noah</v>
      </c>
      <c r="C25">
        <f>Calcs!J215</f>
        <v>356</v>
      </c>
      <c r="D25">
        <f>Calcs!K215</f>
        <v>66</v>
      </c>
      <c r="E25">
        <f>Calcs!L215</f>
        <v>54</v>
      </c>
      <c r="F25">
        <f>E25+D25</f>
        <v>120</v>
      </c>
    </row>
    <row r="26">
      <c r="B26" t="str">
        <v>Kelly</v>
      </c>
      <c r="C26">
        <f>Calcs!J216</f>
        <v>941</v>
      </c>
      <c r="D26">
        <f>Calcs!K216</f>
        <v>194</v>
      </c>
      <c r="E26">
        <f>Calcs!L216</f>
        <v>129</v>
      </c>
      <c r="F26">
        <f>E26+D26</f>
        <v>323</v>
      </c>
    </row>
    <row r="27">
      <c r="B27" t="str">
        <v>John</v>
      </c>
      <c r="C27">
        <f>Calcs!J217</f>
        <v>659</v>
      </c>
      <c r="D27">
        <f>Calcs!K217</f>
        <v>123</v>
      </c>
      <c r="E27">
        <f>Calcs!L217</f>
        <v>92</v>
      </c>
      <c r="F27">
        <f>E27+D27</f>
        <v>215</v>
      </c>
    </row>
    <row r="28">
      <c r="B28" t="str">
        <v>Ken</v>
      </c>
      <c r="C28">
        <f>Calcs!J218</f>
        <v>389</v>
      </c>
      <c r="D28">
        <f>Calcs!K218</f>
        <v>59</v>
      </c>
      <c r="E28">
        <f>Calcs!L218</f>
        <v>52</v>
      </c>
      <c r="F28">
        <f>E28+D28</f>
        <v>111</v>
      </c>
    </row>
    <row r="29">
      <c r="B29" t="str">
        <v>Una</v>
      </c>
      <c r="C29">
        <f>Calcs!J219</f>
        <v>718</v>
      </c>
      <c r="D29">
        <f>Calcs!K219</f>
        <v>111</v>
      </c>
      <c r="E29">
        <f>Calcs!L219</f>
        <v>99</v>
      </c>
      <c r="F29">
        <f>E29+D29</f>
        <v>210</v>
      </c>
    </row>
    <row r="30">
      <c r="B30" t="str">
        <v>Gordon</v>
      </c>
      <c r="C30">
        <f>Calcs!J220</f>
        <v>741</v>
      </c>
      <c r="D30">
        <f>Calcs!K220</f>
        <v>118</v>
      </c>
      <c r="E30">
        <f>Calcs!L220</f>
        <v>88</v>
      </c>
      <c r="F30">
        <f>E30+D30</f>
        <v>206</v>
      </c>
    </row>
    <row r="31">
      <c r="B31" t="str">
        <v>Mich</v>
      </c>
      <c r="C31">
        <f>Calcs!J221</f>
        <v>660</v>
      </c>
      <c r="D31">
        <f>Calcs!K221</f>
        <v>117</v>
      </c>
      <c r="E31">
        <f>Calcs!L221</f>
        <v>89</v>
      </c>
      <c r="F31">
        <f>E31+D31</f>
        <v>206</v>
      </c>
    </row>
    <row r="32">
      <c r="B32" t="str">
        <v>Patrick</v>
      </c>
      <c r="C32">
        <f>Calcs!J222</f>
        <v>646</v>
      </c>
      <c r="D32">
        <f>Calcs!K222</f>
        <v>165</v>
      </c>
      <c r="E32">
        <f>Calcs!L222</f>
        <v>71</v>
      </c>
      <c r="F32">
        <f>E32+D32</f>
        <v>236</v>
      </c>
    </row>
  </sheetData>
  <pageMargins left="0" right="0" top="0" bottom="0" header="0" footer="0"/>
  <ignoredErrors>
    <ignoredError numberStoredAsText="1" sqref="A1:AF90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6"/>
  <sheetViews>
    <sheetView workbookViewId="0" rightToLeft="0"/>
  </sheetViews>
  <sheetData>
    <row r="6">
      <c r="B6" t="str">
        <v>© TemplateLab.com</v>
      </c>
    </row>
  </sheetData>
  <hyperlinks>
    <hyperlink ref="B6" r:id="rId1"/>
  </hyperlinks>
  <pageMargins left="0.7" right="0.7" top="0.75" bottom="0.75" header="0.3" footer="0.3"/>
  <ignoredErrors>
    <ignoredError numberStoredAsText="1" sqref="B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Data</vt:lpstr>
      <vt:lpstr>Calcs</vt:lpstr>
      <vt:lpstr>DASHBOARD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2022-11-05T09:07:16Z</dcterms:created>
  <dcterms:modified xsi:type="dcterms:W3CDTF">2024-05-12T18:00:50Z</dcterms:modified>
  <cp:lastModifiedBy>Dell</cp:lastModifiedBy>
  <cp:lastPrinted>2022-11-05T11:41:18Z</cp:lastPrinted>
  <dc:creator>Bratislav Milojevic | ELMED d.o.o.</dc:creator>
</cp:coreProperties>
</file>