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енис\3 сем\ТерВер\"/>
    </mc:Choice>
  </mc:AlternateContent>
  <xr:revisionPtr revIDLastSave="0" documentId="13_ncr:1_{AA27B5BD-E220-44B0-909A-625B3415FA12}" xr6:coauthVersionLast="47" xr6:coauthVersionMax="47" xr10:uidLastSave="{00000000-0000-0000-0000-000000000000}"/>
  <bookViews>
    <workbookView xWindow="14400" yWindow="0" windowWidth="14400" windowHeight="17400" activeTab="1" xr2:uid="{EA670CE1-0E56-4461-A13D-8F8DB7116577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1" i="3"/>
  <c r="B10" i="3"/>
  <c r="B9" i="3"/>
  <c r="B8" i="3"/>
  <c r="B7" i="3"/>
  <c r="E5" i="3"/>
  <c r="F5" i="3"/>
  <c r="G5" i="3"/>
  <c r="H5" i="3"/>
  <c r="I5" i="3"/>
  <c r="J5" i="3"/>
  <c r="K5" i="3"/>
  <c r="L5" i="3"/>
  <c r="M5" i="3"/>
  <c r="D5" i="3"/>
  <c r="D15" i="2"/>
  <c r="D13" i="1" l="1"/>
  <c r="B10" i="1"/>
  <c r="B11" i="2"/>
  <c r="B9" i="2"/>
  <c r="B8" i="2"/>
  <c r="B12" i="2" s="1"/>
  <c r="B15" i="1" l="1"/>
  <c r="B14" i="1"/>
  <c r="C8" i="1" l="1"/>
  <c r="B8" i="1"/>
  <c r="B9" i="1" l="1"/>
  <c r="B6" i="1"/>
  <c r="D6" i="1" s="1"/>
  <c r="B5" i="1"/>
  <c r="D5" i="1" s="1"/>
</calcChain>
</file>

<file path=xl/sharedStrings.xml><?xml version="1.0" encoding="utf-8"?>
<sst xmlns="http://schemas.openxmlformats.org/spreadsheetml/2006/main" count="71" uniqueCount="54">
  <si>
    <t>Перекрестная шлифовка</t>
  </si>
  <si>
    <t>Торцевая обточка</t>
  </si>
  <si>
    <t>n1=</t>
  </si>
  <si>
    <t xml:space="preserve">n2= </t>
  </si>
  <si>
    <t>k1=</t>
  </si>
  <si>
    <t>k2=</t>
  </si>
  <si>
    <t>Fрасч=</t>
  </si>
  <si>
    <t>Fтабл=</t>
  </si>
  <si>
    <t>Т.к. Fрасч &lt; Fтабл, то дисперсии являются однородными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</si>
  <si>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</si>
  <si>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</si>
  <si>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</si>
  <si>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</si>
  <si>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</si>
  <si>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</si>
  <si>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</si>
  <si>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</si>
  <si>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</si>
  <si>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</si>
  <si>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</si>
  <si>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</si>
  <si>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</si>
  <si>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</si>
  <si>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s=</t>
  </si>
  <si>
    <t>s2 среднее взвешанное=</t>
  </si>
  <si>
    <t>tрасч=</t>
  </si>
  <si>
    <t>tкрит=</t>
  </si>
  <si>
    <t xml:space="preserve">n1= </t>
  </si>
  <si>
    <t>n2=</t>
  </si>
  <si>
    <t>D1=</t>
  </si>
  <si>
    <t>D2=</t>
  </si>
  <si>
    <t xml:space="preserve">k2= </t>
  </si>
  <si>
    <t>Т.к Fрасч &lt; Fтабл, то дисперсии являются однородными</t>
  </si>
  <si>
    <t>!xi2=</t>
  </si>
  <si>
    <t>!xi1=</t>
  </si>
  <si>
    <t>tтабл=</t>
  </si>
  <si>
    <t>Номер по каталогу NGG</t>
  </si>
  <si>
    <t>М.Л.Хумасон</t>
  </si>
  <si>
    <t>Н.В. Майал</t>
  </si>
  <si>
    <t>s2=</t>
  </si>
  <si>
    <t>Т.к. tкрит &lt; tрасч, то соединения можно считать одинаково прочными</t>
  </si>
  <si>
    <t>Вариант 14, Задача №2</t>
  </si>
  <si>
    <t>Вариант 14, Задача №1</t>
  </si>
  <si>
    <t>Вариант 14, Задача №3</t>
  </si>
  <si>
    <t>Разность !xi</t>
  </si>
  <si>
    <t>n=</t>
  </si>
  <si>
    <t>xсред=</t>
  </si>
  <si>
    <t>k=</t>
  </si>
  <si>
    <t>Парный двухвыборочный t-тест для средних</t>
  </si>
  <si>
    <t>Корреляция Пирсона</t>
  </si>
  <si>
    <t>Т.к. tрасч &lt; tтабл, то можно обнаружить расхождения в результатах, полученные двумя астрономами</t>
  </si>
  <si>
    <t>uрасч=</t>
  </si>
  <si>
    <t>uтабл=ua</t>
  </si>
  <si>
    <t>Т.к uрасч &gt; uтабл, то нельзя утверждать, что диаметр изделий, изготовленных на двух станках, в среднем совпадает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</si>
</sst>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453D-72FE-4D86-87DD-72D7056B5370}">
  <dimension ref="A1:M18"/>
  <sheetViews>
    <sheetView zoomScale="101" workbookViewId="0">
      <selection activeCell="I5" sqref="I5"/>
    </sheetView>
  </sheetViews>
  <sheetFormatPr defaultRowHeight="15" x14ac:dyDescent="0.25"/>
  <cols>
    <col min="11" max="11" width="10.5703125" customWidth="1"/>
    <col min="12" max="12" width="9.140625" customWidth="1"/>
  </cols>
  <sheetData>
    <row r="1" spans="1:13" x14ac:dyDescent="0.25">
      <c r="A1" t="s">
        <v>42</v>
      </c>
    </row>
    <row r="2" spans="1:13" x14ac:dyDescent="0.25">
      <c r="A2" s="6" t="s">
        <v>0</v>
      </c>
      <c r="B2" s="7"/>
      <c r="C2" s="8"/>
      <c r="D2" s="3">
        <v>16</v>
      </c>
      <c r="E2" s="3">
        <v>20</v>
      </c>
      <c r="F2" s="3">
        <v>14</v>
      </c>
      <c r="G2" s="3">
        <v>15</v>
      </c>
      <c r="H2" s="3">
        <v>19</v>
      </c>
      <c r="I2" s="3">
        <v>18</v>
      </c>
      <c r="J2" s="3">
        <v>18</v>
      </c>
      <c r="K2" s="3">
        <v>17</v>
      </c>
      <c r="L2" s="3">
        <v>19</v>
      </c>
      <c r="M2" s="3">
        <v>18</v>
      </c>
    </row>
    <row r="3" spans="1:13" x14ac:dyDescent="0.25">
      <c r="A3" s="6" t="s">
        <v>1</v>
      </c>
      <c r="B3" s="7"/>
      <c r="C3" s="8"/>
      <c r="D3" s="3">
        <v>13</v>
      </c>
      <c r="E3" s="3">
        <v>14</v>
      </c>
      <c r="F3" s="3">
        <v>19</v>
      </c>
      <c r="G3" s="3">
        <v>15</v>
      </c>
      <c r="H3" s="3">
        <v>14</v>
      </c>
      <c r="I3" s="3">
        <v>10</v>
      </c>
      <c r="J3" s="3">
        <v>17</v>
      </c>
      <c r="K3" s="3">
        <v>13</v>
      </c>
      <c r="L3" s="3">
        <v>21</v>
      </c>
      <c r="M3" s="3">
        <v>15</v>
      </c>
    </row>
    <row r="5" spans="1:13" x14ac:dyDescent="0.25">
      <c r="A5" t="s">
        <v>2</v>
      </c>
      <c r="B5">
        <f>COUNT(D2:M2)</f>
        <v>10</v>
      </c>
      <c r="C5" t="s">
        <v>4</v>
      </c>
      <c r="D5">
        <f>B5-1</f>
        <v>9</v>
      </c>
      <c r="I5" t="s">
        <v>9</v>
      </c>
    </row>
    <row r="6" spans="1:13" ht="15.75" thickBot="1" x14ac:dyDescent="0.3">
      <c r="A6" t="s">
        <v>3</v>
      </c>
      <c r="B6">
        <f>COUNT(D3:M3)</f>
        <v>10</v>
      </c>
      <c r="C6" t="s">
        <v>5</v>
      </c>
      <c r="D6">
        <f>B6-1</f>
        <v>9</v>
      </c>
    </row>
    <row r="7" spans="1:13" x14ac:dyDescent="0.25">
      <c r="I7" s="2"/>
      <c r="J7" s="2" t="s">
        <v>10</v>
      </c>
      <c r="K7" s="2" t="s">
        <v>11</v>
      </c>
    </row>
    <row r="8" spans="1:13" x14ac:dyDescent="0.25">
      <c r="A8" t="s">
        <v>23</v>
      </c>
      <c r="B8">
        <f>VAR(D2:M2)</f>
        <v>3.6000000000000103</v>
      </c>
      <c r="C8">
        <f>VAR(D3:M3)</f>
        <v>10.10000000000001</v>
      </c>
      <c r="I8" t="s">
        <v>12</v>
      </c>
      <c r="J8">
        <v>17.399999999999999</v>
      </c>
      <c r="K8">
        <v>15.1</v>
      </c>
    </row>
    <row r="9" spans="1:13" x14ac:dyDescent="0.25">
      <c r="A9" t="s">
        <v>6</v>
      </c>
      <c r="B9">
        <f>C8/B8</f>
        <v>2.8055555555555505</v>
      </c>
      <c r="I9" t="s">
        <v>13</v>
      </c>
      <c r="J9">
        <v>3.6000000000000103</v>
      </c>
      <c r="K9">
        <v>10.10000000000001</v>
      </c>
    </row>
    <row r="10" spans="1:13" x14ac:dyDescent="0.25">
      <c r="A10" t="s">
        <v>7</v>
      </c>
      <c r="B10">
        <f>ROUND(_xlfn.F.INV.RT(0.05,D5,D6),2)</f>
        <v>3.18</v>
      </c>
      <c r="I10" t="s">
        <v>14</v>
      </c>
      <c r="J10">
        <v>10</v>
      </c>
      <c r="K10">
        <v>10</v>
      </c>
    </row>
    <row r="11" spans="1:13" x14ac:dyDescent="0.25">
      <c r="A11" t="s">
        <v>8</v>
      </c>
      <c r="I11" t="s">
        <v>15</v>
      </c>
      <c r="J11">
        <v>6.8500000000000103</v>
      </c>
    </row>
    <row r="12" spans="1:13" x14ac:dyDescent="0.25">
      <c r="I12" t="s">
        <v>16</v>
      </c>
      <c r="J12">
        <v>0</v>
      </c>
    </row>
    <row r="13" spans="1:13" x14ac:dyDescent="0.25">
      <c r="A13" t="s">
        <v>24</v>
      </c>
      <c r="D13">
        <f xml:space="preserve"> (D5*B8+D6*C8)/(B5+B6-2)</f>
        <v>6.8500000000000103</v>
      </c>
      <c r="I13" t="s">
        <v>17</v>
      </c>
      <c r="J13">
        <v>18</v>
      </c>
    </row>
    <row r="14" spans="1:13" x14ac:dyDescent="0.25">
      <c r="A14" t="s">
        <v>25</v>
      </c>
      <c r="B14">
        <f>(ABS(K8-J8))/SQRT(D13*(1/B5+1/B6))</f>
        <v>1.9650226127485479</v>
      </c>
      <c r="I14" t="s">
        <v>18</v>
      </c>
      <c r="J14">
        <v>1.9650226127485479</v>
      </c>
    </row>
    <row r="15" spans="1:13" x14ac:dyDescent="0.25">
      <c r="A15" t="s">
        <v>26</v>
      </c>
      <c r="B15">
        <f>J16</f>
        <v>1.7340636066175394</v>
      </c>
      <c r="I15" t="s">
        <v>19</v>
      </c>
      <c r="J15">
        <v>3.2518765835174178E-2</v>
      </c>
    </row>
    <row r="16" spans="1:13" x14ac:dyDescent="0.25">
      <c r="A16" t="s">
        <v>40</v>
      </c>
      <c r="I16" t="s">
        <v>20</v>
      </c>
      <c r="J16">
        <v>1.7340636066175394</v>
      </c>
    </row>
    <row r="17" spans="9:11" x14ac:dyDescent="0.25">
      <c r="I17" t="s">
        <v>21</v>
      </c>
      <c r="J17">
        <v>6.5037531670348356E-2</v>
      </c>
    </row>
    <row r="18" spans="9:11" ht="15.75" thickBot="1" x14ac:dyDescent="0.3">
      <c r="I18" s="1" t="s">
        <v>22</v>
      </c>
      <c r="J18" s="1">
        <v>2.1009220402410378</v>
      </c>
      <c r="K18" s="1"/>
    </row>
  </sheetData>
  <mergeCells count="2">
    <mergeCell ref="A3:C3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71B4-F741-48F0-AB8E-722225AF8EB1}">
  <dimension ref="A1:D18"/>
  <sheetViews>
    <sheetView tabSelected="1" workbookViewId="0">
      <selection activeCell="A18" sqref="A18"/>
    </sheetView>
  </sheetViews>
  <sheetFormatPr defaultRowHeight="15" x14ac:dyDescent="0.25"/>
  <cols>
    <col min="2" max="2" width="10.28515625" bestFit="1" customWidth="1"/>
  </cols>
  <sheetData>
    <row r="1" spans="1:4" x14ac:dyDescent="0.25">
      <c r="A1" t="s">
        <v>41</v>
      </c>
    </row>
    <row r="2" spans="1:4" x14ac:dyDescent="0.25">
      <c r="A2" s="4" t="s">
        <v>27</v>
      </c>
      <c r="B2" s="4">
        <v>15</v>
      </c>
    </row>
    <row r="3" spans="1:4" x14ac:dyDescent="0.25">
      <c r="A3" s="4" t="s">
        <v>28</v>
      </c>
      <c r="B3" s="4">
        <v>10</v>
      </c>
    </row>
    <row r="4" spans="1:4" x14ac:dyDescent="0.25">
      <c r="A4" s="4" t="s">
        <v>34</v>
      </c>
      <c r="B4" s="4">
        <v>45.3</v>
      </c>
    </row>
    <row r="5" spans="1:4" x14ac:dyDescent="0.25">
      <c r="A5" s="4" t="s">
        <v>33</v>
      </c>
      <c r="B5" s="4">
        <v>46.1</v>
      </c>
    </row>
    <row r="6" spans="1:4" x14ac:dyDescent="0.25">
      <c r="A6" s="4" t="s">
        <v>29</v>
      </c>
      <c r="B6" s="4">
        <v>1.07</v>
      </c>
    </row>
    <row r="7" spans="1:4" x14ac:dyDescent="0.25">
      <c r="A7" s="4" t="s">
        <v>30</v>
      </c>
      <c r="B7" s="4">
        <v>0.84</v>
      </c>
    </row>
    <row r="8" spans="1:4" x14ac:dyDescent="0.25">
      <c r="A8" s="4" t="s">
        <v>4</v>
      </c>
      <c r="B8" s="4">
        <f>B2 - 1</f>
        <v>14</v>
      </c>
    </row>
    <row r="9" spans="1:4" x14ac:dyDescent="0.25">
      <c r="A9" s="4" t="s">
        <v>31</v>
      </c>
      <c r="B9" s="4">
        <f>B3-1</f>
        <v>9</v>
      </c>
    </row>
    <row r="11" spans="1:4" x14ac:dyDescent="0.25">
      <c r="A11" t="s">
        <v>6</v>
      </c>
      <c r="B11">
        <f>B6/B7</f>
        <v>1.2738095238095239</v>
      </c>
    </row>
    <row r="12" spans="1:4" x14ac:dyDescent="0.25">
      <c r="A12" t="s">
        <v>7</v>
      </c>
      <c r="B12">
        <f>ROUND(_xlfn.F.INV.RT(0.05,B8,B9),2)</f>
        <v>3.03</v>
      </c>
    </row>
    <row r="13" spans="1:4" x14ac:dyDescent="0.25">
      <c r="A13" t="s">
        <v>32</v>
      </c>
    </row>
    <row r="15" spans="1:4" x14ac:dyDescent="0.25">
      <c r="A15" t="s">
        <v>24</v>
      </c>
      <c r="D15">
        <f xml:space="preserve"> ((B2-1)*B6 + (B3-1)*B7)/(B2+B3-2)</f>
        <v>0.98</v>
      </c>
    </row>
    <row r="16" spans="1:4" x14ac:dyDescent="0.25">
      <c r="A16" t="s">
        <v>51</v>
      </c>
      <c r="B16">
        <f>(ABS(B4-B5))/(SQRT((B6/B2 + B7/B3)))</f>
        <v>2.0298206013881588</v>
      </c>
    </row>
    <row r="17" spans="1:2" x14ac:dyDescent="0.25">
      <c r="A17" t="s">
        <v>52</v>
      </c>
      <c r="B17">
        <v>1.96</v>
      </c>
    </row>
    <row r="18" spans="1:2" x14ac:dyDescent="0.25">
      <c r="A1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8677-14AB-4863-A46A-055EAB9C8AD6}">
  <dimension ref="A1:M22"/>
  <sheetViews>
    <sheetView workbookViewId="0">
      <selection activeCell="B29" sqref="B29"/>
    </sheetView>
  </sheetViews>
  <sheetFormatPr defaultRowHeight="15" x14ac:dyDescent="0.25"/>
  <sheetData>
    <row r="1" spans="1:13" x14ac:dyDescent="0.25">
      <c r="A1" t="s">
        <v>43</v>
      </c>
    </row>
    <row r="2" spans="1:13" x14ac:dyDescent="0.25">
      <c r="A2" s="9" t="s">
        <v>36</v>
      </c>
      <c r="B2" s="9"/>
      <c r="C2" s="9"/>
      <c r="D2" s="5">
        <v>1332</v>
      </c>
      <c r="E2" s="5">
        <v>3607</v>
      </c>
      <c r="F2" s="5">
        <v>3998</v>
      </c>
      <c r="G2" s="5">
        <v>4111</v>
      </c>
      <c r="H2" s="5">
        <v>5308</v>
      </c>
      <c r="I2" s="5">
        <v>5866</v>
      </c>
      <c r="J2" s="5">
        <v>6661</v>
      </c>
      <c r="K2" s="5">
        <v>6703</v>
      </c>
      <c r="L2" s="5">
        <v>7625</v>
      </c>
      <c r="M2" s="5">
        <v>7679</v>
      </c>
    </row>
    <row r="3" spans="1:13" x14ac:dyDescent="0.25">
      <c r="A3" s="10" t="s">
        <v>37</v>
      </c>
      <c r="B3" s="10"/>
      <c r="C3" s="10"/>
      <c r="D3" s="5">
        <v>1507</v>
      </c>
      <c r="E3" s="5">
        <v>858</v>
      </c>
      <c r="F3" s="5">
        <v>1205</v>
      </c>
      <c r="G3" s="5">
        <v>832</v>
      </c>
      <c r="H3" s="5">
        <v>2206</v>
      </c>
      <c r="I3" s="5">
        <v>924</v>
      </c>
      <c r="J3" s="5">
        <v>4607</v>
      </c>
      <c r="K3" s="5">
        <v>2592</v>
      </c>
      <c r="L3" s="5">
        <v>1930</v>
      </c>
      <c r="M3" s="5">
        <v>5378</v>
      </c>
    </row>
    <row r="4" spans="1:13" x14ac:dyDescent="0.25">
      <c r="A4" s="10" t="s">
        <v>38</v>
      </c>
      <c r="B4" s="10"/>
      <c r="C4" s="10"/>
      <c r="D4" s="5">
        <v>1471</v>
      </c>
      <c r="E4" s="5">
        <v>778</v>
      </c>
      <c r="F4" s="5">
        <v>1155</v>
      </c>
      <c r="G4" s="5">
        <v>915</v>
      </c>
      <c r="H4" s="5">
        <v>2194</v>
      </c>
      <c r="I4" s="5">
        <v>1033</v>
      </c>
      <c r="J4" s="5">
        <v>4430</v>
      </c>
      <c r="K4" s="5">
        <v>2670</v>
      </c>
      <c r="L4" s="5">
        <v>2050</v>
      </c>
      <c r="M4" s="5">
        <v>5278</v>
      </c>
    </row>
    <row r="5" spans="1:13" x14ac:dyDescent="0.25">
      <c r="A5" s="9" t="s">
        <v>44</v>
      </c>
      <c r="B5" s="9"/>
      <c r="C5" s="9"/>
      <c r="D5" s="5">
        <f>D3-D4</f>
        <v>36</v>
      </c>
      <c r="E5" s="5">
        <f t="shared" ref="E5:M5" si="0">E3-E4</f>
        <v>80</v>
      </c>
      <c r="F5" s="5">
        <f t="shared" si="0"/>
        <v>50</v>
      </c>
      <c r="G5" s="5">
        <f t="shared" si="0"/>
        <v>-83</v>
      </c>
      <c r="H5" s="5">
        <f t="shared" si="0"/>
        <v>12</v>
      </c>
      <c r="I5" s="5">
        <f t="shared" si="0"/>
        <v>-109</v>
      </c>
      <c r="J5" s="5">
        <f t="shared" si="0"/>
        <v>177</v>
      </c>
      <c r="K5" s="5">
        <f t="shared" si="0"/>
        <v>-78</v>
      </c>
      <c r="L5" s="5">
        <f t="shared" si="0"/>
        <v>-120</v>
      </c>
      <c r="M5" s="5">
        <f t="shared" si="0"/>
        <v>100</v>
      </c>
    </row>
    <row r="6" spans="1:13" x14ac:dyDescent="0.25">
      <c r="A6" t="s">
        <v>45</v>
      </c>
      <c r="B6">
        <v>10</v>
      </c>
    </row>
    <row r="7" spans="1:13" x14ac:dyDescent="0.25">
      <c r="A7" t="s">
        <v>46</v>
      </c>
      <c r="B7">
        <f>AVERAGE(D5:M5)</f>
        <v>6.5</v>
      </c>
      <c r="D7" t="s">
        <v>48</v>
      </c>
    </row>
    <row r="8" spans="1:13" ht="15.75" thickBot="1" x14ac:dyDescent="0.3">
      <c r="A8" t="s">
        <v>39</v>
      </c>
      <c r="B8">
        <f>_xlfn.VAR.S(D5:M5)/100</f>
        <v>100.55611111111111</v>
      </c>
    </row>
    <row r="9" spans="1:13" x14ac:dyDescent="0.25">
      <c r="A9" t="s">
        <v>47</v>
      </c>
      <c r="B9">
        <f>B6-1</f>
        <v>9</v>
      </c>
      <c r="D9" s="2"/>
      <c r="E9" s="2" t="s">
        <v>10</v>
      </c>
      <c r="F9" s="2" t="s">
        <v>11</v>
      </c>
    </row>
    <row r="10" spans="1:13" x14ac:dyDescent="0.25">
      <c r="A10" t="s">
        <v>25</v>
      </c>
      <c r="B10">
        <f>ABS(B7)*SQRT(B6)/B8</f>
        <v>0.20441129399268534</v>
      </c>
      <c r="D10" t="s">
        <v>12</v>
      </c>
      <c r="E10">
        <v>2203.9</v>
      </c>
      <c r="F10">
        <v>2197.4</v>
      </c>
    </row>
    <row r="11" spans="1:13" x14ac:dyDescent="0.25">
      <c r="A11" t="s">
        <v>35</v>
      </c>
      <c r="B11">
        <f>E20</f>
        <v>2.2621571627982053</v>
      </c>
      <c r="D11" t="s">
        <v>13</v>
      </c>
      <c r="E11">
        <v>2543402.0999999996</v>
      </c>
      <c r="F11">
        <v>2372112.9333333331</v>
      </c>
    </row>
    <row r="12" spans="1:13" x14ac:dyDescent="0.25">
      <c r="D12" t="s">
        <v>14</v>
      </c>
      <c r="E12">
        <v>10</v>
      </c>
      <c r="F12">
        <v>10</v>
      </c>
    </row>
    <row r="13" spans="1:13" x14ac:dyDescent="0.25">
      <c r="D13" t="s">
        <v>49</v>
      </c>
      <c r="E13">
        <v>0.99856076617953327</v>
      </c>
    </row>
    <row r="14" spans="1:13" x14ac:dyDescent="0.25">
      <c r="D14" t="s">
        <v>16</v>
      </c>
      <c r="E14">
        <v>0</v>
      </c>
    </row>
    <row r="15" spans="1:13" x14ac:dyDescent="0.25">
      <c r="D15" t="s">
        <v>17</v>
      </c>
      <c r="E15">
        <v>9</v>
      </c>
    </row>
    <row r="16" spans="1:13" x14ac:dyDescent="0.25">
      <c r="D16" t="s">
        <v>18</v>
      </c>
      <c r="E16">
        <v>0.2049788829395523</v>
      </c>
    </row>
    <row r="17" spans="1:6" x14ac:dyDescent="0.25">
      <c r="D17" t="s">
        <v>19</v>
      </c>
      <c r="E17">
        <v>0.42107475450801263</v>
      </c>
    </row>
    <row r="18" spans="1:6" x14ac:dyDescent="0.25">
      <c r="D18" t="s">
        <v>20</v>
      </c>
      <c r="E18">
        <v>1.8331129326562374</v>
      </c>
    </row>
    <row r="19" spans="1:6" x14ac:dyDescent="0.25">
      <c r="D19" t="s">
        <v>21</v>
      </c>
      <c r="E19">
        <v>0.84214950901602526</v>
      </c>
    </row>
    <row r="20" spans="1:6" ht="15.75" thickBot="1" x14ac:dyDescent="0.3">
      <c r="D20" s="1" t="s">
        <v>22</v>
      </c>
      <c r="E20" s="1">
        <v>2.2621571627982053</v>
      </c>
      <c r="F20" s="1"/>
    </row>
    <row r="22" spans="1:6" x14ac:dyDescent="0.25">
      <c r="A22" t="s">
        <v>50</v>
      </c>
    </row>
  </sheetData>
  <mergeCells count="4">
    <mergeCell ref="A2:C2"/>
    <mergeCell ref="A3:C3"/>
    <mergeCell ref="A4:C4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Мамонько</dc:creator>
  <cp:lastModifiedBy>Денис Мамонько</cp:lastModifiedBy>
  <dcterms:created xsi:type="dcterms:W3CDTF">2024-12-18T15:20:41Z</dcterms:created>
  <dcterms:modified xsi:type="dcterms:W3CDTF">2024-12-19T15:56:18Z</dcterms:modified>
</cp:coreProperties>
</file>