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XCOUSER\Desktop\DSML\Challange\Excel\"/>
    </mc:Choice>
  </mc:AlternateContent>
  <bookViews>
    <workbookView xWindow="0" yWindow="0" windowWidth="23040" windowHeight="9192" activeTab="1"/>
  </bookViews>
  <sheets>
    <sheet name="Basic Functions" sheetId="1" r:id="rId1"/>
    <sheet name="Lookup Fun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K25" i="2" l="1"/>
  <c r="K24" i="2"/>
  <c r="K23" i="2"/>
  <c r="K22" i="2"/>
  <c r="K21" i="2"/>
  <c r="K20" i="2"/>
  <c r="K19" i="2"/>
  <c r="K18" i="2"/>
  <c r="K17" i="2"/>
  <c r="K13" i="2" l="1"/>
  <c r="K12" i="2"/>
  <c r="K11" i="2" l="1"/>
  <c r="K10" i="2"/>
  <c r="K9" i="2"/>
  <c r="N22" i="1"/>
  <c r="N21" i="1"/>
  <c r="N20" i="1"/>
  <c r="N19" i="1"/>
  <c r="N18" i="1"/>
  <c r="N17" i="1"/>
  <c r="K8" i="2" l="1"/>
  <c r="K7" i="2"/>
  <c r="K6" i="2" l="1"/>
  <c r="K5" i="2"/>
  <c r="K4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N14" i="1" l="1"/>
  <c r="N13" i="1"/>
  <c r="N10" i="1"/>
  <c r="N9" i="1"/>
  <c r="N5" i="1"/>
  <c r="N4" i="1"/>
  <c r="K22" i="1"/>
  <c r="K21" i="1"/>
  <c r="K20" i="1"/>
  <c r="K19" i="1"/>
  <c r="K18" i="1"/>
  <c r="K17" i="1"/>
  <c r="K14" i="1"/>
  <c r="K9" i="1"/>
  <c r="K8" i="1"/>
  <c r="K5" i="1"/>
  <c r="K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N8" i="1" l="1"/>
  <c r="N3" i="1"/>
  <c r="K10" i="1"/>
  <c r="K3" i="1"/>
</calcChain>
</file>

<file path=xl/sharedStrings.xml><?xml version="1.0" encoding="utf-8"?>
<sst xmlns="http://schemas.openxmlformats.org/spreadsheetml/2006/main" count="674" uniqueCount="171">
  <si>
    <t>Product ID</t>
  </si>
  <si>
    <t>Product Name</t>
  </si>
  <si>
    <t>Category</t>
  </si>
  <si>
    <t>Quantity in Stock</t>
  </si>
  <si>
    <t>Supplier</t>
  </si>
  <si>
    <t>Widget A</t>
  </si>
  <si>
    <t>Gadgets</t>
  </si>
  <si>
    <t>Supplier X</t>
  </si>
  <si>
    <t>Widget B</t>
  </si>
  <si>
    <t>Supplier Y</t>
  </si>
  <si>
    <t>Gadget C</t>
  </si>
  <si>
    <t>Supplier Z</t>
  </si>
  <si>
    <t>Tool D</t>
  </si>
  <si>
    <t>Tools</t>
  </si>
  <si>
    <t>Tool E</t>
  </si>
  <si>
    <t>Accessory F</t>
  </si>
  <si>
    <t>Accessories</t>
  </si>
  <si>
    <t>Gadget G</t>
  </si>
  <si>
    <t>Tool H</t>
  </si>
  <si>
    <t>Widget I</t>
  </si>
  <si>
    <t>Gadget J</t>
  </si>
  <si>
    <t>Tool K</t>
  </si>
  <si>
    <t>Accessory L</t>
  </si>
  <si>
    <t>Widget M</t>
  </si>
  <si>
    <t>Gadget N</t>
  </si>
  <si>
    <t>Tool O</t>
  </si>
  <si>
    <t>Accessory P</t>
  </si>
  <si>
    <t>Widget Q</t>
  </si>
  <si>
    <t>Gadget R</t>
  </si>
  <si>
    <t>Tool S</t>
  </si>
  <si>
    <t>Accessory T</t>
  </si>
  <si>
    <t>Widget U</t>
  </si>
  <si>
    <t>Gadget V</t>
  </si>
  <si>
    <t>Tool W</t>
  </si>
  <si>
    <t>Accessory X</t>
  </si>
  <si>
    <t>Widget Y</t>
  </si>
  <si>
    <t>Gadget Z</t>
  </si>
  <si>
    <t>Tool AA</t>
  </si>
  <si>
    <t>Accessory AB</t>
  </si>
  <si>
    <t>Widget AC</t>
  </si>
  <si>
    <t>Gadget AD</t>
  </si>
  <si>
    <t>Tool AE</t>
  </si>
  <si>
    <t>Accessory AF</t>
  </si>
  <si>
    <t>Widget AG</t>
  </si>
  <si>
    <t>Gadget AH</t>
  </si>
  <si>
    <t>Tool AI</t>
  </si>
  <si>
    <t>Accessory AJ</t>
  </si>
  <si>
    <t>Widget AK</t>
  </si>
  <si>
    <t>Gadget AL</t>
  </si>
  <si>
    <t>Tool AM</t>
  </si>
  <si>
    <t>Accessory AN</t>
  </si>
  <si>
    <t>Widget AO</t>
  </si>
  <si>
    <t>Gadget AP</t>
  </si>
  <si>
    <t>Tool AQ</t>
  </si>
  <si>
    <t>Accessory AR</t>
  </si>
  <si>
    <t>Widget AS</t>
  </si>
  <si>
    <t>Gadget AT</t>
  </si>
  <si>
    <t>Tool AU</t>
  </si>
  <si>
    <t>Accessory AV</t>
  </si>
  <si>
    <t>Widget AW</t>
  </si>
  <si>
    <t>Gadget AX</t>
  </si>
  <si>
    <t>Tool AY</t>
  </si>
  <si>
    <t>Accessory AZ</t>
  </si>
  <si>
    <t>Widget BA</t>
  </si>
  <si>
    <t>Gadget BB</t>
  </si>
  <si>
    <t>Tool BC</t>
  </si>
  <si>
    <t>Accessory BD</t>
  </si>
  <si>
    <t>Widget BE</t>
  </si>
  <si>
    <t>Gadget BF</t>
  </si>
  <si>
    <t>Tool BG</t>
  </si>
  <si>
    <t>Accessory BH</t>
  </si>
  <si>
    <t>Widget BI</t>
  </si>
  <si>
    <t>Gadget BJ</t>
  </si>
  <si>
    <t>Tool BK</t>
  </si>
  <si>
    <t>Accessory BL</t>
  </si>
  <si>
    <t>Widget BM</t>
  </si>
  <si>
    <t>Gadget BN</t>
  </si>
  <si>
    <t>Tool BO</t>
  </si>
  <si>
    <t>Accessory BP</t>
  </si>
  <si>
    <t>Widget BQ</t>
  </si>
  <si>
    <t>Gadget BR</t>
  </si>
  <si>
    <t>Tool BS</t>
  </si>
  <si>
    <t>Accessory BT</t>
  </si>
  <si>
    <t>Widget BU</t>
  </si>
  <si>
    <t>Gadget BV</t>
  </si>
  <si>
    <t>Tool BW</t>
  </si>
  <si>
    <t>Accessory BX</t>
  </si>
  <si>
    <t>Widget BY</t>
  </si>
  <si>
    <t>Gadget BZ</t>
  </si>
  <si>
    <t>Tool CA</t>
  </si>
  <si>
    <t>Accessory CB</t>
  </si>
  <si>
    <t>Widget CC</t>
  </si>
  <si>
    <t>Gadget CD</t>
  </si>
  <si>
    <t>Tool CE</t>
  </si>
  <si>
    <t>Accessory CF</t>
  </si>
  <si>
    <t>Widget CG</t>
  </si>
  <si>
    <t>Gadget CH</t>
  </si>
  <si>
    <t>Tool CI</t>
  </si>
  <si>
    <t>Accessory CJ</t>
  </si>
  <si>
    <t>Widget CK</t>
  </si>
  <si>
    <t>Gadget CL</t>
  </si>
  <si>
    <t>Tool CM</t>
  </si>
  <si>
    <t>Accessory CN</t>
  </si>
  <si>
    <t>Widget CO</t>
  </si>
  <si>
    <t>Gadget CP</t>
  </si>
  <si>
    <t>Tool CQ</t>
  </si>
  <si>
    <t>Accessory CR</t>
  </si>
  <si>
    <t>Widget CS</t>
  </si>
  <si>
    <t>Gadget CT</t>
  </si>
  <si>
    <t>Tool CU</t>
  </si>
  <si>
    <t>Accessory CV</t>
  </si>
  <si>
    <t>PRODUCT DETAILS</t>
  </si>
  <si>
    <t>SUM</t>
  </si>
  <si>
    <t>Unit Price</t>
  </si>
  <si>
    <t>Unit Sold</t>
  </si>
  <si>
    <t>Total Price</t>
  </si>
  <si>
    <t>Total Unit Sold</t>
  </si>
  <si>
    <t>Total Quantity in Stock</t>
  </si>
  <si>
    <t>AVERAGE</t>
  </si>
  <si>
    <t>Average Unit Price</t>
  </si>
  <si>
    <t>Average Unit Sold</t>
  </si>
  <si>
    <t>Average Total Price</t>
  </si>
  <si>
    <t>COUNT</t>
  </si>
  <si>
    <t>No.of Product</t>
  </si>
  <si>
    <t>MAX &amp; MIN</t>
  </si>
  <si>
    <t>Maximum Unit Sold</t>
  </si>
  <si>
    <t>Minimum Unit Sold</t>
  </si>
  <si>
    <t>Maximum Quantity in Stock</t>
  </si>
  <si>
    <t>Minimum Quantity in Stock</t>
  </si>
  <si>
    <t>Maximum Unit Price</t>
  </si>
  <si>
    <t>Minimum Unit Price</t>
  </si>
  <si>
    <t>SUMIF</t>
  </si>
  <si>
    <t>Total Price for Gadgets</t>
  </si>
  <si>
    <t>Total Unit Sold for Tools</t>
  </si>
  <si>
    <t>Total Quantity in Stock for Supplier X</t>
  </si>
  <si>
    <t>AVERAGE IF</t>
  </si>
  <si>
    <t>Average Total Price for accessories</t>
  </si>
  <si>
    <t>Average Unit Price for Gadgets</t>
  </si>
  <si>
    <t>Average Unit Sold for Tools</t>
  </si>
  <si>
    <t xml:space="preserve"> COUNTIF &amp; COUNTIFS</t>
  </si>
  <si>
    <t>Count of Gadgets with Quantity in stock &gt; 50</t>
  </si>
  <si>
    <t>Count of Product with Unit Sold &gt;20</t>
  </si>
  <si>
    <t>MAXIFS &amp; MINIFS</t>
  </si>
  <si>
    <t>Maximum Unit Price in Gadgets</t>
  </si>
  <si>
    <t>VLOOKUP</t>
  </si>
  <si>
    <t>Unit Price of Product ID 89</t>
  </si>
  <si>
    <t>Find the Product Name of ID 20</t>
  </si>
  <si>
    <t>Check the Category of Poduct ID 97</t>
  </si>
  <si>
    <t>Look Up the Unit Sold for Widget Q</t>
  </si>
  <si>
    <t>Highest Value of Unit Sold</t>
  </si>
  <si>
    <t>Minimum Unit Price in Gadgets</t>
  </si>
  <si>
    <t>Maximum Unit Sold in Tools</t>
  </si>
  <si>
    <t>Minimun Unit Sold in Tools</t>
  </si>
  <si>
    <t>Maximum Quantity in Stock in Accessories</t>
  </si>
  <si>
    <t>Minimum Quantity in Stock in Accessories</t>
  </si>
  <si>
    <t>Find the Total Price of Gadget Z</t>
  </si>
  <si>
    <t>Lookup the Supplier of Tool D</t>
  </si>
  <si>
    <t>Determine the Unit Price of Accessory P</t>
  </si>
  <si>
    <t>Check if the Product ID 57 Exists in Dataset</t>
  </si>
  <si>
    <t xml:space="preserve">Determine the Average Quantity in Stock </t>
  </si>
  <si>
    <t>HLOOKUP</t>
  </si>
  <si>
    <t>Find the Unit Sold in the 10th Row</t>
  </si>
  <si>
    <t>Find the Unit Price in 50th Row</t>
  </si>
  <si>
    <t>Find the Product Name in 34th Row</t>
  </si>
  <si>
    <t>Find the Category in 67th Row</t>
  </si>
  <si>
    <t>Find the Supplier in 23th Row</t>
  </si>
  <si>
    <t>Find the Product Name in the row that has the highest Units Price</t>
  </si>
  <si>
    <t>Find the Product Name in the row that has the lowest Quantity in Stock</t>
  </si>
  <si>
    <t>Find the Price of the Product with the 4th Highest Units Sold</t>
  </si>
  <si>
    <t>Find the Total Price of the Product with 2nd highest Unit Sold</t>
  </si>
  <si>
    <t>Check if a Product with Price Less than 30 Exists and Return Its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</si>
</sst>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1" applyFont="1"/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Fill="1" applyBorder="1"/>
  </cellXfs>
  <cellStyles count="2">
    <cellStyle name="Currency" xfId="1" builtinId="4"/>
    <cellStyle name="Normal" xfId="0" builtinId="0"/>
  </cellStyles>
  <dxfs count="20"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H102" totalsRowShown="0" headerRowDxfId="19" dataDxfId="18">
  <autoFilter ref="A2:H102"/>
  <tableColumns count="8">
    <tableColumn id="1" name="Product ID" dataDxfId="17"/>
    <tableColumn id="2" name="Product Name" dataDxfId="16"/>
    <tableColumn id="3" name="Category" dataDxfId="15"/>
    <tableColumn id="4" name="Unit Price" dataDxfId="14" dataCellStyle="Currency"/>
    <tableColumn id="8" name="Unit Sold" dataDxfId="13" dataCellStyle="Currency"/>
    <tableColumn id="5" name="Quantity in Stock" dataDxfId="12"/>
    <tableColumn id="9" name="Total Price" dataDxfId="11">
      <calculatedColumnFormula>Table1[[#This Row],[Unit Price]]*Table1[[#This Row],[Unit Sold]]</calculatedColumnFormula>
    </tableColumn>
    <tableColumn id="6" name="Supplier" dataDxf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H102" totalsRowShown="0" headerRowDxfId="9" dataDxfId="8">
  <autoFilter ref="A2:H102"/>
  <tableColumns count="8">
    <tableColumn id="1" name="Product ID" dataDxfId="7"/>
    <tableColumn id="2" name="Product Name" dataDxfId="6"/>
    <tableColumn id="3" name="Category" dataDxfId="5"/>
    <tableColumn id="4" name="Unit Price" dataDxfId="4" dataCellStyle="Currency"/>
    <tableColumn id="8" name="Unit Sold" dataDxfId="3" dataCellStyle="Currency"/>
    <tableColumn id="5" name="Quantity in Stock" dataDxfId="2"/>
    <tableColumn id="9" name="Total Price" dataDxfId="1">
      <calculatedColumnFormula>Table13[[#This Row],[Unit Price]]*Table13[[#This Row],[Unit Sold]]</calculatedColumnFormula>
    </tableColumn>
    <tableColumn id="6" name="Supplie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C1" workbookViewId="0">
      <selection activeCell="N23" sqref="N23"/>
    </sheetView>
  </sheetViews>
  <sheetFormatPr defaultRowHeight="14.4" x14ac:dyDescent="0.3"/>
  <cols>
    <col min="1" max="1" width="13.21875" customWidth="1"/>
    <col min="2" max="2" width="15" customWidth="1"/>
    <col min="3" max="3" width="13.21875" customWidth="1"/>
    <col min="4" max="4" width="13.109375" style="6" customWidth="1"/>
    <col min="5" max="5" width="20.6640625" style="9" customWidth="1"/>
    <col min="6" max="6" width="16.21875" customWidth="1"/>
    <col min="7" max="7" width="16" customWidth="1"/>
    <col min="8" max="8" width="17.33203125" customWidth="1"/>
    <col min="9" max="9" width="4.88671875" customWidth="1"/>
    <col min="10" max="10" width="23.44140625" customWidth="1"/>
    <col min="13" max="13" width="39.6640625" customWidth="1"/>
    <col min="14" max="14" width="15.33203125" customWidth="1"/>
  </cols>
  <sheetData>
    <row r="1" spans="1:14" ht="23.4" x14ac:dyDescent="0.45">
      <c r="A1" s="16" t="s">
        <v>111</v>
      </c>
      <c r="B1" s="16"/>
      <c r="C1" s="16"/>
      <c r="D1" s="16"/>
      <c r="E1" s="16"/>
      <c r="F1" s="16"/>
      <c r="G1" s="16"/>
      <c r="H1" s="16"/>
    </row>
    <row r="2" spans="1:14" ht="21" x14ac:dyDescent="0.4">
      <c r="A2" s="2" t="s">
        <v>0</v>
      </c>
      <c r="B2" s="2" t="s">
        <v>1</v>
      </c>
      <c r="C2" s="2" t="s">
        <v>2</v>
      </c>
      <c r="D2" s="4" t="s">
        <v>113</v>
      </c>
      <c r="E2" s="4" t="s">
        <v>114</v>
      </c>
      <c r="F2" s="7" t="s">
        <v>3</v>
      </c>
      <c r="G2" s="7" t="s">
        <v>115</v>
      </c>
      <c r="H2" s="2" t="s">
        <v>4</v>
      </c>
      <c r="J2" s="15" t="s">
        <v>112</v>
      </c>
      <c r="K2" s="15"/>
      <c r="M2" s="15" t="s">
        <v>131</v>
      </c>
      <c r="N2" s="15"/>
    </row>
    <row r="3" spans="1:14" x14ac:dyDescent="0.3">
      <c r="A3" s="1">
        <v>1</v>
      </c>
      <c r="B3" s="1" t="s">
        <v>5</v>
      </c>
      <c r="C3" s="1" t="s">
        <v>6</v>
      </c>
      <c r="D3" s="5">
        <v>25</v>
      </c>
      <c r="E3" s="1">
        <v>50</v>
      </c>
      <c r="F3" s="8">
        <v>100</v>
      </c>
      <c r="G3" s="8">
        <f>Table1[[#This Row],[Unit Price]]*Table1[[#This Row],[Unit Sold]]</f>
        <v>1250</v>
      </c>
      <c r="H3" s="1" t="s">
        <v>7</v>
      </c>
      <c r="J3" t="s">
        <v>115</v>
      </c>
      <c r="K3">
        <f>SUM(Table1[Total Price])</f>
        <v>102527</v>
      </c>
      <c r="M3" t="s">
        <v>132</v>
      </c>
      <c r="N3">
        <f>SUMIF(Table1[Category],"Gadgets",Table1[Total Price])</f>
        <v>56700</v>
      </c>
    </row>
    <row r="4" spans="1:14" x14ac:dyDescent="0.3">
      <c r="A4" s="1">
        <v>2</v>
      </c>
      <c r="B4" s="1" t="s">
        <v>8</v>
      </c>
      <c r="C4" s="1" t="s">
        <v>6</v>
      </c>
      <c r="D4" s="5">
        <v>15</v>
      </c>
      <c r="E4" s="1">
        <v>75</v>
      </c>
      <c r="F4" s="8">
        <v>150</v>
      </c>
      <c r="G4" s="8">
        <f>Table1[[#This Row],[Unit Price]]*Table1[[#This Row],[Unit Sold]]</f>
        <v>1125</v>
      </c>
      <c r="H4" s="1" t="s">
        <v>9</v>
      </c>
      <c r="J4" t="s">
        <v>116</v>
      </c>
      <c r="K4">
        <f>SUM(Table1[Unit Sold])</f>
        <v>3363</v>
      </c>
      <c r="L4" s="11"/>
      <c r="M4" t="s">
        <v>133</v>
      </c>
      <c r="N4">
        <f>SUMIF(Table1[Category],"Tools",Table1[Unit Sold])</f>
        <v>183</v>
      </c>
    </row>
    <row r="5" spans="1:14" x14ac:dyDescent="0.3">
      <c r="A5" s="1">
        <v>3</v>
      </c>
      <c r="B5" s="1" t="s">
        <v>10</v>
      </c>
      <c r="C5" s="1" t="s">
        <v>6</v>
      </c>
      <c r="D5" s="5">
        <v>30</v>
      </c>
      <c r="E5" s="1">
        <v>30</v>
      </c>
      <c r="F5" s="8">
        <v>80</v>
      </c>
      <c r="G5" s="8">
        <f>Table1[[#This Row],[Unit Price]]*Table1[[#This Row],[Unit Sold]]</f>
        <v>900</v>
      </c>
      <c r="H5" s="1" t="s">
        <v>11</v>
      </c>
      <c r="J5" t="s">
        <v>117</v>
      </c>
      <c r="K5">
        <f>SUM(Table1[Quantity in Stock])</f>
        <v>6000</v>
      </c>
      <c r="M5" t="s">
        <v>134</v>
      </c>
      <c r="N5">
        <f>SUMIF(Table1[Supplier],"Supplier X",Table1[Quantity in Stock])</f>
        <v>1950</v>
      </c>
    </row>
    <row r="6" spans="1:14" x14ac:dyDescent="0.3">
      <c r="A6" s="1">
        <v>4</v>
      </c>
      <c r="B6" s="1" t="s">
        <v>12</v>
      </c>
      <c r="C6" s="1" t="s">
        <v>13</v>
      </c>
      <c r="D6" s="5">
        <v>45</v>
      </c>
      <c r="E6" s="1">
        <v>20</v>
      </c>
      <c r="F6" s="8">
        <v>60</v>
      </c>
      <c r="G6" s="8">
        <f>Table1[[#This Row],[Unit Price]]*Table1[[#This Row],[Unit Sold]]</f>
        <v>900</v>
      </c>
      <c r="H6" s="1" t="s">
        <v>7</v>
      </c>
    </row>
    <row r="7" spans="1:14" ht="21" x14ac:dyDescent="0.4">
      <c r="A7" s="1">
        <v>5</v>
      </c>
      <c r="B7" s="1" t="s">
        <v>14</v>
      </c>
      <c r="C7" s="1" t="s">
        <v>13</v>
      </c>
      <c r="D7" s="5">
        <v>35</v>
      </c>
      <c r="E7" s="1">
        <v>10</v>
      </c>
      <c r="F7" s="8">
        <v>40</v>
      </c>
      <c r="G7" s="8">
        <f>Table1[[#This Row],[Unit Price]]*Table1[[#This Row],[Unit Sold]]</f>
        <v>350</v>
      </c>
      <c r="H7" s="1" t="s">
        <v>9</v>
      </c>
      <c r="J7" s="15" t="s">
        <v>118</v>
      </c>
      <c r="K7" s="15"/>
      <c r="M7" s="15" t="s">
        <v>135</v>
      </c>
      <c r="N7" s="15"/>
    </row>
    <row r="8" spans="1:14" x14ac:dyDescent="0.3">
      <c r="A8" s="1">
        <v>6</v>
      </c>
      <c r="B8" s="1" t="s">
        <v>15</v>
      </c>
      <c r="C8" s="1" t="s">
        <v>16</v>
      </c>
      <c r="D8" s="5">
        <v>20</v>
      </c>
      <c r="E8" s="1">
        <v>150</v>
      </c>
      <c r="F8" s="8">
        <v>200</v>
      </c>
      <c r="G8" s="8">
        <f>Table1[[#This Row],[Unit Price]]*Table1[[#This Row],[Unit Sold]]</f>
        <v>3000</v>
      </c>
      <c r="H8" s="1" t="s">
        <v>11</v>
      </c>
      <c r="J8" t="s">
        <v>119</v>
      </c>
      <c r="K8">
        <f>AVERAGE(Table1[Unit Price])</f>
        <v>40.83</v>
      </c>
      <c r="M8" t="s">
        <v>136</v>
      </c>
      <c r="N8">
        <f>AVERAGEIF(C3:C102,"Accessories",Table1[Total Price])</f>
        <v>1498.75</v>
      </c>
    </row>
    <row r="9" spans="1:14" x14ac:dyDescent="0.3">
      <c r="A9" s="1">
        <v>7</v>
      </c>
      <c r="B9" s="1" t="s">
        <v>17</v>
      </c>
      <c r="C9" s="1" t="s">
        <v>6</v>
      </c>
      <c r="D9" s="5">
        <v>50</v>
      </c>
      <c r="E9" s="1">
        <v>5</v>
      </c>
      <c r="F9" s="8">
        <v>20</v>
      </c>
      <c r="G9" s="8">
        <f>Table1[[#This Row],[Unit Price]]*Table1[[#This Row],[Unit Sold]]</f>
        <v>250</v>
      </c>
      <c r="H9" s="1" t="s">
        <v>7</v>
      </c>
      <c r="J9" t="s">
        <v>120</v>
      </c>
      <c r="K9">
        <f>AVERAGE(Table1[Unit Sold])</f>
        <v>33.630000000000003</v>
      </c>
      <c r="M9" t="s">
        <v>137</v>
      </c>
      <c r="N9">
        <f>AVERAGEIF(Table1[Category],"Gadgets",Table1[Unit Price])</f>
        <v>40.22</v>
      </c>
    </row>
    <row r="10" spans="1:14" x14ac:dyDescent="0.3">
      <c r="A10" s="1">
        <v>8</v>
      </c>
      <c r="B10" s="1" t="s">
        <v>18</v>
      </c>
      <c r="C10" s="1" t="s">
        <v>13</v>
      </c>
      <c r="D10" s="5">
        <v>55</v>
      </c>
      <c r="E10" s="1">
        <v>2</v>
      </c>
      <c r="F10" s="8">
        <v>10</v>
      </c>
      <c r="G10" s="8">
        <f>Table1[[#This Row],[Unit Price]]*Table1[[#This Row],[Unit Sold]]</f>
        <v>110</v>
      </c>
      <c r="H10" s="1" t="s">
        <v>9</v>
      </c>
      <c r="J10" t="s">
        <v>121</v>
      </c>
      <c r="K10">
        <f>AVERAGE(Table1[Total Price])</f>
        <v>1025.27</v>
      </c>
      <c r="M10" t="s">
        <v>138</v>
      </c>
      <c r="N10">
        <f>AVERAGEIF(Table1[Category],"Tools",Table1[Unit Sold])</f>
        <v>7.0384615384615383</v>
      </c>
    </row>
    <row r="11" spans="1:14" x14ac:dyDescent="0.3">
      <c r="A11" s="1">
        <v>9</v>
      </c>
      <c r="B11" s="1" t="s">
        <v>19</v>
      </c>
      <c r="C11" s="1" t="s">
        <v>6</v>
      </c>
      <c r="D11" s="5">
        <v>40</v>
      </c>
      <c r="E11" s="1">
        <v>40</v>
      </c>
      <c r="F11" s="8">
        <v>70</v>
      </c>
      <c r="G11" s="8">
        <f>Table1[[#This Row],[Unit Price]]*Table1[[#This Row],[Unit Sold]]</f>
        <v>1600</v>
      </c>
      <c r="H11" s="1" t="s">
        <v>11</v>
      </c>
    </row>
    <row r="12" spans="1:14" ht="21" x14ac:dyDescent="0.4">
      <c r="A12" s="1">
        <v>10</v>
      </c>
      <c r="B12" s="1" t="s">
        <v>20</v>
      </c>
      <c r="C12" s="1" t="s">
        <v>6</v>
      </c>
      <c r="D12" s="5">
        <v>60</v>
      </c>
      <c r="E12" s="1">
        <v>10</v>
      </c>
      <c r="F12" s="8">
        <v>25</v>
      </c>
      <c r="G12" s="8">
        <f>Table1[[#This Row],[Unit Price]]*Table1[[#This Row],[Unit Sold]]</f>
        <v>600</v>
      </c>
      <c r="H12" s="1" t="s">
        <v>7</v>
      </c>
      <c r="J12" s="15" t="s">
        <v>122</v>
      </c>
      <c r="K12" s="15"/>
      <c r="M12" s="14" t="s">
        <v>139</v>
      </c>
      <c r="N12" s="12"/>
    </row>
    <row r="13" spans="1:14" x14ac:dyDescent="0.3">
      <c r="A13" s="1">
        <v>11</v>
      </c>
      <c r="B13" s="1" t="s">
        <v>21</v>
      </c>
      <c r="C13" s="1" t="s">
        <v>13</v>
      </c>
      <c r="D13" s="5">
        <v>48</v>
      </c>
      <c r="E13" s="1">
        <v>5</v>
      </c>
      <c r="F13" s="8">
        <v>15</v>
      </c>
      <c r="G13" s="8">
        <f>Table1[[#This Row],[Unit Price]]*Table1[[#This Row],[Unit Sold]]</f>
        <v>240</v>
      </c>
      <c r="H13" s="1" t="s">
        <v>9</v>
      </c>
      <c r="M13" t="s">
        <v>140</v>
      </c>
      <c r="N13">
        <f>COUNTIFS(Table1[Category],"Gadgets",Table1[Quantity in Stock],"&gt;50")</f>
        <v>28</v>
      </c>
    </row>
    <row r="14" spans="1:14" x14ac:dyDescent="0.3">
      <c r="A14" s="1">
        <v>12</v>
      </c>
      <c r="B14" s="1" t="s">
        <v>22</v>
      </c>
      <c r="C14" s="1" t="s">
        <v>16</v>
      </c>
      <c r="D14" s="5">
        <v>22</v>
      </c>
      <c r="E14" s="1">
        <v>60</v>
      </c>
      <c r="F14" s="8">
        <v>90</v>
      </c>
      <c r="G14" s="8">
        <f>Table1[[#This Row],[Unit Price]]*Table1[[#This Row],[Unit Sold]]</f>
        <v>1320</v>
      </c>
      <c r="H14" s="1" t="s">
        <v>11</v>
      </c>
      <c r="J14" t="s">
        <v>123</v>
      </c>
      <c r="K14">
        <f>COUNT(Table1[Product ID])</f>
        <v>100</v>
      </c>
      <c r="M14" t="s">
        <v>141</v>
      </c>
      <c r="N14">
        <f>COUNTIF(Table1[Unit Sold],"&gt;20")</f>
        <v>51</v>
      </c>
    </row>
    <row r="15" spans="1:14" x14ac:dyDescent="0.3">
      <c r="A15" s="1">
        <v>13</v>
      </c>
      <c r="B15" s="1" t="s">
        <v>23</v>
      </c>
      <c r="C15" s="1" t="s">
        <v>6</v>
      </c>
      <c r="D15" s="5">
        <v>18</v>
      </c>
      <c r="E15" s="1">
        <v>100</v>
      </c>
      <c r="F15" s="8">
        <v>130</v>
      </c>
      <c r="G15" s="8">
        <f>Table1[[#This Row],[Unit Price]]*Table1[[#This Row],[Unit Sold]]</f>
        <v>1800</v>
      </c>
      <c r="H15" s="1" t="s">
        <v>7</v>
      </c>
    </row>
    <row r="16" spans="1:14" ht="21" x14ac:dyDescent="0.4">
      <c r="A16" s="1">
        <v>14</v>
      </c>
      <c r="B16" s="1" t="s">
        <v>24</v>
      </c>
      <c r="C16" s="1" t="s">
        <v>6</v>
      </c>
      <c r="D16" s="5">
        <v>32</v>
      </c>
      <c r="E16" s="1">
        <v>20</v>
      </c>
      <c r="F16" s="8">
        <v>75</v>
      </c>
      <c r="G16" s="8">
        <f>Table1[[#This Row],[Unit Price]]*Table1[[#This Row],[Unit Sold]]</f>
        <v>640</v>
      </c>
      <c r="H16" s="1" t="s">
        <v>9</v>
      </c>
      <c r="J16" s="15" t="s">
        <v>124</v>
      </c>
      <c r="K16" s="15"/>
      <c r="M16" s="13" t="s">
        <v>142</v>
      </c>
      <c r="N16" s="12"/>
    </row>
    <row r="17" spans="1:14" x14ac:dyDescent="0.3">
      <c r="A17" s="1">
        <v>15</v>
      </c>
      <c r="B17" s="1" t="s">
        <v>25</v>
      </c>
      <c r="C17" s="1" t="s">
        <v>13</v>
      </c>
      <c r="D17" s="5">
        <v>49</v>
      </c>
      <c r="E17" s="1">
        <v>15</v>
      </c>
      <c r="F17" s="8">
        <v>35</v>
      </c>
      <c r="G17" s="8">
        <f>Table1[[#This Row],[Unit Price]]*Table1[[#This Row],[Unit Sold]]</f>
        <v>735</v>
      </c>
      <c r="H17" s="1" t="s">
        <v>11</v>
      </c>
      <c r="J17" t="s">
        <v>125</v>
      </c>
      <c r="K17">
        <f>MAX(Table1[Unit Sold])</f>
        <v>150</v>
      </c>
      <c r="M17" t="s">
        <v>143</v>
      </c>
      <c r="N17">
        <f>MAX(IF("Category"="Gadgets",Table1[Unit Price],Table1[Unit Price]))</f>
        <v>70</v>
      </c>
    </row>
    <row r="18" spans="1:14" x14ac:dyDescent="0.3">
      <c r="A18" s="1">
        <v>16</v>
      </c>
      <c r="B18" s="1" t="s">
        <v>26</v>
      </c>
      <c r="C18" s="1" t="s">
        <v>16</v>
      </c>
      <c r="D18" s="5">
        <v>26</v>
      </c>
      <c r="E18" s="1">
        <v>30</v>
      </c>
      <c r="F18" s="8">
        <v>50</v>
      </c>
      <c r="G18" s="8">
        <f>Table1[[#This Row],[Unit Price]]*Table1[[#This Row],[Unit Sold]]</f>
        <v>780</v>
      </c>
      <c r="H18" s="1" t="s">
        <v>7</v>
      </c>
      <c r="J18" t="s">
        <v>126</v>
      </c>
      <c r="K18">
        <f>MIN(Table1[Unit Sold])</f>
        <v>1</v>
      </c>
      <c r="M18" t="s">
        <v>150</v>
      </c>
      <c r="N18">
        <f>MIN(IF("Category"="Gadgets",Table1[Unit Price],Table1[Unit Price]))</f>
        <v>15</v>
      </c>
    </row>
    <row r="19" spans="1:14" x14ac:dyDescent="0.3">
      <c r="A19" s="1">
        <v>17</v>
      </c>
      <c r="B19" s="1" t="s">
        <v>27</v>
      </c>
      <c r="C19" s="1" t="s">
        <v>6</v>
      </c>
      <c r="D19" s="5">
        <v>55</v>
      </c>
      <c r="E19" s="1">
        <v>25</v>
      </c>
      <c r="F19" s="8">
        <v>45</v>
      </c>
      <c r="G19" s="8">
        <f>Table1[[#This Row],[Unit Price]]*Table1[[#This Row],[Unit Sold]]</f>
        <v>1375</v>
      </c>
      <c r="H19" s="1" t="s">
        <v>9</v>
      </c>
      <c r="J19" t="s">
        <v>127</v>
      </c>
      <c r="K19">
        <f>MAX(Table1[Quantity in Stock])</f>
        <v>200</v>
      </c>
      <c r="M19" t="s">
        <v>151</v>
      </c>
      <c r="N19">
        <f>MAX(IF("Category"="Tools",Table1[Unit Sold],Table1[Unit Sold]))</f>
        <v>150</v>
      </c>
    </row>
    <row r="20" spans="1:14" x14ac:dyDescent="0.3">
      <c r="A20" s="1">
        <v>18</v>
      </c>
      <c r="B20" s="1" t="s">
        <v>28</v>
      </c>
      <c r="C20" s="1" t="s">
        <v>6</v>
      </c>
      <c r="D20" s="5">
        <v>70</v>
      </c>
      <c r="E20" s="1">
        <v>10</v>
      </c>
      <c r="F20" s="8">
        <v>30</v>
      </c>
      <c r="G20" s="8">
        <f>Table1[[#This Row],[Unit Price]]*Table1[[#This Row],[Unit Sold]]</f>
        <v>700</v>
      </c>
      <c r="H20" s="1" t="s">
        <v>11</v>
      </c>
      <c r="J20" t="s">
        <v>128</v>
      </c>
      <c r="K20">
        <f>MIN(Table1[Quantity in Stock])</f>
        <v>5</v>
      </c>
      <c r="M20" t="s">
        <v>152</v>
      </c>
      <c r="N20">
        <f>MIN(IF("Category"="Tools",Table1[Unit Sold],Table1[Unit Sold]))</f>
        <v>1</v>
      </c>
    </row>
    <row r="21" spans="1:14" x14ac:dyDescent="0.3">
      <c r="A21" s="1">
        <v>19</v>
      </c>
      <c r="B21" s="1" t="s">
        <v>29</v>
      </c>
      <c r="C21" s="1" t="s">
        <v>13</v>
      </c>
      <c r="D21" s="5">
        <v>65</v>
      </c>
      <c r="E21" s="1">
        <v>3</v>
      </c>
      <c r="F21" s="8">
        <v>5</v>
      </c>
      <c r="G21" s="8">
        <f>Table1[[#This Row],[Unit Price]]*Table1[[#This Row],[Unit Sold]]</f>
        <v>195</v>
      </c>
      <c r="H21" s="1" t="s">
        <v>7</v>
      </c>
      <c r="J21" t="s">
        <v>129</v>
      </c>
      <c r="K21">
        <f>MAX(Table1[Unit Price])</f>
        <v>70</v>
      </c>
      <c r="M21" t="s">
        <v>153</v>
      </c>
      <c r="N21">
        <f>MAX(IF("Category"="Accessories",Table1[Quantity in Stock],Table1[Quantity in Stock]))</f>
        <v>200</v>
      </c>
    </row>
    <row r="22" spans="1:14" x14ac:dyDescent="0.3">
      <c r="A22" s="1">
        <v>20</v>
      </c>
      <c r="B22" s="1" t="s">
        <v>30</v>
      </c>
      <c r="C22" s="1" t="s">
        <v>16</v>
      </c>
      <c r="D22" s="5">
        <v>27</v>
      </c>
      <c r="E22" s="1">
        <v>40</v>
      </c>
      <c r="F22" s="8">
        <v>85</v>
      </c>
      <c r="G22" s="8">
        <f>Table1[[#This Row],[Unit Price]]*Table1[[#This Row],[Unit Sold]]</f>
        <v>1080</v>
      </c>
      <c r="H22" s="1" t="s">
        <v>9</v>
      </c>
      <c r="J22" t="s">
        <v>130</v>
      </c>
      <c r="K22">
        <f>MIN(Table1[Unit Price])</f>
        <v>15</v>
      </c>
      <c r="M22" t="s">
        <v>154</v>
      </c>
      <c r="N22">
        <f>MIN(IF("Category"="Tools",Table1[Quantity in Stock],Table1[Quantity in Stock]))</f>
        <v>5</v>
      </c>
    </row>
    <row r="23" spans="1:14" x14ac:dyDescent="0.3">
      <c r="A23" s="1">
        <v>21</v>
      </c>
      <c r="B23" s="1" t="s">
        <v>31</v>
      </c>
      <c r="C23" s="1" t="s">
        <v>6</v>
      </c>
      <c r="D23" s="5">
        <v>33</v>
      </c>
      <c r="E23" s="1">
        <v>50</v>
      </c>
      <c r="F23" s="8">
        <v>95</v>
      </c>
      <c r="G23" s="8">
        <f>Table1[[#This Row],[Unit Price]]*Table1[[#This Row],[Unit Sold]]</f>
        <v>1650</v>
      </c>
      <c r="H23" s="1" t="s">
        <v>11</v>
      </c>
    </row>
    <row r="24" spans="1:14" x14ac:dyDescent="0.3">
      <c r="A24" s="1">
        <v>22</v>
      </c>
      <c r="B24" s="1" t="s">
        <v>32</v>
      </c>
      <c r="C24" s="1" t="s">
        <v>6</v>
      </c>
      <c r="D24" s="5">
        <v>44</v>
      </c>
      <c r="E24" s="1">
        <v>35</v>
      </c>
      <c r="F24" s="8">
        <v>60</v>
      </c>
      <c r="G24" s="8">
        <f>Table1[[#This Row],[Unit Price]]*Table1[[#This Row],[Unit Sold]]</f>
        <v>1540</v>
      </c>
      <c r="H24" s="1" t="s">
        <v>7</v>
      </c>
    </row>
    <row r="25" spans="1:14" x14ac:dyDescent="0.3">
      <c r="A25" s="1">
        <v>23</v>
      </c>
      <c r="B25" s="1" t="s">
        <v>33</v>
      </c>
      <c r="C25" s="1" t="s">
        <v>13</v>
      </c>
      <c r="D25" s="5">
        <v>52</v>
      </c>
      <c r="E25" s="1">
        <v>10</v>
      </c>
      <c r="F25" s="8">
        <v>25</v>
      </c>
      <c r="G25" s="8">
        <f>Table1[[#This Row],[Unit Price]]*Table1[[#This Row],[Unit Sold]]</f>
        <v>520</v>
      </c>
      <c r="H25" s="1" t="s">
        <v>9</v>
      </c>
    </row>
    <row r="26" spans="1:14" x14ac:dyDescent="0.3">
      <c r="A26" s="1">
        <v>24</v>
      </c>
      <c r="B26" s="1" t="s">
        <v>34</v>
      </c>
      <c r="C26" s="1" t="s">
        <v>16</v>
      </c>
      <c r="D26" s="5">
        <v>24</v>
      </c>
      <c r="E26" s="1">
        <v>75</v>
      </c>
      <c r="F26" s="8">
        <v>150</v>
      </c>
      <c r="G26" s="8">
        <f>Table1[[#This Row],[Unit Price]]*Table1[[#This Row],[Unit Sold]]</f>
        <v>1800</v>
      </c>
      <c r="H26" s="1" t="s">
        <v>11</v>
      </c>
    </row>
    <row r="27" spans="1:14" x14ac:dyDescent="0.3">
      <c r="A27" s="1">
        <v>25</v>
      </c>
      <c r="B27" s="1" t="s">
        <v>35</v>
      </c>
      <c r="C27" s="1" t="s">
        <v>6</v>
      </c>
      <c r="D27" s="5">
        <v>20</v>
      </c>
      <c r="E27" s="1">
        <v>90</v>
      </c>
      <c r="F27" s="8">
        <v>110</v>
      </c>
      <c r="G27" s="8">
        <f>Table1[[#This Row],[Unit Price]]*Table1[[#This Row],[Unit Sold]]</f>
        <v>1800</v>
      </c>
      <c r="H27" s="1" t="s">
        <v>7</v>
      </c>
    </row>
    <row r="28" spans="1:14" x14ac:dyDescent="0.3">
      <c r="A28" s="1">
        <v>26</v>
      </c>
      <c r="B28" s="1" t="s">
        <v>36</v>
      </c>
      <c r="C28" s="1" t="s">
        <v>6</v>
      </c>
      <c r="D28" s="5">
        <v>38</v>
      </c>
      <c r="E28" s="1">
        <v>30</v>
      </c>
      <c r="F28" s="8">
        <v>65</v>
      </c>
      <c r="G28" s="8">
        <f>Table1[[#This Row],[Unit Price]]*Table1[[#This Row],[Unit Sold]]</f>
        <v>1140</v>
      </c>
      <c r="H28" s="1" t="s">
        <v>9</v>
      </c>
    </row>
    <row r="29" spans="1:14" x14ac:dyDescent="0.3">
      <c r="A29" s="1">
        <v>27</v>
      </c>
      <c r="B29" s="1" t="s">
        <v>37</v>
      </c>
      <c r="C29" s="1" t="s">
        <v>13</v>
      </c>
      <c r="D29" s="5">
        <v>50</v>
      </c>
      <c r="E29" s="1">
        <v>5</v>
      </c>
      <c r="F29" s="8">
        <v>20</v>
      </c>
      <c r="G29" s="8">
        <f>Table1[[#This Row],[Unit Price]]*Table1[[#This Row],[Unit Sold]]</f>
        <v>250</v>
      </c>
      <c r="H29" s="1" t="s">
        <v>11</v>
      </c>
    </row>
    <row r="30" spans="1:14" x14ac:dyDescent="0.3">
      <c r="A30" s="1">
        <v>28</v>
      </c>
      <c r="B30" s="1" t="s">
        <v>38</v>
      </c>
      <c r="C30" s="1" t="s">
        <v>16</v>
      </c>
      <c r="D30" s="5">
        <v>30</v>
      </c>
      <c r="E30" s="1">
        <v>50</v>
      </c>
      <c r="F30" s="8">
        <v>80</v>
      </c>
      <c r="G30" s="8">
        <f>Table1[[#This Row],[Unit Price]]*Table1[[#This Row],[Unit Sold]]</f>
        <v>1500</v>
      </c>
      <c r="H30" s="1" t="s">
        <v>7</v>
      </c>
    </row>
    <row r="31" spans="1:14" x14ac:dyDescent="0.3">
      <c r="A31" s="1">
        <v>29</v>
      </c>
      <c r="B31" s="1" t="s">
        <v>39</v>
      </c>
      <c r="C31" s="1" t="s">
        <v>6</v>
      </c>
      <c r="D31" s="5">
        <v>15</v>
      </c>
      <c r="E31" s="1">
        <v>100</v>
      </c>
      <c r="F31" s="8">
        <v>150</v>
      </c>
      <c r="G31" s="8">
        <f>Table1[[#This Row],[Unit Price]]*Table1[[#This Row],[Unit Sold]]</f>
        <v>1500</v>
      </c>
      <c r="H31" s="1" t="s">
        <v>9</v>
      </c>
    </row>
    <row r="32" spans="1:14" x14ac:dyDescent="0.3">
      <c r="A32" s="1">
        <v>30</v>
      </c>
      <c r="B32" s="1" t="s">
        <v>40</v>
      </c>
      <c r="C32" s="1" t="s">
        <v>6</v>
      </c>
      <c r="D32" s="5">
        <v>48</v>
      </c>
      <c r="E32" s="1">
        <v>25</v>
      </c>
      <c r="F32" s="8">
        <v>55</v>
      </c>
      <c r="G32" s="8">
        <f>Table1[[#This Row],[Unit Price]]*Table1[[#This Row],[Unit Sold]]</f>
        <v>1200</v>
      </c>
      <c r="H32" s="1" t="s">
        <v>11</v>
      </c>
    </row>
    <row r="33" spans="1:8" x14ac:dyDescent="0.3">
      <c r="A33" s="1">
        <v>31</v>
      </c>
      <c r="B33" s="1" t="s">
        <v>41</v>
      </c>
      <c r="C33" s="1" t="s">
        <v>13</v>
      </c>
      <c r="D33" s="5">
        <v>60</v>
      </c>
      <c r="E33" s="1">
        <v>20</v>
      </c>
      <c r="F33" s="8">
        <v>40</v>
      </c>
      <c r="G33" s="8">
        <f>Table1[[#This Row],[Unit Price]]*Table1[[#This Row],[Unit Sold]]</f>
        <v>1200</v>
      </c>
      <c r="H33" s="1" t="s">
        <v>7</v>
      </c>
    </row>
    <row r="34" spans="1:8" x14ac:dyDescent="0.3">
      <c r="A34" s="1">
        <v>32</v>
      </c>
      <c r="B34" s="1" t="s">
        <v>42</v>
      </c>
      <c r="C34" s="1" t="s">
        <v>16</v>
      </c>
      <c r="D34" s="5">
        <v>29</v>
      </c>
      <c r="E34" s="1">
        <v>70</v>
      </c>
      <c r="F34" s="8">
        <v>95</v>
      </c>
      <c r="G34" s="8">
        <f>Table1[[#This Row],[Unit Price]]*Table1[[#This Row],[Unit Sold]]</f>
        <v>2030</v>
      </c>
      <c r="H34" s="1" t="s">
        <v>9</v>
      </c>
    </row>
    <row r="35" spans="1:8" x14ac:dyDescent="0.3">
      <c r="A35" s="1">
        <v>33</v>
      </c>
      <c r="B35" s="1" t="s">
        <v>43</v>
      </c>
      <c r="C35" s="1" t="s">
        <v>6</v>
      </c>
      <c r="D35" s="5">
        <v>27</v>
      </c>
      <c r="E35" s="1">
        <v>60</v>
      </c>
      <c r="F35" s="8">
        <v>85</v>
      </c>
      <c r="G35" s="8">
        <f>Table1[[#This Row],[Unit Price]]*Table1[[#This Row],[Unit Sold]]</f>
        <v>1620</v>
      </c>
      <c r="H35" s="1" t="s">
        <v>11</v>
      </c>
    </row>
    <row r="36" spans="1:8" x14ac:dyDescent="0.3">
      <c r="A36" s="1">
        <v>34</v>
      </c>
      <c r="B36" s="1" t="s">
        <v>44</v>
      </c>
      <c r="C36" s="1" t="s">
        <v>6</v>
      </c>
      <c r="D36" s="5">
        <v>52</v>
      </c>
      <c r="E36" s="1">
        <v>10</v>
      </c>
      <c r="F36" s="8">
        <v>30</v>
      </c>
      <c r="G36" s="8">
        <f>Table1[[#This Row],[Unit Price]]*Table1[[#This Row],[Unit Sold]]</f>
        <v>520</v>
      </c>
      <c r="H36" s="1" t="s">
        <v>7</v>
      </c>
    </row>
    <row r="37" spans="1:8" x14ac:dyDescent="0.3">
      <c r="A37" s="1">
        <v>35</v>
      </c>
      <c r="B37" s="1" t="s">
        <v>45</v>
      </c>
      <c r="C37" s="1" t="s">
        <v>13</v>
      </c>
      <c r="D37" s="5">
        <v>39</v>
      </c>
      <c r="E37" s="1">
        <v>5</v>
      </c>
      <c r="F37" s="8">
        <v>10</v>
      </c>
      <c r="G37" s="8">
        <f>Table1[[#This Row],[Unit Price]]*Table1[[#This Row],[Unit Sold]]</f>
        <v>195</v>
      </c>
      <c r="H37" s="1" t="s">
        <v>9</v>
      </c>
    </row>
    <row r="38" spans="1:8" x14ac:dyDescent="0.3">
      <c r="A38" s="1">
        <v>36</v>
      </c>
      <c r="B38" s="1" t="s">
        <v>46</v>
      </c>
      <c r="C38" s="1" t="s">
        <v>16</v>
      </c>
      <c r="D38" s="5">
        <v>23</v>
      </c>
      <c r="E38" s="1">
        <v>90</v>
      </c>
      <c r="F38" s="8">
        <v>120</v>
      </c>
      <c r="G38" s="8">
        <f>Table1[[#This Row],[Unit Price]]*Table1[[#This Row],[Unit Sold]]</f>
        <v>2070</v>
      </c>
      <c r="H38" s="1" t="s">
        <v>11</v>
      </c>
    </row>
    <row r="39" spans="1:8" x14ac:dyDescent="0.3">
      <c r="A39" s="1">
        <v>37</v>
      </c>
      <c r="B39" s="1" t="s">
        <v>47</v>
      </c>
      <c r="C39" s="1" t="s">
        <v>6</v>
      </c>
      <c r="D39" s="5">
        <v>31</v>
      </c>
      <c r="E39" s="1">
        <v>40</v>
      </c>
      <c r="F39" s="8">
        <v>70</v>
      </c>
      <c r="G39" s="8">
        <f>Table1[[#This Row],[Unit Price]]*Table1[[#This Row],[Unit Sold]]</f>
        <v>1240</v>
      </c>
      <c r="H39" s="1" t="s">
        <v>7</v>
      </c>
    </row>
    <row r="40" spans="1:8" x14ac:dyDescent="0.3">
      <c r="A40" s="1">
        <v>38</v>
      </c>
      <c r="B40" s="1" t="s">
        <v>48</v>
      </c>
      <c r="C40" s="1" t="s">
        <v>6</v>
      </c>
      <c r="D40" s="5">
        <v>45</v>
      </c>
      <c r="E40" s="1">
        <v>20</v>
      </c>
      <c r="F40" s="8">
        <v>25</v>
      </c>
      <c r="G40" s="8">
        <f>Table1[[#This Row],[Unit Price]]*Table1[[#This Row],[Unit Sold]]</f>
        <v>900</v>
      </c>
      <c r="H40" s="1" t="s">
        <v>9</v>
      </c>
    </row>
    <row r="41" spans="1:8" x14ac:dyDescent="0.3">
      <c r="A41" s="1">
        <v>39</v>
      </c>
      <c r="B41" s="1" t="s">
        <v>49</v>
      </c>
      <c r="C41" s="1" t="s">
        <v>13</v>
      </c>
      <c r="D41" s="5">
        <v>54</v>
      </c>
      <c r="E41" s="1">
        <v>10</v>
      </c>
      <c r="F41" s="8">
        <v>15</v>
      </c>
      <c r="G41" s="8">
        <f>Table1[[#This Row],[Unit Price]]*Table1[[#This Row],[Unit Sold]]</f>
        <v>540</v>
      </c>
      <c r="H41" s="1" t="s">
        <v>11</v>
      </c>
    </row>
    <row r="42" spans="1:8" x14ac:dyDescent="0.3">
      <c r="A42" s="1">
        <v>40</v>
      </c>
      <c r="B42" s="1" t="s">
        <v>50</v>
      </c>
      <c r="C42" s="1" t="s">
        <v>16</v>
      </c>
      <c r="D42" s="5">
        <v>28</v>
      </c>
      <c r="E42" s="1">
        <v>30</v>
      </c>
      <c r="F42" s="8">
        <v>60</v>
      </c>
      <c r="G42" s="8">
        <f>Table1[[#This Row],[Unit Price]]*Table1[[#This Row],[Unit Sold]]</f>
        <v>840</v>
      </c>
      <c r="H42" s="1" t="s">
        <v>7</v>
      </c>
    </row>
    <row r="43" spans="1:8" x14ac:dyDescent="0.3">
      <c r="A43" s="1">
        <v>41</v>
      </c>
      <c r="B43" s="1" t="s">
        <v>51</v>
      </c>
      <c r="C43" s="1" t="s">
        <v>6</v>
      </c>
      <c r="D43" s="5">
        <v>36</v>
      </c>
      <c r="E43" s="1">
        <v>70</v>
      </c>
      <c r="F43" s="8">
        <v>90</v>
      </c>
      <c r="G43" s="8">
        <f>Table1[[#This Row],[Unit Price]]*Table1[[#This Row],[Unit Sold]]</f>
        <v>2520</v>
      </c>
      <c r="H43" s="1" t="s">
        <v>9</v>
      </c>
    </row>
    <row r="44" spans="1:8" x14ac:dyDescent="0.3">
      <c r="A44" s="1">
        <v>42</v>
      </c>
      <c r="B44" s="1" t="s">
        <v>52</v>
      </c>
      <c r="C44" s="1" t="s">
        <v>6</v>
      </c>
      <c r="D44" s="5">
        <v>46</v>
      </c>
      <c r="E44" s="1">
        <v>20</v>
      </c>
      <c r="F44" s="8">
        <v>80</v>
      </c>
      <c r="G44" s="8">
        <f>Table1[[#This Row],[Unit Price]]*Table1[[#This Row],[Unit Sold]]</f>
        <v>920</v>
      </c>
      <c r="H44" s="1" t="s">
        <v>11</v>
      </c>
    </row>
    <row r="45" spans="1:8" x14ac:dyDescent="0.3">
      <c r="A45" s="1">
        <v>43</v>
      </c>
      <c r="B45" s="1" t="s">
        <v>53</v>
      </c>
      <c r="C45" s="1" t="s">
        <v>13</v>
      </c>
      <c r="D45" s="5">
        <v>58</v>
      </c>
      <c r="E45" s="1">
        <v>3</v>
      </c>
      <c r="F45" s="8">
        <v>5</v>
      </c>
      <c r="G45" s="8">
        <f>Table1[[#This Row],[Unit Price]]*Table1[[#This Row],[Unit Sold]]</f>
        <v>174</v>
      </c>
      <c r="H45" s="1" t="s">
        <v>7</v>
      </c>
    </row>
    <row r="46" spans="1:8" x14ac:dyDescent="0.3">
      <c r="A46" s="1">
        <v>44</v>
      </c>
      <c r="B46" s="1" t="s">
        <v>54</v>
      </c>
      <c r="C46" s="1" t="s">
        <v>16</v>
      </c>
      <c r="D46" s="5">
        <v>25</v>
      </c>
      <c r="E46" s="1">
        <v>50</v>
      </c>
      <c r="F46" s="8">
        <v>110</v>
      </c>
      <c r="G46" s="8">
        <f>Table1[[#This Row],[Unit Price]]*Table1[[#This Row],[Unit Sold]]</f>
        <v>1250</v>
      </c>
      <c r="H46" s="1" t="s">
        <v>9</v>
      </c>
    </row>
    <row r="47" spans="1:8" x14ac:dyDescent="0.3">
      <c r="A47" s="1">
        <v>45</v>
      </c>
      <c r="B47" s="1" t="s">
        <v>55</v>
      </c>
      <c r="C47" s="1" t="s">
        <v>6</v>
      </c>
      <c r="D47" s="5">
        <v>42</v>
      </c>
      <c r="E47" s="1">
        <v>25</v>
      </c>
      <c r="F47" s="8">
        <v>50</v>
      </c>
      <c r="G47" s="8">
        <f>Table1[[#This Row],[Unit Price]]*Table1[[#This Row],[Unit Sold]]</f>
        <v>1050</v>
      </c>
      <c r="H47" s="1" t="s">
        <v>11</v>
      </c>
    </row>
    <row r="48" spans="1:8" x14ac:dyDescent="0.3">
      <c r="A48" s="1">
        <v>46</v>
      </c>
      <c r="B48" s="1" t="s">
        <v>56</v>
      </c>
      <c r="C48" s="1" t="s">
        <v>6</v>
      </c>
      <c r="D48" s="5">
        <v>50</v>
      </c>
      <c r="E48" s="1">
        <v>10</v>
      </c>
      <c r="F48" s="8">
        <v>30</v>
      </c>
      <c r="G48" s="8">
        <f>Table1[[#This Row],[Unit Price]]*Table1[[#This Row],[Unit Sold]]</f>
        <v>500</v>
      </c>
      <c r="H48" s="1" t="s">
        <v>7</v>
      </c>
    </row>
    <row r="49" spans="1:8" x14ac:dyDescent="0.3">
      <c r="A49" s="1">
        <v>47</v>
      </c>
      <c r="B49" s="1" t="s">
        <v>57</v>
      </c>
      <c r="C49" s="1" t="s">
        <v>13</v>
      </c>
      <c r="D49" s="5">
        <v>66</v>
      </c>
      <c r="E49" s="1">
        <v>5</v>
      </c>
      <c r="F49" s="8">
        <v>20</v>
      </c>
      <c r="G49" s="8">
        <f>Table1[[#This Row],[Unit Price]]*Table1[[#This Row],[Unit Sold]]</f>
        <v>330</v>
      </c>
      <c r="H49" s="1" t="s">
        <v>9</v>
      </c>
    </row>
    <row r="50" spans="1:8" x14ac:dyDescent="0.3">
      <c r="A50" s="1">
        <v>48</v>
      </c>
      <c r="B50" s="1" t="s">
        <v>58</v>
      </c>
      <c r="C50" s="1" t="s">
        <v>16</v>
      </c>
      <c r="D50" s="5">
        <v>21</v>
      </c>
      <c r="E50" s="1">
        <v>40</v>
      </c>
      <c r="F50" s="8">
        <v>95</v>
      </c>
      <c r="G50" s="8">
        <f>Table1[[#This Row],[Unit Price]]*Table1[[#This Row],[Unit Sold]]</f>
        <v>840</v>
      </c>
      <c r="H50" s="1" t="s">
        <v>11</v>
      </c>
    </row>
    <row r="51" spans="1:8" x14ac:dyDescent="0.3">
      <c r="A51" s="1">
        <v>49</v>
      </c>
      <c r="B51" s="1" t="s">
        <v>59</v>
      </c>
      <c r="C51" s="1" t="s">
        <v>6</v>
      </c>
      <c r="D51" s="5">
        <v>34</v>
      </c>
      <c r="E51" s="1">
        <v>50</v>
      </c>
      <c r="F51" s="8">
        <v>75</v>
      </c>
      <c r="G51" s="8">
        <f>Table1[[#This Row],[Unit Price]]*Table1[[#This Row],[Unit Sold]]</f>
        <v>1700</v>
      </c>
      <c r="H51" s="1" t="s">
        <v>7</v>
      </c>
    </row>
    <row r="52" spans="1:8" x14ac:dyDescent="0.3">
      <c r="A52" s="1">
        <v>50</v>
      </c>
      <c r="B52" s="1" t="s">
        <v>60</v>
      </c>
      <c r="C52" s="1" t="s">
        <v>6</v>
      </c>
      <c r="D52" s="5">
        <v>40</v>
      </c>
      <c r="E52" s="1">
        <v>20</v>
      </c>
      <c r="F52" s="8">
        <v>45</v>
      </c>
      <c r="G52" s="8">
        <f>Table1[[#This Row],[Unit Price]]*Table1[[#This Row],[Unit Sold]]</f>
        <v>800</v>
      </c>
      <c r="H52" s="1" t="s">
        <v>9</v>
      </c>
    </row>
    <row r="53" spans="1:8" x14ac:dyDescent="0.3">
      <c r="A53" s="1">
        <v>51</v>
      </c>
      <c r="B53" s="1" t="s">
        <v>61</v>
      </c>
      <c r="C53" s="1" t="s">
        <v>13</v>
      </c>
      <c r="D53" s="5">
        <v>62</v>
      </c>
      <c r="E53" s="1">
        <v>5</v>
      </c>
      <c r="F53" s="8">
        <v>15</v>
      </c>
      <c r="G53" s="8">
        <f>Table1[[#This Row],[Unit Price]]*Table1[[#This Row],[Unit Sold]]</f>
        <v>310</v>
      </c>
      <c r="H53" s="1" t="s">
        <v>11</v>
      </c>
    </row>
    <row r="54" spans="1:8" x14ac:dyDescent="0.3">
      <c r="A54" s="1">
        <v>52</v>
      </c>
      <c r="B54" s="1" t="s">
        <v>62</v>
      </c>
      <c r="C54" s="1" t="s">
        <v>16</v>
      </c>
      <c r="D54" s="5">
        <v>19</v>
      </c>
      <c r="E54" s="1">
        <v>70</v>
      </c>
      <c r="F54" s="8">
        <v>100</v>
      </c>
      <c r="G54" s="8">
        <f>Table1[[#This Row],[Unit Price]]*Table1[[#This Row],[Unit Sold]]</f>
        <v>1330</v>
      </c>
      <c r="H54" s="1" t="s">
        <v>7</v>
      </c>
    </row>
    <row r="55" spans="1:8" x14ac:dyDescent="0.3">
      <c r="A55" s="1">
        <v>53</v>
      </c>
      <c r="B55" s="1" t="s">
        <v>63</v>
      </c>
      <c r="C55" s="1" t="s">
        <v>6</v>
      </c>
      <c r="D55" s="5">
        <v>37</v>
      </c>
      <c r="E55" s="1">
        <v>30</v>
      </c>
      <c r="F55" s="8">
        <v>50</v>
      </c>
      <c r="G55" s="8">
        <f>Table1[[#This Row],[Unit Price]]*Table1[[#This Row],[Unit Sold]]</f>
        <v>1110</v>
      </c>
      <c r="H55" s="1" t="s">
        <v>9</v>
      </c>
    </row>
    <row r="56" spans="1:8" x14ac:dyDescent="0.3">
      <c r="A56" s="1">
        <v>54</v>
      </c>
      <c r="B56" s="1" t="s">
        <v>64</v>
      </c>
      <c r="C56" s="1" t="s">
        <v>6</v>
      </c>
      <c r="D56" s="5">
        <v>55</v>
      </c>
      <c r="E56" s="1">
        <v>10</v>
      </c>
      <c r="F56" s="8">
        <v>20</v>
      </c>
      <c r="G56" s="8">
        <f>Table1[[#This Row],[Unit Price]]*Table1[[#This Row],[Unit Sold]]</f>
        <v>550</v>
      </c>
      <c r="H56" s="1" t="s">
        <v>11</v>
      </c>
    </row>
    <row r="57" spans="1:8" x14ac:dyDescent="0.3">
      <c r="A57" s="1">
        <v>55</v>
      </c>
      <c r="B57" s="1" t="s">
        <v>65</v>
      </c>
      <c r="C57" s="1" t="s">
        <v>13</v>
      </c>
      <c r="D57" s="5">
        <v>57</v>
      </c>
      <c r="E57" s="1">
        <v>2</v>
      </c>
      <c r="F57" s="8">
        <v>10</v>
      </c>
      <c r="G57" s="8">
        <f>Table1[[#This Row],[Unit Price]]*Table1[[#This Row],[Unit Sold]]</f>
        <v>114</v>
      </c>
      <c r="H57" s="1" t="s">
        <v>7</v>
      </c>
    </row>
    <row r="58" spans="1:8" x14ac:dyDescent="0.3">
      <c r="A58" s="1">
        <v>56</v>
      </c>
      <c r="B58" s="1" t="s">
        <v>66</v>
      </c>
      <c r="C58" s="1" t="s">
        <v>16</v>
      </c>
      <c r="D58" s="5">
        <v>30</v>
      </c>
      <c r="E58" s="1">
        <v>20</v>
      </c>
      <c r="F58" s="8">
        <v>60</v>
      </c>
      <c r="G58" s="8">
        <f>Table1[[#This Row],[Unit Price]]*Table1[[#This Row],[Unit Sold]]</f>
        <v>600</v>
      </c>
      <c r="H58" s="1" t="s">
        <v>9</v>
      </c>
    </row>
    <row r="59" spans="1:8" x14ac:dyDescent="0.3">
      <c r="A59" s="1">
        <v>57</v>
      </c>
      <c r="B59" s="1" t="s">
        <v>67</v>
      </c>
      <c r="C59" s="1" t="s">
        <v>6</v>
      </c>
      <c r="D59" s="5">
        <v>29</v>
      </c>
      <c r="E59" s="1">
        <v>60</v>
      </c>
      <c r="F59" s="8">
        <v>90</v>
      </c>
      <c r="G59" s="8">
        <f>Table1[[#This Row],[Unit Price]]*Table1[[#This Row],[Unit Sold]]</f>
        <v>1740</v>
      </c>
      <c r="H59" s="1" t="s">
        <v>11</v>
      </c>
    </row>
    <row r="60" spans="1:8" x14ac:dyDescent="0.3">
      <c r="A60" s="1">
        <v>58</v>
      </c>
      <c r="B60" s="1" t="s">
        <v>68</v>
      </c>
      <c r="C60" s="1" t="s">
        <v>6</v>
      </c>
      <c r="D60" s="5">
        <v>49</v>
      </c>
      <c r="E60" s="1">
        <v>15</v>
      </c>
      <c r="F60" s="8">
        <v>25</v>
      </c>
      <c r="G60" s="8">
        <f>Table1[[#This Row],[Unit Price]]*Table1[[#This Row],[Unit Sold]]</f>
        <v>735</v>
      </c>
      <c r="H60" s="1" t="s">
        <v>7</v>
      </c>
    </row>
    <row r="61" spans="1:8" x14ac:dyDescent="0.3">
      <c r="A61" s="1">
        <v>59</v>
      </c>
      <c r="B61" s="1" t="s">
        <v>69</v>
      </c>
      <c r="C61" s="1" t="s">
        <v>13</v>
      </c>
      <c r="D61" s="5">
        <v>64</v>
      </c>
      <c r="E61" s="1">
        <v>8</v>
      </c>
      <c r="F61" s="8">
        <v>30</v>
      </c>
      <c r="G61" s="8">
        <f>Table1[[#This Row],[Unit Price]]*Table1[[#This Row],[Unit Sold]]</f>
        <v>512</v>
      </c>
      <c r="H61" s="1" t="s">
        <v>9</v>
      </c>
    </row>
    <row r="62" spans="1:8" x14ac:dyDescent="0.3">
      <c r="A62" s="1">
        <v>60</v>
      </c>
      <c r="B62" s="1" t="s">
        <v>70</v>
      </c>
      <c r="C62" s="1" t="s">
        <v>16</v>
      </c>
      <c r="D62" s="5">
        <v>22</v>
      </c>
      <c r="E62" s="1">
        <v>100</v>
      </c>
      <c r="F62" s="8">
        <v>120</v>
      </c>
      <c r="G62" s="8">
        <f>Table1[[#This Row],[Unit Price]]*Table1[[#This Row],[Unit Sold]]</f>
        <v>2200</v>
      </c>
      <c r="H62" s="1" t="s">
        <v>11</v>
      </c>
    </row>
    <row r="63" spans="1:8" x14ac:dyDescent="0.3">
      <c r="A63" s="1">
        <v>61</v>
      </c>
      <c r="B63" s="1" t="s">
        <v>71</v>
      </c>
      <c r="C63" s="1" t="s">
        <v>6</v>
      </c>
      <c r="D63" s="5">
        <v>33</v>
      </c>
      <c r="E63" s="1">
        <v>40</v>
      </c>
      <c r="F63" s="8">
        <v>70</v>
      </c>
      <c r="G63" s="8">
        <f>Table1[[#This Row],[Unit Price]]*Table1[[#This Row],[Unit Sold]]</f>
        <v>1320</v>
      </c>
      <c r="H63" s="1" t="s">
        <v>7</v>
      </c>
    </row>
    <row r="64" spans="1:8" x14ac:dyDescent="0.3">
      <c r="A64" s="1">
        <v>62</v>
      </c>
      <c r="B64" s="1" t="s">
        <v>72</v>
      </c>
      <c r="C64" s="1" t="s">
        <v>6</v>
      </c>
      <c r="D64" s="5">
        <v>47</v>
      </c>
      <c r="E64" s="1">
        <v>50</v>
      </c>
      <c r="F64" s="8">
        <v>80</v>
      </c>
      <c r="G64" s="8">
        <f>Table1[[#This Row],[Unit Price]]*Table1[[#This Row],[Unit Sold]]</f>
        <v>2350</v>
      </c>
      <c r="H64" s="1" t="s">
        <v>9</v>
      </c>
    </row>
    <row r="65" spans="1:8" x14ac:dyDescent="0.3">
      <c r="A65" s="1">
        <v>63</v>
      </c>
      <c r="B65" s="1" t="s">
        <v>73</v>
      </c>
      <c r="C65" s="1" t="s">
        <v>13</v>
      </c>
      <c r="D65" s="5">
        <v>53</v>
      </c>
      <c r="E65" s="1">
        <v>15</v>
      </c>
      <c r="F65" s="8">
        <v>15</v>
      </c>
      <c r="G65" s="8">
        <f>Table1[[#This Row],[Unit Price]]*Table1[[#This Row],[Unit Sold]]</f>
        <v>795</v>
      </c>
      <c r="H65" s="1" t="s">
        <v>11</v>
      </c>
    </row>
    <row r="66" spans="1:8" x14ac:dyDescent="0.3">
      <c r="A66" s="1">
        <v>64</v>
      </c>
      <c r="B66" s="1" t="s">
        <v>74</v>
      </c>
      <c r="C66" s="1" t="s">
        <v>16</v>
      </c>
      <c r="D66" s="5">
        <v>24</v>
      </c>
      <c r="E66" s="1">
        <v>60</v>
      </c>
      <c r="F66" s="8">
        <v>55</v>
      </c>
      <c r="G66" s="8">
        <f>Table1[[#This Row],[Unit Price]]*Table1[[#This Row],[Unit Sold]]</f>
        <v>1440</v>
      </c>
      <c r="H66" s="1" t="s">
        <v>7</v>
      </c>
    </row>
    <row r="67" spans="1:8" x14ac:dyDescent="0.3">
      <c r="A67" s="1">
        <v>65</v>
      </c>
      <c r="B67" s="1" t="s">
        <v>75</v>
      </c>
      <c r="C67" s="1" t="s">
        <v>6</v>
      </c>
      <c r="D67" s="5">
        <v>36</v>
      </c>
      <c r="E67" s="1">
        <v>30</v>
      </c>
      <c r="F67" s="8">
        <v>90</v>
      </c>
      <c r="G67" s="8">
        <f>Table1[[#This Row],[Unit Price]]*Table1[[#This Row],[Unit Sold]]</f>
        <v>1080</v>
      </c>
      <c r="H67" s="1" t="s">
        <v>9</v>
      </c>
    </row>
    <row r="68" spans="1:8" x14ac:dyDescent="0.3">
      <c r="A68" s="1">
        <v>66</v>
      </c>
      <c r="B68" s="1" t="s">
        <v>76</v>
      </c>
      <c r="C68" s="1" t="s">
        <v>6</v>
      </c>
      <c r="D68" s="5">
        <v>58</v>
      </c>
      <c r="E68" s="1">
        <v>20</v>
      </c>
      <c r="F68" s="8">
        <v>30</v>
      </c>
      <c r="G68" s="8">
        <f>Table1[[#This Row],[Unit Price]]*Table1[[#This Row],[Unit Sold]]</f>
        <v>1160</v>
      </c>
      <c r="H68" s="1" t="s">
        <v>11</v>
      </c>
    </row>
    <row r="69" spans="1:8" x14ac:dyDescent="0.3">
      <c r="A69" s="1">
        <v>67</v>
      </c>
      <c r="B69" s="1" t="s">
        <v>77</v>
      </c>
      <c r="C69" s="1" t="s">
        <v>13</v>
      </c>
      <c r="D69" s="5">
        <v>63</v>
      </c>
      <c r="E69" s="1">
        <v>3</v>
      </c>
      <c r="F69" s="8">
        <v>10</v>
      </c>
      <c r="G69" s="8">
        <f>Table1[[#This Row],[Unit Price]]*Table1[[#This Row],[Unit Sold]]</f>
        <v>189</v>
      </c>
      <c r="H69" s="1" t="s">
        <v>7</v>
      </c>
    </row>
    <row r="70" spans="1:8" x14ac:dyDescent="0.3">
      <c r="A70" s="1">
        <v>68</v>
      </c>
      <c r="B70" s="1" t="s">
        <v>78</v>
      </c>
      <c r="C70" s="1" t="s">
        <v>16</v>
      </c>
      <c r="D70" s="5">
        <v>26</v>
      </c>
      <c r="E70" s="1">
        <v>120</v>
      </c>
      <c r="F70" s="8">
        <v>45</v>
      </c>
      <c r="G70" s="8">
        <f>Table1[[#This Row],[Unit Price]]*Table1[[#This Row],[Unit Sold]]</f>
        <v>3120</v>
      </c>
      <c r="H70" s="1" t="s">
        <v>9</v>
      </c>
    </row>
    <row r="71" spans="1:8" x14ac:dyDescent="0.3">
      <c r="A71" s="1">
        <v>69</v>
      </c>
      <c r="B71" s="1" t="s">
        <v>79</v>
      </c>
      <c r="C71" s="1" t="s">
        <v>6</v>
      </c>
      <c r="D71" s="5">
        <v>38</v>
      </c>
      <c r="E71" s="1">
        <v>60</v>
      </c>
      <c r="F71" s="8">
        <v>100</v>
      </c>
      <c r="G71" s="8">
        <f>Table1[[#This Row],[Unit Price]]*Table1[[#This Row],[Unit Sold]]</f>
        <v>2280</v>
      </c>
      <c r="H71" s="1" t="s">
        <v>11</v>
      </c>
    </row>
    <row r="72" spans="1:8" x14ac:dyDescent="0.3">
      <c r="A72" s="1">
        <v>70</v>
      </c>
      <c r="B72" s="1" t="s">
        <v>80</v>
      </c>
      <c r="C72" s="1" t="s">
        <v>6</v>
      </c>
      <c r="D72" s="5">
        <v>55</v>
      </c>
      <c r="E72" s="1">
        <v>20</v>
      </c>
      <c r="F72" s="8">
        <v>25</v>
      </c>
      <c r="G72" s="8">
        <f>Table1[[#This Row],[Unit Price]]*Table1[[#This Row],[Unit Sold]]</f>
        <v>1100</v>
      </c>
      <c r="H72" s="1" t="s">
        <v>7</v>
      </c>
    </row>
    <row r="73" spans="1:8" x14ac:dyDescent="0.3">
      <c r="A73" s="1">
        <v>71</v>
      </c>
      <c r="B73" s="1" t="s">
        <v>81</v>
      </c>
      <c r="C73" s="1" t="s">
        <v>13</v>
      </c>
      <c r="D73" s="5">
        <v>68</v>
      </c>
      <c r="E73" s="1">
        <v>1</v>
      </c>
      <c r="F73" s="8">
        <v>5</v>
      </c>
      <c r="G73" s="8">
        <f>Table1[[#This Row],[Unit Price]]*Table1[[#This Row],[Unit Sold]]</f>
        <v>68</v>
      </c>
      <c r="H73" s="1" t="s">
        <v>9</v>
      </c>
    </row>
    <row r="74" spans="1:8" x14ac:dyDescent="0.3">
      <c r="A74" s="1">
        <v>72</v>
      </c>
      <c r="B74" s="1" t="s">
        <v>82</v>
      </c>
      <c r="C74" s="1" t="s">
        <v>16</v>
      </c>
      <c r="D74" s="5">
        <v>29</v>
      </c>
      <c r="E74" s="1">
        <v>70</v>
      </c>
      <c r="F74" s="8">
        <v>90</v>
      </c>
      <c r="G74" s="8">
        <f>Table1[[#This Row],[Unit Price]]*Table1[[#This Row],[Unit Sold]]</f>
        <v>2030</v>
      </c>
      <c r="H74" s="1" t="s">
        <v>11</v>
      </c>
    </row>
    <row r="75" spans="1:8" x14ac:dyDescent="0.3">
      <c r="A75" s="1">
        <v>73</v>
      </c>
      <c r="B75" s="1" t="s">
        <v>83</v>
      </c>
      <c r="C75" s="1" t="s">
        <v>6</v>
      </c>
      <c r="D75" s="5">
        <v>32</v>
      </c>
      <c r="E75" s="1">
        <v>50</v>
      </c>
      <c r="F75" s="8">
        <v>150</v>
      </c>
      <c r="G75" s="8">
        <f>Table1[[#This Row],[Unit Price]]*Table1[[#This Row],[Unit Sold]]</f>
        <v>1600</v>
      </c>
      <c r="H75" s="1" t="s">
        <v>7</v>
      </c>
    </row>
    <row r="76" spans="1:8" x14ac:dyDescent="0.3">
      <c r="A76" s="1">
        <v>74</v>
      </c>
      <c r="B76" s="1" t="s">
        <v>84</v>
      </c>
      <c r="C76" s="1" t="s">
        <v>6</v>
      </c>
      <c r="D76" s="5">
        <v>40</v>
      </c>
      <c r="E76" s="1">
        <v>10</v>
      </c>
      <c r="F76" s="8">
        <v>70</v>
      </c>
      <c r="G76" s="8">
        <f>Table1[[#This Row],[Unit Price]]*Table1[[#This Row],[Unit Sold]]</f>
        <v>400</v>
      </c>
      <c r="H76" s="1" t="s">
        <v>9</v>
      </c>
    </row>
    <row r="77" spans="1:8" x14ac:dyDescent="0.3">
      <c r="A77" s="1">
        <v>75</v>
      </c>
      <c r="B77" s="1" t="s">
        <v>85</v>
      </c>
      <c r="C77" s="1" t="s">
        <v>13</v>
      </c>
      <c r="D77" s="5">
        <v>61</v>
      </c>
      <c r="E77" s="1">
        <v>5</v>
      </c>
      <c r="F77" s="8">
        <v>30</v>
      </c>
      <c r="G77" s="8">
        <f>Table1[[#This Row],[Unit Price]]*Table1[[#This Row],[Unit Sold]]</f>
        <v>305</v>
      </c>
      <c r="H77" s="1" t="s">
        <v>11</v>
      </c>
    </row>
    <row r="78" spans="1:8" x14ac:dyDescent="0.3">
      <c r="A78" s="1">
        <v>76</v>
      </c>
      <c r="B78" s="1" t="s">
        <v>86</v>
      </c>
      <c r="C78" s="1" t="s">
        <v>16</v>
      </c>
      <c r="D78" s="5">
        <v>22</v>
      </c>
      <c r="E78" s="1">
        <v>40</v>
      </c>
      <c r="F78" s="8">
        <v>100</v>
      </c>
      <c r="G78" s="8">
        <f>Table1[[#This Row],[Unit Price]]*Table1[[#This Row],[Unit Sold]]</f>
        <v>880</v>
      </c>
      <c r="H78" s="1" t="s">
        <v>7</v>
      </c>
    </row>
    <row r="79" spans="1:8" x14ac:dyDescent="0.3">
      <c r="A79" s="1">
        <v>77</v>
      </c>
      <c r="B79" s="1" t="s">
        <v>87</v>
      </c>
      <c r="C79" s="1" t="s">
        <v>6</v>
      </c>
      <c r="D79" s="5">
        <v>34</v>
      </c>
      <c r="E79" s="1">
        <v>20</v>
      </c>
      <c r="F79" s="8">
        <v>45</v>
      </c>
      <c r="G79" s="8">
        <f>Table1[[#This Row],[Unit Price]]*Table1[[#This Row],[Unit Sold]]</f>
        <v>680</v>
      </c>
      <c r="H79" s="1" t="s">
        <v>9</v>
      </c>
    </row>
    <row r="80" spans="1:8" x14ac:dyDescent="0.3">
      <c r="A80" s="1">
        <v>78</v>
      </c>
      <c r="B80" s="1" t="s">
        <v>88</v>
      </c>
      <c r="C80" s="1" t="s">
        <v>6</v>
      </c>
      <c r="D80" s="5">
        <v>56</v>
      </c>
      <c r="E80" s="1">
        <v>5</v>
      </c>
      <c r="F80" s="8">
        <v>20</v>
      </c>
      <c r="G80" s="8">
        <f>Table1[[#This Row],[Unit Price]]*Table1[[#This Row],[Unit Sold]]</f>
        <v>280</v>
      </c>
      <c r="H80" s="1" t="s">
        <v>11</v>
      </c>
    </row>
    <row r="81" spans="1:8" x14ac:dyDescent="0.3">
      <c r="A81" s="1">
        <v>79</v>
      </c>
      <c r="B81" s="1" t="s">
        <v>89</v>
      </c>
      <c r="C81" s="1" t="s">
        <v>13</v>
      </c>
      <c r="D81" s="5">
        <v>62</v>
      </c>
      <c r="E81" s="1">
        <v>8</v>
      </c>
      <c r="F81" s="8">
        <v>15</v>
      </c>
      <c r="G81" s="8">
        <f>Table1[[#This Row],[Unit Price]]*Table1[[#This Row],[Unit Sold]]</f>
        <v>496</v>
      </c>
      <c r="H81" s="1" t="s">
        <v>7</v>
      </c>
    </row>
    <row r="82" spans="1:8" x14ac:dyDescent="0.3">
      <c r="A82" s="1">
        <v>80</v>
      </c>
      <c r="B82" s="1" t="s">
        <v>90</v>
      </c>
      <c r="C82" s="1" t="s">
        <v>16</v>
      </c>
      <c r="D82" s="5">
        <v>25</v>
      </c>
      <c r="E82" s="1">
        <v>50</v>
      </c>
      <c r="F82" s="8">
        <v>120</v>
      </c>
      <c r="G82" s="8">
        <f>Table1[[#This Row],[Unit Price]]*Table1[[#This Row],[Unit Sold]]</f>
        <v>1250</v>
      </c>
      <c r="H82" s="1" t="s">
        <v>9</v>
      </c>
    </row>
    <row r="83" spans="1:8" x14ac:dyDescent="0.3">
      <c r="A83" s="1">
        <v>81</v>
      </c>
      <c r="B83" s="1" t="s">
        <v>91</v>
      </c>
      <c r="C83" s="1" t="s">
        <v>6</v>
      </c>
      <c r="D83" s="5">
        <v>39</v>
      </c>
      <c r="E83" s="1">
        <v>40</v>
      </c>
      <c r="F83" s="8">
        <v>80</v>
      </c>
      <c r="G83" s="8">
        <f>Table1[[#This Row],[Unit Price]]*Table1[[#This Row],[Unit Sold]]</f>
        <v>1560</v>
      </c>
      <c r="H83" s="1" t="s">
        <v>11</v>
      </c>
    </row>
    <row r="84" spans="1:8" x14ac:dyDescent="0.3">
      <c r="A84" s="1">
        <v>82</v>
      </c>
      <c r="B84" s="1" t="s">
        <v>92</v>
      </c>
      <c r="C84" s="1" t="s">
        <v>6</v>
      </c>
      <c r="D84" s="5">
        <v>41</v>
      </c>
      <c r="E84" s="1">
        <v>10</v>
      </c>
      <c r="F84" s="8">
        <v>25</v>
      </c>
      <c r="G84" s="8">
        <f>Table1[[#This Row],[Unit Price]]*Table1[[#This Row],[Unit Sold]]</f>
        <v>410</v>
      </c>
      <c r="H84" s="1" t="s">
        <v>7</v>
      </c>
    </row>
    <row r="85" spans="1:8" x14ac:dyDescent="0.3">
      <c r="A85" s="1">
        <v>83</v>
      </c>
      <c r="B85" s="1" t="s">
        <v>93</v>
      </c>
      <c r="C85" s="1" t="s">
        <v>13</v>
      </c>
      <c r="D85" s="5">
        <v>70</v>
      </c>
      <c r="E85" s="1">
        <v>3</v>
      </c>
      <c r="F85" s="8">
        <v>10</v>
      </c>
      <c r="G85" s="8">
        <f>Table1[[#This Row],[Unit Price]]*Table1[[#This Row],[Unit Sold]]</f>
        <v>210</v>
      </c>
      <c r="H85" s="1" t="s">
        <v>9</v>
      </c>
    </row>
    <row r="86" spans="1:8" x14ac:dyDescent="0.3">
      <c r="A86" s="1">
        <v>84</v>
      </c>
      <c r="B86" s="1" t="s">
        <v>94</v>
      </c>
      <c r="C86" s="1" t="s">
        <v>16</v>
      </c>
      <c r="D86" s="5">
        <v>28</v>
      </c>
      <c r="E86" s="1">
        <v>30</v>
      </c>
      <c r="F86" s="8">
        <v>60</v>
      </c>
      <c r="G86" s="8">
        <f>Table1[[#This Row],[Unit Price]]*Table1[[#This Row],[Unit Sold]]</f>
        <v>840</v>
      </c>
      <c r="H86" s="1" t="s">
        <v>11</v>
      </c>
    </row>
    <row r="87" spans="1:8" x14ac:dyDescent="0.3">
      <c r="A87" s="1">
        <v>85</v>
      </c>
      <c r="B87" s="1" t="s">
        <v>95</v>
      </c>
      <c r="C87" s="1" t="s">
        <v>6</v>
      </c>
      <c r="D87" s="5">
        <v>30</v>
      </c>
      <c r="E87" s="1">
        <v>60</v>
      </c>
      <c r="F87" s="8">
        <v>90</v>
      </c>
      <c r="G87" s="8">
        <f>Table1[[#This Row],[Unit Price]]*Table1[[#This Row],[Unit Sold]]</f>
        <v>1800</v>
      </c>
      <c r="H87" s="1" t="s">
        <v>7</v>
      </c>
    </row>
    <row r="88" spans="1:8" x14ac:dyDescent="0.3">
      <c r="A88" s="1">
        <v>86</v>
      </c>
      <c r="B88" s="1" t="s">
        <v>96</v>
      </c>
      <c r="C88" s="1" t="s">
        <v>6</v>
      </c>
      <c r="D88" s="5">
        <v>52</v>
      </c>
      <c r="E88" s="1">
        <v>15</v>
      </c>
      <c r="F88" s="8">
        <v>30</v>
      </c>
      <c r="G88" s="8">
        <f>Table1[[#This Row],[Unit Price]]*Table1[[#This Row],[Unit Sold]]</f>
        <v>780</v>
      </c>
      <c r="H88" s="1" t="s">
        <v>9</v>
      </c>
    </row>
    <row r="89" spans="1:8" x14ac:dyDescent="0.3">
      <c r="A89" s="1">
        <v>87</v>
      </c>
      <c r="B89" s="1" t="s">
        <v>97</v>
      </c>
      <c r="C89" s="1" t="s">
        <v>13</v>
      </c>
      <c r="D89" s="5">
        <v>50</v>
      </c>
      <c r="E89" s="1">
        <v>10</v>
      </c>
      <c r="F89" s="8">
        <v>20</v>
      </c>
      <c r="G89" s="8">
        <f>Table1[[#This Row],[Unit Price]]*Table1[[#This Row],[Unit Sold]]</f>
        <v>500</v>
      </c>
      <c r="H89" s="1" t="s">
        <v>11</v>
      </c>
    </row>
    <row r="90" spans="1:8" x14ac:dyDescent="0.3">
      <c r="A90" s="1">
        <v>88</v>
      </c>
      <c r="B90" s="1" t="s">
        <v>98</v>
      </c>
      <c r="C90" s="1" t="s">
        <v>16</v>
      </c>
      <c r="D90" s="5">
        <v>19</v>
      </c>
      <c r="E90" s="1">
        <v>100</v>
      </c>
      <c r="F90" s="8">
        <v>150</v>
      </c>
      <c r="G90" s="8">
        <f>Table1[[#This Row],[Unit Price]]*Table1[[#This Row],[Unit Sold]]</f>
        <v>1900</v>
      </c>
      <c r="H90" s="1" t="s">
        <v>7</v>
      </c>
    </row>
    <row r="91" spans="1:8" x14ac:dyDescent="0.3">
      <c r="A91" s="1">
        <v>89</v>
      </c>
      <c r="B91" s="1" t="s">
        <v>99</v>
      </c>
      <c r="C91" s="1" t="s">
        <v>6</v>
      </c>
      <c r="D91" s="5">
        <v>36</v>
      </c>
      <c r="E91" s="1">
        <v>25</v>
      </c>
      <c r="F91" s="8">
        <v>50</v>
      </c>
      <c r="G91" s="8">
        <f>Table1[[#This Row],[Unit Price]]*Table1[[#This Row],[Unit Sold]]</f>
        <v>900</v>
      </c>
      <c r="H91" s="1" t="s">
        <v>9</v>
      </c>
    </row>
    <row r="92" spans="1:8" x14ac:dyDescent="0.3">
      <c r="A92" s="1">
        <v>90</v>
      </c>
      <c r="B92" s="1" t="s">
        <v>100</v>
      </c>
      <c r="C92" s="1" t="s">
        <v>6</v>
      </c>
      <c r="D92" s="5">
        <v>48</v>
      </c>
      <c r="E92" s="1">
        <v>10</v>
      </c>
      <c r="F92" s="8">
        <v>25</v>
      </c>
      <c r="G92" s="8">
        <f>Table1[[#This Row],[Unit Price]]*Table1[[#This Row],[Unit Sold]]</f>
        <v>480</v>
      </c>
      <c r="H92" s="1" t="s">
        <v>11</v>
      </c>
    </row>
    <row r="93" spans="1:8" x14ac:dyDescent="0.3">
      <c r="A93" s="1">
        <v>91</v>
      </c>
      <c r="B93" s="1" t="s">
        <v>101</v>
      </c>
      <c r="C93" s="1" t="s">
        <v>13</v>
      </c>
      <c r="D93" s="5">
        <v>64</v>
      </c>
      <c r="E93" s="1">
        <v>1</v>
      </c>
      <c r="F93" s="8">
        <v>5</v>
      </c>
      <c r="G93" s="8">
        <f>Table1[[#This Row],[Unit Price]]*Table1[[#This Row],[Unit Sold]]</f>
        <v>64</v>
      </c>
      <c r="H93" s="1" t="s">
        <v>7</v>
      </c>
    </row>
    <row r="94" spans="1:8" x14ac:dyDescent="0.3">
      <c r="A94" s="1">
        <v>92</v>
      </c>
      <c r="B94" s="1" t="s">
        <v>102</v>
      </c>
      <c r="C94" s="1" t="s">
        <v>16</v>
      </c>
      <c r="D94" s="5">
        <v>30</v>
      </c>
      <c r="E94" s="1">
        <v>50</v>
      </c>
      <c r="F94" s="8">
        <v>95</v>
      </c>
      <c r="G94" s="8">
        <f>Table1[[#This Row],[Unit Price]]*Table1[[#This Row],[Unit Sold]]</f>
        <v>1500</v>
      </c>
      <c r="H94" s="1" t="s">
        <v>9</v>
      </c>
    </row>
    <row r="95" spans="1:8" x14ac:dyDescent="0.3">
      <c r="A95" s="1">
        <v>93</v>
      </c>
      <c r="B95" s="1" t="s">
        <v>103</v>
      </c>
      <c r="C95" s="1" t="s">
        <v>6</v>
      </c>
      <c r="D95" s="5">
        <v>35</v>
      </c>
      <c r="E95" s="1">
        <v>45</v>
      </c>
      <c r="F95" s="8">
        <v>85</v>
      </c>
      <c r="G95" s="8">
        <f>Table1[[#This Row],[Unit Price]]*Table1[[#This Row],[Unit Sold]]</f>
        <v>1575</v>
      </c>
      <c r="H95" s="1" t="s">
        <v>11</v>
      </c>
    </row>
    <row r="96" spans="1:8" x14ac:dyDescent="0.3">
      <c r="A96" s="1">
        <v>94</v>
      </c>
      <c r="B96" s="1" t="s">
        <v>104</v>
      </c>
      <c r="C96" s="1" t="s">
        <v>6</v>
      </c>
      <c r="D96" s="5">
        <v>59</v>
      </c>
      <c r="E96" s="1">
        <v>10</v>
      </c>
      <c r="F96" s="8">
        <v>30</v>
      </c>
      <c r="G96" s="8">
        <f>Table1[[#This Row],[Unit Price]]*Table1[[#This Row],[Unit Sold]]</f>
        <v>590</v>
      </c>
      <c r="H96" s="1" t="s">
        <v>7</v>
      </c>
    </row>
    <row r="97" spans="1:8" x14ac:dyDescent="0.3">
      <c r="A97" s="1">
        <v>95</v>
      </c>
      <c r="B97" s="1" t="s">
        <v>105</v>
      </c>
      <c r="C97" s="1" t="s">
        <v>13</v>
      </c>
      <c r="D97" s="5">
        <v>67</v>
      </c>
      <c r="E97" s="1">
        <v>5</v>
      </c>
      <c r="F97" s="8">
        <v>15</v>
      </c>
      <c r="G97" s="8">
        <f>Table1[[#This Row],[Unit Price]]*Table1[[#This Row],[Unit Sold]]</f>
        <v>335</v>
      </c>
      <c r="H97" s="1" t="s">
        <v>9</v>
      </c>
    </row>
    <row r="98" spans="1:8" x14ac:dyDescent="0.3">
      <c r="A98" s="1">
        <v>96</v>
      </c>
      <c r="B98" s="1" t="s">
        <v>106</v>
      </c>
      <c r="C98" s="1" t="s">
        <v>16</v>
      </c>
      <c r="D98" s="5">
        <v>27</v>
      </c>
      <c r="E98" s="1">
        <v>70</v>
      </c>
      <c r="F98" s="8">
        <v>100</v>
      </c>
      <c r="G98" s="8">
        <f>Table1[[#This Row],[Unit Price]]*Table1[[#This Row],[Unit Sold]]</f>
        <v>1890</v>
      </c>
      <c r="H98" s="1" t="s">
        <v>11</v>
      </c>
    </row>
    <row r="99" spans="1:8" x14ac:dyDescent="0.3">
      <c r="A99" s="1">
        <v>97</v>
      </c>
      <c r="B99" s="1" t="s">
        <v>107</v>
      </c>
      <c r="C99" s="1" t="s">
        <v>6</v>
      </c>
      <c r="D99" s="5">
        <v>31</v>
      </c>
      <c r="E99" s="1">
        <v>30</v>
      </c>
      <c r="F99" s="8">
        <v>60</v>
      </c>
      <c r="G99" s="8">
        <f>Table1[[#This Row],[Unit Price]]*Table1[[#This Row],[Unit Sold]]</f>
        <v>930</v>
      </c>
      <c r="H99" s="1" t="s">
        <v>7</v>
      </c>
    </row>
    <row r="100" spans="1:8" x14ac:dyDescent="0.3">
      <c r="A100" s="1">
        <v>98</v>
      </c>
      <c r="B100" s="1" t="s">
        <v>108</v>
      </c>
      <c r="C100" s="1" t="s">
        <v>6</v>
      </c>
      <c r="D100" s="5">
        <v>45</v>
      </c>
      <c r="E100" s="1">
        <v>10</v>
      </c>
      <c r="F100" s="8">
        <v>20</v>
      </c>
      <c r="G100" s="8">
        <f>Table1[[#This Row],[Unit Price]]*Table1[[#This Row],[Unit Sold]]</f>
        <v>450</v>
      </c>
      <c r="H100" s="1" t="s">
        <v>9</v>
      </c>
    </row>
    <row r="101" spans="1:8" x14ac:dyDescent="0.3">
      <c r="A101" s="1">
        <v>99</v>
      </c>
      <c r="B101" s="1" t="s">
        <v>109</v>
      </c>
      <c r="C101" s="1" t="s">
        <v>13</v>
      </c>
      <c r="D101" s="5">
        <v>55</v>
      </c>
      <c r="E101" s="1">
        <v>4</v>
      </c>
      <c r="F101" s="8">
        <v>10</v>
      </c>
      <c r="G101" s="8">
        <f>Table1[[#This Row],[Unit Price]]*Table1[[#This Row],[Unit Sold]]</f>
        <v>220</v>
      </c>
      <c r="H101" s="1" t="s">
        <v>11</v>
      </c>
    </row>
    <row r="102" spans="1:8" x14ac:dyDescent="0.3">
      <c r="A102" s="1">
        <v>100</v>
      </c>
      <c r="B102" s="1" t="s">
        <v>110</v>
      </c>
      <c r="C102" s="1" t="s">
        <v>16</v>
      </c>
      <c r="D102" s="5">
        <v>24</v>
      </c>
      <c r="E102" s="1">
        <v>20</v>
      </c>
      <c r="F102" s="8">
        <v>80</v>
      </c>
      <c r="G102" s="8">
        <f>Table1[[#This Row],[Unit Price]]*Table1[[#This Row],[Unit Sold]]</f>
        <v>480</v>
      </c>
      <c r="H102" s="1" t="s">
        <v>7</v>
      </c>
    </row>
  </sheetData>
  <mergeCells count="7">
    <mergeCell ref="J12:K12"/>
    <mergeCell ref="J16:K16"/>
    <mergeCell ref="M2:N2"/>
    <mergeCell ref="M7:N7"/>
    <mergeCell ref="A1:H1"/>
    <mergeCell ref="J2:K2"/>
    <mergeCell ref="J7:K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tabSelected="1" topLeftCell="D1" workbookViewId="0">
      <selection activeCell="M13" sqref="M13"/>
    </sheetView>
  </sheetViews>
  <sheetFormatPr defaultRowHeight="14.4" x14ac:dyDescent="0.3"/>
  <cols>
    <col min="1" max="1" width="13.33203125" customWidth="1"/>
    <col min="2" max="2" width="15.6640625" customWidth="1"/>
    <col min="3" max="3" width="14" customWidth="1"/>
    <col min="4" max="4" width="17.88671875" customWidth="1"/>
    <col min="5" max="6" width="16.33203125" customWidth="1"/>
    <col min="7" max="7" width="13.21875" customWidth="1"/>
    <col min="8" max="8" width="17.33203125" customWidth="1"/>
    <col min="10" max="10" width="63.77734375" customWidth="1"/>
    <col min="11" max="11" width="22.44140625" style="10" customWidth="1"/>
  </cols>
  <sheetData>
    <row r="2" spans="1:11" x14ac:dyDescent="0.3">
      <c r="A2" s="2" t="s">
        <v>0</v>
      </c>
      <c r="B2" s="2" t="s">
        <v>1</v>
      </c>
      <c r="C2" s="2" t="s">
        <v>2</v>
      </c>
      <c r="D2" s="4" t="s">
        <v>113</v>
      </c>
      <c r="E2" s="4" t="s">
        <v>114</v>
      </c>
      <c r="F2" s="7" t="s">
        <v>3</v>
      </c>
      <c r="G2" s="7" t="s">
        <v>115</v>
      </c>
      <c r="H2" s="2" t="s">
        <v>4</v>
      </c>
    </row>
    <row r="3" spans="1:11" ht="21" x14ac:dyDescent="0.4">
      <c r="A3" s="1">
        <v>1</v>
      </c>
      <c r="B3" s="1" t="s">
        <v>5</v>
      </c>
      <c r="C3" s="1" t="s">
        <v>6</v>
      </c>
      <c r="D3" s="5">
        <v>25</v>
      </c>
      <c r="E3" s="1">
        <v>50</v>
      </c>
      <c r="F3" s="8">
        <v>100</v>
      </c>
      <c r="G3" s="8">
        <f>Table13[[#This Row],[Unit Price]]*Table13[[#This Row],[Unit Sold]]</f>
        <v>1250</v>
      </c>
      <c r="H3" s="1" t="s">
        <v>7</v>
      </c>
      <c r="J3" s="15" t="s">
        <v>144</v>
      </c>
      <c r="K3" s="15"/>
    </row>
    <row r="4" spans="1:11" x14ac:dyDescent="0.3">
      <c r="A4" s="1">
        <v>2</v>
      </c>
      <c r="B4" s="1" t="s">
        <v>8</v>
      </c>
      <c r="C4" s="1" t="s">
        <v>6</v>
      </c>
      <c r="D4" s="5">
        <v>15</v>
      </c>
      <c r="E4" s="1">
        <v>75</v>
      </c>
      <c r="F4" s="8">
        <v>150</v>
      </c>
      <c r="G4" s="8">
        <f>Table13[[#This Row],[Unit Price]]*Table13[[#This Row],[Unit Sold]]</f>
        <v>1125</v>
      </c>
      <c r="H4" s="1" t="s">
        <v>9</v>
      </c>
      <c r="J4" t="s">
        <v>145</v>
      </c>
      <c r="K4" s="10">
        <f>VLOOKUP(89,Table13[Product ID]:Table13[Unit Price],4,FALSE)</f>
        <v>36</v>
      </c>
    </row>
    <row r="5" spans="1:11" x14ac:dyDescent="0.3">
      <c r="A5" s="1">
        <v>3</v>
      </c>
      <c r="B5" s="1" t="s">
        <v>10</v>
      </c>
      <c r="C5" s="1" t="s">
        <v>6</v>
      </c>
      <c r="D5" s="5">
        <v>30</v>
      </c>
      <c r="E5" s="1">
        <v>30</v>
      </c>
      <c r="F5" s="8">
        <v>80</v>
      </c>
      <c r="G5" s="8">
        <f>Table13[[#This Row],[Unit Price]]*Table13[[#This Row],[Unit Sold]]</f>
        <v>900</v>
      </c>
      <c r="H5" s="1" t="s">
        <v>11</v>
      </c>
      <c r="J5" t="s">
        <v>146</v>
      </c>
      <c r="K5" s="10" t="str">
        <f>VLOOKUP(20,Table13[Product ID]:Table13[Product Name],2,FALSE)</f>
        <v>Accessory T</v>
      </c>
    </row>
    <row r="6" spans="1:11" x14ac:dyDescent="0.3">
      <c r="A6" s="1">
        <v>4</v>
      </c>
      <c r="B6" s="1" t="s">
        <v>12</v>
      </c>
      <c r="C6" s="1" t="s">
        <v>13</v>
      </c>
      <c r="D6" s="5">
        <v>45</v>
      </c>
      <c r="E6" s="1">
        <v>20</v>
      </c>
      <c r="F6" s="8">
        <v>60</v>
      </c>
      <c r="G6" s="8">
        <f>Table13[[#This Row],[Unit Price]]*Table13[[#This Row],[Unit Sold]]</f>
        <v>900</v>
      </c>
      <c r="H6" s="1" t="s">
        <v>7</v>
      </c>
      <c r="J6" t="s">
        <v>147</v>
      </c>
      <c r="K6" s="10" t="str">
        <f>VLOOKUP(97,Table13[Product ID]:Table13[Category],3,FALSE)</f>
        <v>Gadgets</v>
      </c>
    </row>
    <row r="7" spans="1:11" x14ac:dyDescent="0.3">
      <c r="A7" s="1">
        <v>5</v>
      </c>
      <c r="B7" s="1" t="s">
        <v>14</v>
      </c>
      <c r="C7" s="1" t="s">
        <v>13</v>
      </c>
      <c r="D7" s="5">
        <v>35</v>
      </c>
      <c r="E7" s="1">
        <v>10</v>
      </c>
      <c r="F7" s="8">
        <v>40</v>
      </c>
      <c r="G7" s="8">
        <f>Table13[[#This Row],[Unit Price]]*Table13[[#This Row],[Unit Sold]]</f>
        <v>350</v>
      </c>
      <c r="H7" s="1" t="s">
        <v>9</v>
      </c>
      <c r="J7" t="s">
        <v>148</v>
      </c>
      <c r="K7" s="10">
        <f>VLOOKUP("Widget A",Table13[[Product Name]:[Unit Sold]],4,)</f>
        <v>50</v>
      </c>
    </row>
    <row r="8" spans="1:11" ht="15" customHeight="1" x14ac:dyDescent="0.3">
      <c r="A8" s="1">
        <v>6</v>
      </c>
      <c r="B8" s="1" t="s">
        <v>15</v>
      </c>
      <c r="C8" s="1" t="s">
        <v>16</v>
      </c>
      <c r="D8" s="5">
        <v>20</v>
      </c>
      <c r="E8" s="1">
        <v>150</v>
      </c>
      <c r="F8" s="8">
        <v>200</v>
      </c>
      <c r="G8" s="8">
        <f>Table13[[#This Row],[Unit Price]]*Table13[[#This Row],[Unit Sold]]</f>
        <v>3000</v>
      </c>
      <c r="H8" s="1" t="s">
        <v>11</v>
      </c>
      <c r="J8" t="s">
        <v>149</v>
      </c>
      <c r="K8" s="10">
        <f>VLOOKUP(MAX(Table13[Unit Sold]),Table13[Unit Sold],1,FALSE)</f>
        <v>150</v>
      </c>
    </row>
    <row r="9" spans="1:11" x14ac:dyDescent="0.3">
      <c r="A9" s="1">
        <v>7</v>
      </c>
      <c r="B9" s="1" t="s">
        <v>17</v>
      </c>
      <c r="C9" s="1" t="s">
        <v>6</v>
      </c>
      <c r="D9" s="5">
        <v>50</v>
      </c>
      <c r="E9" s="1">
        <v>5</v>
      </c>
      <c r="F9" s="8">
        <v>12</v>
      </c>
      <c r="G9" s="8">
        <f>Table13[[#This Row],[Unit Price]]*Table13[[#This Row],[Unit Sold]]</f>
        <v>250</v>
      </c>
      <c r="H9" s="1" t="s">
        <v>7</v>
      </c>
      <c r="J9" t="s">
        <v>155</v>
      </c>
      <c r="K9" s="10">
        <f>VLOOKUP("Gadget Z",Table13[[#All],[Product Name]:[Total Price]],6,FALSE)</f>
        <v>1140</v>
      </c>
    </row>
    <row r="10" spans="1:11" x14ac:dyDescent="0.3">
      <c r="A10" s="1">
        <v>8</v>
      </c>
      <c r="B10" s="1" t="s">
        <v>18</v>
      </c>
      <c r="C10" s="1" t="s">
        <v>13</v>
      </c>
      <c r="D10" s="5">
        <v>55</v>
      </c>
      <c r="E10" s="1">
        <v>2</v>
      </c>
      <c r="F10" s="8">
        <v>10</v>
      </c>
      <c r="G10" s="8">
        <f>Table13[[#This Row],[Unit Price]]*Table13[[#This Row],[Unit Sold]]</f>
        <v>110</v>
      </c>
      <c r="H10" s="1" t="s">
        <v>9</v>
      </c>
      <c r="J10" t="s">
        <v>156</v>
      </c>
      <c r="K10" s="10" t="str">
        <f>VLOOKUP("Tool D",Table13[[Product Name]:[Supplier]],7,FALSE)</f>
        <v>Supplier X</v>
      </c>
    </row>
    <row r="11" spans="1:11" x14ac:dyDescent="0.3">
      <c r="A11" s="1">
        <v>9</v>
      </c>
      <c r="B11" s="1" t="s">
        <v>19</v>
      </c>
      <c r="C11" s="1" t="s">
        <v>6</v>
      </c>
      <c r="D11" s="5">
        <v>40</v>
      </c>
      <c r="E11" s="1">
        <v>40</v>
      </c>
      <c r="F11" s="8">
        <v>70</v>
      </c>
      <c r="G11" s="8">
        <f>Table13[[#This Row],[Unit Price]]*Table13[[#This Row],[Unit Sold]]</f>
        <v>1600</v>
      </c>
      <c r="H11" s="1" t="s">
        <v>11</v>
      </c>
      <c r="J11" t="s">
        <v>157</v>
      </c>
      <c r="K11" s="10">
        <f>VLOOKUP("Accessory P",Table13[[Product Name]:[Unit Price]],3,FALSE)</f>
        <v>26</v>
      </c>
    </row>
    <row r="12" spans="1:11" x14ac:dyDescent="0.3">
      <c r="A12" s="1">
        <v>10</v>
      </c>
      <c r="B12" s="1" t="s">
        <v>20</v>
      </c>
      <c r="C12" s="1" t="s">
        <v>6</v>
      </c>
      <c r="D12" s="5">
        <v>60</v>
      </c>
      <c r="E12" s="1">
        <v>10</v>
      </c>
      <c r="F12" s="8">
        <v>25</v>
      </c>
      <c r="G12" s="8">
        <f>Table13[[#This Row],[Unit Price]]*Table13[[#This Row],[Unit Sold]]</f>
        <v>600</v>
      </c>
      <c r="H12" s="1" t="s">
        <v>7</v>
      </c>
      <c r="J12" t="s">
        <v>158</v>
      </c>
      <c r="K12" s="10" t="str">
        <f>IF(ISNA(VLOOKUP(57,Table13[Product ID],1,FALSE)),"NOT FOUND","EXISTS")</f>
        <v>EXISTS</v>
      </c>
    </row>
    <row r="13" spans="1:11" x14ac:dyDescent="0.3">
      <c r="A13" s="1">
        <v>11</v>
      </c>
      <c r="B13" s="1" t="s">
        <v>21</v>
      </c>
      <c r="C13" s="1" t="s">
        <v>13</v>
      </c>
      <c r="D13" s="5">
        <v>48</v>
      </c>
      <c r="E13" s="1">
        <v>5</v>
      </c>
      <c r="F13" s="8">
        <v>15</v>
      </c>
      <c r="G13" s="8">
        <f>Table13[[#This Row],[Unit Price]]*Table13[[#This Row],[Unit Sold]]</f>
        <v>240</v>
      </c>
      <c r="H13" s="1" t="s">
        <v>9</v>
      </c>
      <c r="J13" t="s">
        <v>159</v>
      </c>
      <c r="K13" s="10" t="e">
        <f>VLOOKUP(AVERAGE(Table13[Quantity in Stock]),Table13[Quantity in Stock],1,FALSE)</f>
        <v>#N/A</v>
      </c>
    </row>
    <row r="14" spans="1:11" ht="16.2" customHeight="1" x14ac:dyDescent="0.3">
      <c r="A14" s="1">
        <v>12</v>
      </c>
      <c r="B14" s="1" t="s">
        <v>22</v>
      </c>
      <c r="C14" s="1" t="s">
        <v>16</v>
      </c>
      <c r="D14" s="5">
        <v>22</v>
      </c>
      <c r="E14" s="1">
        <v>60</v>
      </c>
      <c r="F14" s="8">
        <v>90</v>
      </c>
      <c r="G14" s="8">
        <f>Table13[[#This Row],[Unit Price]]*Table13[[#This Row],[Unit Sold]]</f>
        <v>1320</v>
      </c>
      <c r="H14" s="1" t="s">
        <v>11</v>
      </c>
    </row>
    <row r="15" spans="1:11" ht="21" x14ac:dyDescent="0.3">
      <c r="A15" s="1">
        <v>13</v>
      </c>
      <c r="B15" s="1" t="s">
        <v>23</v>
      </c>
      <c r="C15" s="1" t="s">
        <v>6</v>
      </c>
      <c r="D15" s="5">
        <v>18</v>
      </c>
      <c r="E15" s="1">
        <v>100</v>
      </c>
      <c r="F15" s="8">
        <v>130</v>
      </c>
      <c r="G15" s="8">
        <f>Table13[[#This Row],[Unit Price]]*Table13[[#This Row],[Unit Sold]]</f>
        <v>1800</v>
      </c>
      <c r="H15" s="1" t="s">
        <v>7</v>
      </c>
      <c r="J15" s="17" t="s">
        <v>160</v>
      </c>
      <c r="K15" s="17"/>
    </row>
    <row r="16" spans="1:11" x14ac:dyDescent="0.3">
      <c r="A16" s="1">
        <v>14</v>
      </c>
      <c r="B16" s="1" t="s">
        <v>24</v>
      </c>
      <c r="C16" s="1" t="s">
        <v>6</v>
      </c>
      <c r="D16" s="5">
        <v>32</v>
      </c>
      <c r="E16" s="1">
        <v>20</v>
      </c>
      <c r="F16" s="8">
        <v>75</v>
      </c>
      <c r="G16" s="8">
        <f>Table13[[#This Row],[Unit Price]]*Table13[[#This Row],[Unit Sold]]</f>
        <v>640</v>
      </c>
      <c r="H16" s="1" t="s">
        <v>9</v>
      </c>
    </row>
    <row r="17" spans="1:11" x14ac:dyDescent="0.3">
      <c r="A17" s="1">
        <v>15</v>
      </c>
      <c r="B17" s="1" t="s">
        <v>25</v>
      </c>
      <c r="C17" s="1" t="s">
        <v>13</v>
      </c>
      <c r="D17" s="5">
        <v>49</v>
      </c>
      <c r="E17" s="1">
        <v>15</v>
      </c>
      <c r="F17" s="8">
        <v>35</v>
      </c>
      <c r="G17" s="8">
        <f>Table13[[#This Row],[Unit Price]]*Table13[[#This Row],[Unit Sold]]</f>
        <v>735</v>
      </c>
      <c r="H17" s="1" t="s">
        <v>11</v>
      </c>
      <c r="J17" t="s">
        <v>161</v>
      </c>
      <c r="K17" s="10">
        <f>HLOOKUP("Unit Sold",A2:E102,11,FALSE)</f>
        <v>10</v>
      </c>
    </row>
    <row r="18" spans="1:11" ht="16.8" customHeight="1" x14ac:dyDescent="0.3">
      <c r="A18" s="1">
        <v>16</v>
      </c>
      <c r="B18" s="1" t="s">
        <v>26</v>
      </c>
      <c r="C18" s="1" t="s">
        <v>16</v>
      </c>
      <c r="D18" s="5">
        <v>26</v>
      </c>
      <c r="E18" s="1">
        <v>30</v>
      </c>
      <c r="F18" s="8">
        <v>50</v>
      </c>
      <c r="G18" s="8">
        <f>Table13[[#This Row],[Unit Price]]*Table13[[#This Row],[Unit Sold]]</f>
        <v>780</v>
      </c>
      <c r="H18" s="1" t="s">
        <v>7</v>
      </c>
      <c r="J18" t="s">
        <v>162</v>
      </c>
      <c r="K18" s="10">
        <f>HLOOKUP("Unit Price",A2:D102,51,FALSE)</f>
        <v>40</v>
      </c>
    </row>
    <row r="19" spans="1:11" x14ac:dyDescent="0.3">
      <c r="A19" s="1">
        <v>17</v>
      </c>
      <c r="B19" s="1" t="s">
        <v>27</v>
      </c>
      <c r="C19" s="1" t="s">
        <v>6</v>
      </c>
      <c r="D19" s="5">
        <v>55</v>
      </c>
      <c r="E19" s="1">
        <v>25</v>
      </c>
      <c r="F19" s="8">
        <v>45</v>
      </c>
      <c r="G19" s="8">
        <f>Table13[[#This Row],[Unit Price]]*Table13[[#This Row],[Unit Sold]]</f>
        <v>1375</v>
      </c>
      <c r="H19" s="1" t="s">
        <v>9</v>
      </c>
      <c r="J19" t="s">
        <v>163</v>
      </c>
      <c r="K19" s="10" t="str">
        <f>HLOOKUP("Product Name",A2:B102,35,FALSE)</f>
        <v>Gadget AH</v>
      </c>
    </row>
    <row r="20" spans="1:11" x14ac:dyDescent="0.3">
      <c r="A20" s="1">
        <v>18</v>
      </c>
      <c r="B20" s="1" t="s">
        <v>28</v>
      </c>
      <c r="C20" s="1" t="s">
        <v>6</v>
      </c>
      <c r="D20" s="5">
        <v>70</v>
      </c>
      <c r="E20" s="1">
        <v>10</v>
      </c>
      <c r="F20" s="8">
        <v>30</v>
      </c>
      <c r="G20" s="8">
        <f>Table13[[#This Row],[Unit Price]]*Table13[[#This Row],[Unit Sold]]</f>
        <v>700</v>
      </c>
      <c r="H20" s="1" t="s">
        <v>11</v>
      </c>
      <c r="J20" t="s">
        <v>164</v>
      </c>
      <c r="K20" s="10" t="str">
        <f>HLOOKUP("Category",A2:C102,68,FALSE)</f>
        <v>Tools</v>
      </c>
    </row>
    <row r="21" spans="1:11" x14ac:dyDescent="0.3">
      <c r="A21" s="1">
        <v>19</v>
      </c>
      <c r="B21" s="1" t="s">
        <v>29</v>
      </c>
      <c r="C21" s="1" t="s">
        <v>13</v>
      </c>
      <c r="D21" s="5">
        <v>65</v>
      </c>
      <c r="E21" s="1">
        <v>3</v>
      </c>
      <c r="F21" s="8">
        <v>3</v>
      </c>
      <c r="G21" s="8">
        <f>Table13[[#This Row],[Unit Price]]*Table13[[#This Row],[Unit Sold]]</f>
        <v>195</v>
      </c>
      <c r="H21" s="1" t="s">
        <v>7</v>
      </c>
      <c r="J21" t="s">
        <v>165</v>
      </c>
      <c r="K21" s="10" t="str">
        <f>HLOOKUP("Supplier",A2:H102,24,FALSE)</f>
        <v>Supplier Y</v>
      </c>
    </row>
    <row r="22" spans="1:11" ht="16.2" customHeight="1" x14ac:dyDescent="0.3">
      <c r="A22" s="1">
        <v>20</v>
      </c>
      <c r="B22" s="1" t="s">
        <v>30</v>
      </c>
      <c r="C22" s="1" t="s">
        <v>16</v>
      </c>
      <c r="D22" s="5">
        <v>27</v>
      </c>
      <c r="E22" s="1">
        <v>40</v>
      </c>
      <c r="F22" s="8">
        <v>85</v>
      </c>
      <c r="G22" s="8">
        <f>Table13[[#This Row],[Unit Price]]*Table13[[#This Row],[Unit Sold]]</f>
        <v>1080</v>
      </c>
      <c r="H22" s="1" t="s">
        <v>9</v>
      </c>
      <c r="J22" s="18" t="s">
        <v>166</v>
      </c>
      <c r="K22" s="10" t="str">
        <f>HLOOKUP("Product Name",A2:D102,MATCH(MAX(Table13[Unit Price]),Table13[Unit Price],0)+1,FALSE)</f>
        <v>Gadget R</v>
      </c>
    </row>
    <row r="23" spans="1:11" x14ac:dyDescent="0.3">
      <c r="A23" s="1">
        <v>21</v>
      </c>
      <c r="B23" s="1" t="s">
        <v>31</v>
      </c>
      <c r="C23" s="1" t="s">
        <v>6</v>
      </c>
      <c r="D23" s="5">
        <v>33</v>
      </c>
      <c r="E23" s="1">
        <v>50</v>
      </c>
      <c r="F23" s="8">
        <v>95</v>
      </c>
      <c r="G23" s="8">
        <f>Table13[[#This Row],[Unit Price]]*Table13[[#This Row],[Unit Sold]]</f>
        <v>1650</v>
      </c>
      <c r="H23" s="1" t="s">
        <v>11</v>
      </c>
      <c r="J23" s="19" t="s">
        <v>167</v>
      </c>
      <c r="K23" s="10" t="str">
        <f>HLOOKUP("Product Name",A2:F102,MATCH(MIN(Table13[Quantity in Stock]),Table13[Quantity in Stock],0)+1,FALSE)</f>
        <v>Tool S</v>
      </c>
    </row>
    <row r="24" spans="1:11" x14ac:dyDescent="0.3">
      <c r="A24" s="1">
        <v>22</v>
      </c>
      <c r="B24" s="1" t="s">
        <v>32</v>
      </c>
      <c r="C24" s="1" t="s">
        <v>6</v>
      </c>
      <c r="D24" s="5">
        <v>44</v>
      </c>
      <c r="E24" s="1">
        <v>35</v>
      </c>
      <c r="F24" s="8">
        <v>60</v>
      </c>
      <c r="G24" s="8">
        <f>Table13[[#This Row],[Unit Price]]*Table13[[#This Row],[Unit Sold]]</f>
        <v>1540</v>
      </c>
      <c r="H24" s="1" t="s">
        <v>7</v>
      </c>
      <c r="J24" s="18" t="s">
        <v>168</v>
      </c>
      <c r="K24" s="10">
        <f>HLOOKUP("Unit Price",A2:E102,MATCH(LARGE(Table13[Unit Sold],4),Table13[Unit Sold],0)+1,FALSE)</f>
        <v>18</v>
      </c>
    </row>
    <row r="25" spans="1:11" x14ac:dyDescent="0.3">
      <c r="A25" s="1">
        <v>23</v>
      </c>
      <c r="B25" s="1" t="s">
        <v>33</v>
      </c>
      <c r="C25" s="1" t="s">
        <v>13</v>
      </c>
      <c r="D25" s="5">
        <v>52</v>
      </c>
      <c r="E25" s="1">
        <v>10</v>
      </c>
      <c r="F25" s="8">
        <v>25</v>
      </c>
      <c r="G25" s="8">
        <f>Table13[[#This Row],[Unit Price]]*Table13[[#This Row],[Unit Sold]]</f>
        <v>520</v>
      </c>
      <c r="H25" s="1" t="s">
        <v>9</v>
      </c>
      <c r="J25" s="19" t="s">
        <v>169</v>
      </c>
      <c r="K25" s="10">
        <f>HLOOKUP("Total Price",A2:G102,MATCH(LARGE(Table13[Total Price],2),Table13[Total Price],0)+1,FALSE)</f>
        <v>3000</v>
      </c>
    </row>
    <row r="26" spans="1:11" ht="15.6" customHeight="1" x14ac:dyDescent="0.3">
      <c r="A26" s="1">
        <v>24</v>
      </c>
      <c r="B26" s="1" t="s">
        <v>34</v>
      </c>
      <c r="C26" s="1" t="s">
        <v>16</v>
      </c>
      <c r="D26" s="5">
        <v>24</v>
      </c>
      <c r="E26" s="1">
        <v>75</v>
      </c>
      <c r="F26" s="8">
        <v>150</v>
      </c>
      <c r="G26" s="8">
        <f>Table13[[#This Row],[Unit Price]]*Table13[[#This Row],[Unit Sold]]</f>
        <v>1800</v>
      </c>
      <c r="H26" s="1" t="s">
        <v>11</v>
      </c>
      <c r="J26" s="18" t="s">
        <v>170</v>
      </c>
      <c r="K26" s="10" t="str">
        <f>IF(MIN(Table13[Unit Price]) &lt; 30,HLOOKUP("Product Name",A2:E102,MATCH(MIN(Table13[Unit Price]),Table13[Unit Price],0) + 1,FALSE),"PRODUCT NOT FOUND")</f>
        <v>Widget B</v>
      </c>
    </row>
    <row r="27" spans="1:11" x14ac:dyDescent="0.3">
      <c r="A27" s="1">
        <v>25</v>
      </c>
      <c r="B27" s="1" t="s">
        <v>35</v>
      </c>
      <c r="C27" s="1" t="s">
        <v>6</v>
      </c>
      <c r="D27" s="5">
        <v>20</v>
      </c>
      <c r="E27" s="1">
        <v>90</v>
      </c>
      <c r="F27" s="8">
        <v>110</v>
      </c>
      <c r="G27" s="8">
        <f>Table13[[#This Row],[Unit Price]]*Table13[[#This Row],[Unit Sold]]</f>
        <v>1800</v>
      </c>
      <c r="H27" s="1" t="s">
        <v>7</v>
      </c>
    </row>
    <row r="28" spans="1:11" x14ac:dyDescent="0.3">
      <c r="A28" s="1">
        <v>26</v>
      </c>
      <c r="B28" s="1" t="s">
        <v>36</v>
      </c>
      <c r="C28" s="1" t="s">
        <v>6</v>
      </c>
      <c r="D28" s="5">
        <v>38</v>
      </c>
      <c r="E28" s="1">
        <v>30</v>
      </c>
      <c r="F28" s="8">
        <v>65</v>
      </c>
      <c r="G28" s="8">
        <f>Table13[[#This Row],[Unit Price]]*Table13[[#This Row],[Unit Sold]]</f>
        <v>1140</v>
      </c>
      <c r="H28" s="1" t="s">
        <v>9</v>
      </c>
    </row>
    <row r="29" spans="1:11" x14ac:dyDescent="0.3">
      <c r="A29" s="1">
        <v>27</v>
      </c>
      <c r="B29" s="1" t="s">
        <v>37</v>
      </c>
      <c r="C29" s="1" t="s">
        <v>13</v>
      </c>
      <c r="D29" s="5">
        <v>50</v>
      </c>
      <c r="E29" s="1">
        <v>5</v>
      </c>
      <c r="F29" s="8">
        <v>20</v>
      </c>
      <c r="G29" s="8">
        <f>Table13[[#This Row],[Unit Price]]*Table13[[#This Row],[Unit Sold]]</f>
        <v>250</v>
      </c>
      <c r="H29" s="1" t="s">
        <v>11</v>
      </c>
    </row>
    <row r="30" spans="1:11" x14ac:dyDescent="0.3">
      <c r="A30" s="1">
        <v>28</v>
      </c>
      <c r="B30" s="1" t="s">
        <v>38</v>
      </c>
      <c r="C30" s="1" t="s">
        <v>16</v>
      </c>
      <c r="D30" s="5">
        <v>30</v>
      </c>
      <c r="E30" s="1">
        <v>50</v>
      </c>
      <c r="F30" s="8">
        <v>80</v>
      </c>
      <c r="G30" s="8">
        <f>Table13[[#This Row],[Unit Price]]*Table13[[#This Row],[Unit Sold]]</f>
        <v>1500</v>
      </c>
      <c r="H30" s="1" t="s">
        <v>7</v>
      </c>
    </row>
    <row r="31" spans="1:11" x14ac:dyDescent="0.3">
      <c r="A31" s="1">
        <v>29</v>
      </c>
      <c r="B31" s="1" t="s">
        <v>39</v>
      </c>
      <c r="C31" s="1" t="s">
        <v>6</v>
      </c>
      <c r="D31" s="5">
        <v>15</v>
      </c>
      <c r="E31" s="1">
        <v>100</v>
      </c>
      <c r="F31" s="8">
        <v>150</v>
      </c>
      <c r="G31" s="8">
        <f>Table13[[#This Row],[Unit Price]]*Table13[[#This Row],[Unit Sold]]</f>
        <v>1500</v>
      </c>
      <c r="H31" s="1" t="s">
        <v>9</v>
      </c>
    </row>
    <row r="32" spans="1:11" x14ac:dyDescent="0.3">
      <c r="A32" s="1">
        <v>30</v>
      </c>
      <c r="B32" s="1" t="s">
        <v>40</v>
      </c>
      <c r="C32" s="1" t="s">
        <v>6</v>
      </c>
      <c r="D32" s="5">
        <v>48</v>
      </c>
      <c r="E32" s="1">
        <v>25</v>
      </c>
      <c r="F32" s="8">
        <v>55</v>
      </c>
      <c r="G32" s="8">
        <f>Table13[[#This Row],[Unit Price]]*Table13[[#This Row],[Unit Sold]]</f>
        <v>1200</v>
      </c>
      <c r="H32" s="1" t="s">
        <v>11</v>
      </c>
    </row>
    <row r="33" spans="1:8" x14ac:dyDescent="0.3">
      <c r="A33" s="1">
        <v>31</v>
      </c>
      <c r="B33" s="1" t="s">
        <v>41</v>
      </c>
      <c r="C33" s="1" t="s">
        <v>13</v>
      </c>
      <c r="D33" s="5">
        <v>60</v>
      </c>
      <c r="E33" s="1">
        <v>20</v>
      </c>
      <c r="F33" s="8">
        <v>40</v>
      </c>
      <c r="G33" s="8">
        <f>Table13[[#This Row],[Unit Price]]*Table13[[#This Row],[Unit Sold]]</f>
        <v>1200</v>
      </c>
      <c r="H33" s="1" t="s">
        <v>7</v>
      </c>
    </row>
    <row r="34" spans="1:8" x14ac:dyDescent="0.3">
      <c r="A34" s="1">
        <v>32</v>
      </c>
      <c r="B34" s="1" t="s">
        <v>42</v>
      </c>
      <c r="C34" s="1" t="s">
        <v>16</v>
      </c>
      <c r="D34" s="5">
        <v>29</v>
      </c>
      <c r="E34" s="1">
        <v>70</v>
      </c>
      <c r="F34" s="8">
        <v>95</v>
      </c>
      <c r="G34" s="8">
        <f>Table13[[#This Row],[Unit Price]]*Table13[[#This Row],[Unit Sold]]</f>
        <v>2030</v>
      </c>
      <c r="H34" s="1" t="s">
        <v>9</v>
      </c>
    </row>
    <row r="35" spans="1:8" x14ac:dyDescent="0.3">
      <c r="A35" s="1">
        <v>33</v>
      </c>
      <c r="B35" s="1" t="s">
        <v>43</v>
      </c>
      <c r="C35" s="1" t="s">
        <v>6</v>
      </c>
      <c r="D35" s="5">
        <v>27</v>
      </c>
      <c r="E35" s="1">
        <v>60</v>
      </c>
      <c r="F35" s="8">
        <v>85</v>
      </c>
      <c r="G35" s="8">
        <f>Table13[[#This Row],[Unit Price]]*Table13[[#This Row],[Unit Sold]]</f>
        <v>1620</v>
      </c>
      <c r="H35" s="1" t="s">
        <v>11</v>
      </c>
    </row>
    <row r="36" spans="1:8" x14ac:dyDescent="0.3">
      <c r="A36" s="1">
        <v>34</v>
      </c>
      <c r="B36" s="1" t="s">
        <v>44</v>
      </c>
      <c r="C36" s="1" t="s">
        <v>6</v>
      </c>
      <c r="D36" s="5">
        <v>52</v>
      </c>
      <c r="E36" s="1">
        <v>10</v>
      </c>
      <c r="F36" s="8">
        <v>30</v>
      </c>
      <c r="G36" s="8">
        <f>Table13[[#This Row],[Unit Price]]*Table13[[#This Row],[Unit Sold]]</f>
        <v>520</v>
      </c>
      <c r="H36" s="1" t="s">
        <v>7</v>
      </c>
    </row>
    <row r="37" spans="1:8" x14ac:dyDescent="0.3">
      <c r="A37" s="1">
        <v>35</v>
      </c>
      <c r="B37" s="1" t="s">
        <v>45</v>
      </c>
      <c r="C37" s="1" t="s">
        <v>13</v>
      </c>
      <c r="D37" s="5">
        <v>39</v>
      </c>
      <c r="E37" s="1">
        <v>5</v>
      </c>
      <c r="F37" s="8">
        <v>10</v>
      </c>
      <c r="G37" s="8">
        <f>Table13[[#This Row],[Unit Price]]*Table13[[#This Row],[Unit Sold]]</f>
        <v>195</v>
      </c>
      <c r="H37" s="1" t="s">
        <v>9</v>
      </c>
    </row>
    <row r="38" spans="1:8" x14ac:dyDescent="0.3">
      <c r="A38" s="1">
        <v>36</v>
      </c>
      <c r="B38" s="1" t="s">
        <v>46</v>
      </c>
      <c r="C38" s="1" t="s">
        <v>16</v>
      </c>
      <c r="D38" s="5">
        <v>23</v>
      </c>
      <c r="E38" s="1">
        <v>90</v>
      </c>
      <c r="F38" s="8">
        <v>120</v>
      </c>
      <c r="G38" s="8">
        <f>Table13[[#This Row],[Unit Price]]*Table13[[#This Row],[Unit Sold]]</f>
        <v>2070</v>
      </c>
      <c r="H38" s="1" t="s">
        <v>11</v>
      </c>
    </row>
    <row r="39" spans="1:8" x14ac:dyDescent="0.3">
      <c r="A39" s="1">
        <v>37</v>
      </c>
      <c r="B39" s="1" t="s">
        <v>47</v>
      </c>
      <c r="C39" s="1" t="s">
        <v>6</v>
      </c>
      <c r="D39" s="5">
        <v>31</v>
      </c>
      <c r="E39" s="1">
        <v>40</v>
      </c>
      <c r="F39" s="8">
        <v>70</v>
      </c>
      <c r="G39" s="8">
        <f>Table13[[#This Row],[Unit Price]]*Table13[[#This Row],[Unit Sold]]</f>
        <v>1240</v>
      </c>
      <c r="H39" s="1" t="s">
        <v>7</v>
      </c>
    </row>
    <row r="40" spans="1:8" x14ac:dyDescent="0.3">
      <c r="A40" s="1">
        <v>38</v>
      </c>
      <c r="B40" s="1" t="s">
        <v>48</v>
      </c>
      <c r="C40" s="1" t="s">
        <v>6</v>
      </c>
      <c r="D40" s="5">
        <v>45</v>
      </c>
      <c r="E40" s="1">
        <v>20</v>
      </c>
      <c r="F40" s="8">
        <v>25</v>
      </c>
      <c r="G40" s="8">
        <f>Table13[[#This Row],[Unit Price]]*Table13[[#This Row],[Unit Sold]]</f>
        <v>900</v>
      </c>
      <c r="H40" s="1" t="s">
        <v>9</v>
      </c>
    </row>
    <row r="41" spans="1:8" x14ac:dyDescent="0.3">
      <c r="A41" s="1">
        <v>39</v>
      </c>
      <c r="B41" s="1" t="s">
        <v>49</v>
      </c>
      <c r="C41" s="1" t="s">
        <v>13</v>
      </c>
      <c r="D41" s="5">
        <v>54</v>
      </c>
      <c r="E41" s="1">
        <v>10</v>
      </c>
      <c r="F41" s="8">
        <v>15</v>
      </c>
      <c r="G41" s="8">
        <f>Table13[[#This Row],[Unit Price]]*Table13[[#This Row],[Unit Sold]]</f>
        <v>540</v>
      </c>
      <c r="H41" s="1" t="s">
        <v>11</v>
      </c>
    </row>
    <row r="42" spans="1:8" x14ac:dyDescent="0.3">
      <c r="A42" s="1">
        <v>40</v>
      </c>
      <c r="B42" s="1" t="s">
        <v>50</v>
      </c>
      <c r="C42" s="1" t="s">
        <v>16</v>
      </c>
      <c r="D42" s="5">
        <v>28</v>
      </c>
      <c r="E42" s="1">
        <v>30</v>
      </c>
      <c r="F42" s="8">
        <v>60</v>
      </c>
      <c r="G42" s="8">
        <f>Table13[[#This Row],[Unit Price]]*Table13[[#This Row],[Unit Sold]]</f>
        <v>840</v>
      </c>
      <c r="H42" s="1" t="s">
        <v>7</v>
      </c>
    </row>
    <row r="43" spans="1:8" x14ac:dyDescent="0.3">
      <c r="A43" s="1">
        <v>41</v>
      </c>
      <c r="B43" s="1" t="s">
        <v>51</v>
      </c>
      <c r="C43" s="1" t="s">
        <v>6</v>
      </c>
      <c r="D43" s="5">
        <v>36</v>
      </c>
      <c r="E43" s="1">
        <v>70</v>
      </c>
      <c r="F43" s="8">
        <v>90</v>
      </c>
      <c r="G43" s="8">
        <f>Table13[[#This Row],[Unit Price]]*Table13[[#This Row],[Unit Sold]]</f>
        <v>2520</v>
      </c>
      <c r="H43" s="1" t="s">
        <v>9</v>
      </c>
    </row>
    <row r="44" spans="1:8" x14ac:dyDescent="0.3">
      <c r="A44" s="1">
        <v>42</v>
      </c>
      <c r="B44" s="1" t="s">
        <v>52</v>
      </c>
      <c r="C44" s="1" t="s">
        <v>6</v>
      </c>
      <c r="D44" s="5">
        <v>46</v>
      </c>
      <c r="E44" s="1">
        <v>20</v>
      </c>
      <c r="F44" s="8">
        <v>80</v>
      </c>
      <c r="G44" s="8">
        <f>Table13[[#This Row],[Unit Price]]*Table13[[#This Row],[Unit Sold]]</f>
        <v>920</v>
      </c>
      <c r="H44" s="1" t="s">
        <v>11</v>
      </c>
    </row>
    <row r="45" spans="1:8" x14ac:dyDescent="0.3">
      <c r="A45" s="1">
        <v>43</v>
      </c>
      <c r="B45" s="1" t="s">
        <v>53</v>
      </c>
      <c r="C45" s="1" t="s">
        <v>13</v>
      </c>
      <c r="D45" s="5">
        <v>58</v>
      </c>
      <c r="E45" s="1">
        <v>3</v>
      </c>
      <c r="F45" s="8">
        <v>5</v>
      </c>
      <c r="G45" s="8">
        <f>Table13[[#This Row],[Unit Price]]*Table13[[#This Row],[Unit Sold]]</f>
        <v>174</v>
      </c>
      <c r="H45" s="1" t="s">
        <v>7</v>
      </c>
    </row>
    <row r="46" spans="1:8" x14ac:dyDescent="0.3">
      <c r="A46" s="1">
        <v>44</v>
      </c>
      <c r="B46" s="1" t="s">
        <v>54</v>
      </c>
      <c r="C46" s="1" t="s">
        <v>16</v>
      </c>
      <c r="D46" s="5">
        <v>25</v>
      </c>
      <c r="E46" s="1">
        <v>50</v>
      </c>
      <c r="F46" s="8">
        <v>110</v>
      </c>
      <c r="G46" s="8">
        <f>Table13[[#This Row],[Unit Price]]*Table13[[#This Row],[Unit Sold]]</f>
        <v>1250</v>
      </c>
      <c r="H46" s="1" t="s">
        <v>9</v>
      </c>
    </row>
    <row r="47" spans="1:8" x14ac:dyDescent="0.3">
      <c r="A47" s="1">
        <v>45</v>
      </c>
      <c r="B47" s="1" t="s">
        <v>55</v>
      </c>
      <c r="C47" s="1" t="s">
        <v>6</v>
      </c>
      <c r="D47" s="5">
        <v>42</v>
      </c>
      <c r="E47" s="1">
        <v>25</v>
      </c>
      <c r="F47" s="8">
        <v>50</v>
      </c>
      <c r="G47" s="8">
        <f>Table13[[#This Row],[Unit Price]]*Table13[[#This Row],[Unit Sold]]</f>
        <v>1050</v>
      </c>
      <c r="H47" s="1" t="s">
        <v>11</v>
      </c>
    </row>
    <row r="48" spans="1:8" x14ac:dyDescent="0.3">
      <c r="A48" s="1">
        <v>46</v>
      </c>
      <c r="B48" s="1" t="s">
        <v>56</v>
      </c>
      <c r="C48" s="1" t="s">
        <v>6</v>
      </c>
      <c r="D48" s="5">
        <v>50</v>
      </c>
      <c r="E48" s="1">
        <v>10</v>
      </c>
      <c r="F48" s="8">
        <v>30</v>
      </c>
      <c r="G48" s="8">
        <f>Table13[[#This Row],[Unit Price]]*Table13[[#This Row],[Unit Sold]]</f>
        <v>500</v>
      </c>
      <c r="H48" s="1" t="s">
        <v>7</v>
      </c>
    </row>
    <row r="49" spans="1:8" x14ac:dyDescent="0.3">
      <c r="A49" s="1">
        <v>47</v>
      </c>
      <c r="B49" s="1" t="s">
        <v>57</v>
      </c>
      <c r="C49" s="1" t="s">
        <v>13</v>
      </c>
      <c r="D49" s="5">
        <v>66</v>
      </c>
      <c r="E49" s="1">
        <v>5</v>
      </c>
      <c r="F49" s="8">
        <v>20</v>
      </c>
      <c r="G49" s="8">
        <f>Table13[[#This Row],[Unit Price]]*Table13[[#This Row],[Unit Sold]]</f>
        <v>330</v>
      </c>
      <c r="H49" s="1" t="s">
        <v>9</v>
      </c>
    </row>
    <row r="50" spans="1:8" x14ac:dyDescent="0.3">
      <c r="A50" s="1">
        <v>48</v>
      </c>
      <c r="B50" s="1" t="s">
        <v>58</v>
      </c>
      <c r="C50" s="1" t="s">
        <v>16</v>
      </c>
      <c r="D50" s="5">
        <v>21</v>
      </c>
      <c r="E50" s="1">
        <v>40</v>
      </c>
      <c r="F50" s="8">
        <v>95</v>
      </c>
      <c r="G50" s="8">
        <f>Table13[[#This Row],[Unit Price]]*Table13[[#This Row],[Unit Sold]]</f>
        <v>840</v>
      </c>
      <c r="H50" s="1" t="s">
        <v>11</v>
      </c>
    </row>
    <row r="51" spans="1:8" x14ac:dyDescent="0.3">
      <c r="A51" s="1">
        <v>49</v>
      </c>
      <c r="B51" s="1" t="s">
        <v>59</v>
      </c>
      <c r="C51" s="1" t="s">
        <v>6</v>
      </c>
      <c r="D51" s="5">
        <v>34</v>
      </c>
      <c r="E51" s="1">
        <v>50</v>
      </c>
      <c r="F51" s="8">
        <v>75</v>
      </c>
      <c r="G51" s="8">
        <f>Table13[[#This Row],[Unit Price]]*Table13[[#This Row],[Unit Sold]]</f>
        <v>1700</v>
      </c>
      <c r="H51" s="1" t="s">
        <v>7</v>
      </c>
    </row>
    <row r="52" spans="1:8" x14ac:dyDescent="0.3">
      <c r="A52" s="1">
        <v>50</v>
      </c>
      <c r="B52" s="1" t="s">
        <v>60</v>
      </c>
      <c r="C52" s="1" t="s">
        <v>6</v>
      </c>
      <c r="D52" s="5">
        <v>40</v>
      </c>
      <c r="E52" s="1">
        <v>20</v>
      </c>
      <c r="F52" s="8">
        <v>45</v>
      </c>
      <c r="G52" s="8">
        <f>Table13[[#This Row],[Unit Price]]*Table13[[#This Row],[Unit Sold]]</f>
        <v>800</v>
      </c>
      <c r="H52" s="1" t="s">
        <v>9</v>
      </c>
    </row>
    <row r="53" spans="1:8" x14ac:dyDescent="0.3">
      <c r="A53" s="1">
        <v>51</v>
      </c>
      <c r="B53" s="1" t="s">
        <v>61</v>
      </c>
      <c r="C53" s="1" t="s">
        <v>13</v>
      </c>
      <c r="D53" s="5">
        <v>62</v>
      </c>
      <c r="E53" s="1">
        <v>5</v>
      </c>
      <c r="F53" s="8">
        <v>15</v>
      </c>
      <c r="G53" s="8">
        <f>Table13[[#This Row],[Unit Price]]*Table13[[#This Row],[Unit Sold]]</f>
        <v>310</v>
      </c>
      <c r="H53" s="1" t="s">
        <v>11</v>
      </c>
    </row>
    <row r="54" spans="1:8" x14ac:dyDescent="0.3">
      <c r="A54" s="1">
        <v>52</v>
      </c>
      <c r="B54" s="1" t="s">
        <v>62</v>
      </c>
      <c r="C54" s="1" t="s">
        <v>16</v>
      </c>
      <c r="D54" s="5">
        <v>19</v>
      </c>
      <c r="E54" s="1">
        <v>70</v>
      </c>
      <c r="F54" s="8">
        <v>100</v>
      </c>
      <c r="G54" s="8">
        <f>Table13[[#This Row],[Unit Price]]*Table13[[#This Row],[Unit Sold]]</f>
        <v>1330</v>
      </c>
      <c r="H54" s="1" t="s">
        <v>7</v>
      </c>
    </row>
    <row r="55" spans="1:8" x14ac:dyDescent="0.3">
      <c r="A55" s="1">
        <v>53</v>
      </c>
      <c r="B55" s="1" t="s">
        <v>63</v>
      </c>
      <c r="C55" s="1" t="s">
        <v>6</v>
      </c>
      <c r="D55" s="5">
        <v>37</v>
      </c>
      <c r="E55" s="1">
        <v>30</v>
      </c>
      <c r="F55" s="8">
        <v>50</v>
      </c>
      <c r="G55" s="8">
        <f>Table13[[#This Row],[Unit Price]]*Table13[[#This Row],[Unit Sold]]</f>
        <v>1110</v>
      </c>
      <c r="H55" s="1" t="s">
        <v>9</v>
      </c>
    </row>
    <row r="56" spans="1:8" x14ac:dyDescent="0.3">
      <c r="A56" s="1">
        <v>54</v>
      </c>
      <c r="B56" s="1" t="s">
        <v>64</v>
      </c>
      <c r="C56" s="1" t="s">
        <v>6</v>
      </c>
      <c r="D56" s="5">
        <v>55</v>
      </c>
      <c r="E56" s="1">
        <v>10</v>
      </c>
      <c r="F56" s="8">
        <v>20</v>
      </c>
      <c r="G56" s="8">
        <f>Table13[[#This Row],[Unit Price]]*Table13[[#This Row],[Unit Sold]]</f>
        <v>550</v>
      </c>
      <c r="H56" s="1" t="s">
        <v>11</v>
      </c>
    </row>
    <row r="57" spans="1:8" x14ac:dyDescent="0.3">
      <c r="A57" s="1">
        <v>55</v>
      </c>
      <c r="B57" s="1" t="s">
        <v>65</v>
      </c>
      <c r="C57" s="1" t="s">
        <v>13</v>
      </c>
      <c r="D57" s="5">
        <v>57</v>
      </c>
      <c r="E57" s="1">
        <v>2</v>
      </c>
      <c r="F57" s="8">
        <v>10</v>
      </c>
      <c r="G57" s="8">
        <f>Table13[[#This Row],[Unit Price]]*Table13[[#This Row],[Unit Sold]]</f>
        <v>114</v>
      </c>
      <c r="H57" s="1" t="s">
        <v>7</v>
      </c>
    </row>
    <row r="58" spans="1:8" x14ac:dyDescent="0.3">
      <c r="A58" s="1">
        <v>56</v>
      </c>
      <c r="B58" s="1" t="s">
        <v>66</v>
      </c>
      <c r="C58" s="1" t="s">
        <v>16</v>
      </c>
      <c r="D58" s="5">
        <v>30</v>
      </c>
      <c r="E58" s="1">
        <v>20</v>
      </c>
      <c r="F58" s="8">
        <v>60</v>
      </c>
      <c r="G58" s="8">
        <f>Table13[[#This Row],[Unit Price]]*Table13[[#This Row],[Unit Sold]]</f>
        <v>600</v>
      </c>
      <c r="H58" s="1" t="s">
        <v>9</v>
      </c>
    </row>
    <row r="59" spans="1:8" x14ac:dyDescent="0.3">
      <c r="A59" s="1">
        <v>57</v>
      </c>
      <c r="B59" s="1" t="s">
        <v>67</v>
      </c>
      <c r="C59" s="1" t="s">
        <v>6</v>
      </c>
      <c r="D59" s="5">
        <v>29</v>
      </c>
      <c r="E59" s="1">
        <v>60</v>
      </c>
      <c r="F59" s="8">
        <v>90</v>
      </c>
      <c r="G59" s="8">
        <f>Table13[[#This Row],[Unit Price]]*Table13[[#This Row],[Unit Sold]]</f>
        <v>1740</v>
      </c>
      <c r="H59" s="1" t="s">
        <v>11</v>
      </c>
    </row>
    <row r="60" spans="1:8" x14ac:dyDescent="0.3">
      <c r="A60" s="1">
        <v>58</v>
      </c>
      <c r="B60" s="1" t="s">
        <v>68</v>
      </c>
      <c r="C60" s="1" t="s">
        <v>6</v>
      </c>
      <c r="D60" s="5">
        <v>49</v>
      </c>
      <c r="E60" s="1">
        <v>15</v>
      </c>
      <c r="F60" s="8">
        <v>25</v>
      </c>
      <c r="G60" s="8">
        <f>Table13[[#This Row],[Unit Price]]*Table13[[#This Row],[Unit Sold]]</f>
        <v>735</v>
      </c>
      <c r="H60" s="1" t="s">
        <v>7</v>
      </c>
    </row>
    <row r="61" spans="1:8" x14ac:dyDescent="0.3">
      <c r="A61" s="1">
        <v>59</v>
      </c>
      <c r="B61" s="1" t="s">
        <v>69</v>
      </c>
      <c r="C61" s="1" t="s">
        <v>13</v>
      </c>
      <c r="D61" s="5">
        <v>64</v>
      </c>
      <c r="E61" s="1">
        <v>8</v>
      </c>
      <c r="F61" s="8">
        <v>30</v>
      </c>
      <c r="G61" s="8">
        <f>Table13[[#This Row],[Unit Price]]*Table13[[#This Row],[Unit Sold]]</f>
        <v>512</v>
      </c>
      <c r="H61" s="1" t="s">
        <v>9</v>
      </c>
    </row>
    <row r="62" spans="1:8" x14ac:dyDescent="0.3">
      <c r="A62" s="1">
        <v>60</v>
      </c>
      <c r="B62" s="1" t="s">
        <v>70</v>
      </c>
      <c r="C62" s="1" t="s">
        <v>16</v>
      </c>
      <c r="D62" s="5">
        <v>22</v>
      </c>
      <c r="E62" s="1">
        <v>100</v>
      </c>
      <c r="F62" s="8">
        <v>120</v>
      </c>
      <c r="G62" s="8">
        <f>Table13[[#This Row],[Unit Price]]*Table13[[#This Row],[Unit Sold]]</f>
        <v>2200</v>
      </c>
      <c r="H62" s="1" t="s">
        <v>11</v>
      </c>
    </row>
    <row r="63" spans="1:8" x14ac:dyDescent="0.3">
      <c r="A63" s="1">
        <v>61</v>
      </c>
      <c r="B63" s="1" t="s">
        <v>71</v>
      </c>
      <c r="C63" s="1" t="s">
        <v>6</v>
      </c>
      <c r="D63" s="5">
        <v>33</v>
      </c>
      <c r="E63" s="1">
        <v>40</v>
      </c>
      <c r="F63" s="8">
        <v>70</v>
      </c>
      <c r="G63" s="8">
        <f>Table13[[#This Row],[Unit Price]]*Table13[[#This Row],[Unit Sold]]</f>
        <v>1320</v>
      </c>
      <c r="H63" s="1" t="s">
        <v>7</v>
      </c>
    </row>
    <row r="64" spans="1:8" x14ac:dyDescent="0.3">
      <c r="A64" s="1">
        <v>62</v>
      </c>
      <c r="B64" s="1" t="s">
        <v>72</v>
      </c>
      <c r="C64" s="1" t="s">
        <v>6</v>
      </c>
      <c r="D64" s="5">
        <v>47</v>
      </c>
      <c r="E64" s="1">
        <v>50</v>
      </c>
      <c r="F64" s="8">
        <v>80</v>
      </c>
      <c r="G64" s="8">
        <f>Table13[[#This Row],[Unit Price]]*Table13[[#This Row],[Unit Sold]]</f>
        <v>2350</v>
      </c>
      <c r="H64" s="1" t="s">
        <v>9</v>
      </c>
    </row>
    <row r="65" spans="1:8" x14ac:dyDescent="0.3">
      <c r="A65" s="1">
        <v>63</v>
      </c>
      <c r="B65" s="1" t="s">
        <v>73</v>
      </c>
      <c r="C65" s="1" t="s">
        <v>13</v>
      </c>
      <c r="D65" s="5">
        <v>53</v>
      </c>
      <c r="E65" s="1">
        <v>15</v>
      </c>
      <c r="F65" s="8">
        <v>15</v>
      </c>
      <c r="G65" s="8">
        <f>Table13[[#This Row],[Unit Price]]*Table13[[#This Row],[Unit Sold]]</f>
        <v>795</v>
      </c>
      <c r="H65" s="1" t="s">
        <v>11</v>
      </c>
    </row>
    <row r="66" spans="1:8" x14ac:dyDescent="0.3">
      <c r="A66" s="1">
        <v>64</v>
      </c>
      <c r="B66" s="1" t="s">
        <v>74</v>
      </c>
      <c r="C66" s="1" t="s">
        <v>16</v>
      </c>
      <c r="D66" s="5">
        <v>24</v>
      </c>
      <c r="E66" s="1">
        <v>60</v>
      </c>
      <c r="F66" s="8">
        <v>55</v>
      </c>
      <c r="G66" s="8">
        <f>Table13[[#This Row],[Unit Price]]*Table13[[#This Row],[Unit Sold]]</f>
        <v>1440</v>
      </c>
      <c r="H66" s="1" t="s">
        <v>7</v>
      </c>
    </row>
    <row r="67" spans="1:8" x14ac:dyDescent="0.3">
      <c r="A67" s="1">
        <v>65</v>
      </c>
      <c r="B67" s="1" t="s">
        <v>75</v>
      </c>
      <c r="C67" s="1" t="s">
        <v>6</v>
      </c>
      <c r="D67" s="5">
        <v>36</v>
      </c>
      <c r="E67" s="1">
        <v>30</v>
      </c>
      <c r="F67" s="8">
        <v>90</v>
      </c>
      <c r="G67" s="8">
        <f>Table13[[#This Row],[Unit Price]]*Table13[[#This Row],[Unit Sold]]</f>
        <v>1080</v>
      </c>
      <c r="H67" s="1" t="s">
        <v>9</v>
      </c>
    </row>
    <row r="68" spans="1:8" x14ac:dyDescent="0.3">
      <c r="A68" s="1">
        <v>66</v>
      </c>
      <c r="B68" s="1" t="s">
        <v>76</v>
      </c>
      <c r="C68" s="1" t="s">
        <v>6</v>
      </c>
      <c r="D68" s="5">
        <v>58</v>
      </c>
      <c r="E68" s="1">
        <v>20</v>
      </c>
      <c r="F68" s="8">
        <v>30</v>
      </c>
      <c r="G68" s="8">
        <f>Table13[[#This Row],[Unit Price]]*Table13[[#This Row],[Unit Sold]]</f>
        <v>1160</v>
      </c>
      <c r="H68" s="1" t="s">
        <v>11</v>
      </c>
    </row>
    <row r="69" spans="1:8" x14ac:dyDescent="0.3">
      <c r="A69" s="1">
        <v>67</v>
      </c>
      <c r="B69" s="1" t="s">
        <v>77</v>
      </c>
      <c r="C69" s="1" t="s">
        <v>13</v>
      </c>
      <c r="D69" s="5">
        <v>63</v>
      </c>
      <c r="E69" s="1">
        <v>3</v>
      </c>
      <c r="F69" s="8">
        <v>10</v>
      </c>
      <c r="G69" s="8">
        <f>Table13[[#This Row],[Unit Price]]*Table13[[#This Row],[Unit Sold]]</f>
        <v>189</v>
      </c>
      <c r="H69" s="1" t="s">
        <v>7</v>
      </c>
    </row>
    <row r="70" spans="1:8" x14ac:dyDescent="0.3">
      <c r="A70" s="1">
        <v>68</v>
      </c>
      <c r="B70" s="1" t="s">
        <v>78</v>
      </c>
      <c r="C70" s="1" t="s">
        <v>16</v>
      </c>
      <c r="D70" s="5">
        <v>26</v>
      </c>
      <c r="E70" s="1">
        <v>120</v>
      </c>
      <c r="F70" s="8">
        <v>45</v>
      </c>
      <c r="G70" s="8">
        <f>Table13[[#This Row],[Unit Price]]*Table13[[#This Row],[Unit Sold]]</f>
        <v>3120</v>
      </c>
      <c r="H70" s="1" t="s">
        <v>9</v>
      </c>
    </row>
    <row r="71" spans="1:8" x14ac:dyDescent="0.3">
      <c r="A71" s="1">
        <v>69</v>
      </c>
      <c r="B71" s="1" t="s">
        <v>79</v>
      </c>
      <c r="C71" s="1" t="s">
        <v>6</v>
      </c>
      <c r="D71" s="5">
        <v>38</v>
      </c>
      <c r="E71" s="1">
        <v>60</v>
      </c>
      <c r="F71" s="8">
        <v>100</v>
      </c>
      <c r="G71" s="8">
        <f>Table13[[#This Row],[Unit Price]]*Table13[[#This Row],[Unit Sold]]</f>
        <v>2280</v>
      </c>
      <c r="H71" s="1" t="s">
        <v>11</v>
      </c>
    </row>
    <row r="72" spans="1:8" x14ac:dyDescent="0.3">
      <c r="A72" s="1">
        <v>70</v>
      </c>
      <c r="B72" s="1" t="s">
        <v>80</v>
      </c>
      <c r="C72" s="1" t="s">
        <v>6</v>
      </c>
      <c r="D72" s="5">
        <v>55</v>
      </c>
      <c r="E72" s="1">
        <v>20</v>
      </c>
      <c r="F72" s="8">
        <v>25</v>
      </c>
      <c r="G72" s="8">
        <f>Table13[[#This Row],[Unit Price]]*Table13[[#This Row],[Unit Sold]]</f>
        <v>1100</v>
      </c>
      <c r="H72" s="1" t="s">
        <v>7</v>
      </c>
    </row>
    <row r="73" spans="1:8" x14ac:dyDescent="0.3">
      <c r="A73" s="1">
        <v>71</v>
      </c>
      <c r="B73" s="1" t="s">
        <v>81</v>
      </c>
      <c r="C73" s="1" t="s">
        <v>13</v>
      </c>
      <c r="D73" s="5">
        <v>68</v>
      </c>
      <c r="E73" s="1">
        <v>1</v>
      </c>
      <c r="F73" s="8">
        <v>5</v>
      </c>
      <c r="G73" s="8">
        <f>Table13[[#This Row],[Unit Price]]*Table13[[#This Row],[Unit Sold]]</f>
        <v>68</v>
      </c>
      <c r="H73" s="1" t="s">
        <v>9</v>
      </c>
    </row>
    <row r="74" spans="1:8" x14ac:dyDescent="0.3">
      <c r="A74" s="1">
        <v>72</v>
      </c>
      <c r="B74" s="1" t="s">
        <v>82</v>
      </c>
      <c r="C74" s="1" t="s">
        <v>16</v>
      </c>
      <c r="D74" s="5">
        <v>29</v>
      </c>
      <c r="E74" s="1">
        <v>70</v>
      </c>
      <c r="F74" s="8">
        <v>90</v>
      </c>
      <c r="G74" s="8">
        <f>Table13[[#This Row],[Unit Price]]*Table13[[#This Row],[Unit Sold]]</f>
        <v>2030</v>
      </c>
      <c r="H74" s="1" t="s">
        <v>11</v>
      </c>
    </row>
    <row r="75" spans="1:8" x14ac:dyDescent="0.3">
      <c r="A75" s="1">
        <v>73</v>
      </c>
      <c r="B75" s="1" t="s">
        <v>83</v>
      </c>
      <c r="C75" s="1" t="s">
        <v>6</v>
      </c>
      <c r="D75" s="5">
        <v>32</v>
      </c>
      <c r="E75" s="1">
        <v>50</v>
      </c>
      <c r="F75" s="8">
        <v>150</v>
      </c>
      <c r="G75" s="8">
        <f>Table13[[#This Row],[Unit Price]]*Table13[[#This Row],[Unit Sold]]</f>
        <v>1600</v>
      </c>
      <c r="H75" s="1" t="s">
        <v>7</v>
      </c>
    </row>
    <row r="76" spans="1:8" x14ac:dyDescent="0.3">
      <c r="A76" s="1">
        <v>74</v>
      </c>
      <c r="B76" s="1" t="s">
        <v>84</v>
      </c>
      <c r="C76" s="1" t="s">
        <v>6</v>
      </c>
      <c r="D76" s="5">
        <v>40</v>
      </c>
      <c r="E76" s="1">
        <v>10</v>
      </c>
      <c r="F76" s="8">
        <v>70</v>
      </c>
      <c r="G76" s="8">
        <f>Table13[[#This Row],[Unit Price]]*Table13[[#This Row],[Unit Sold]]</f>
        <v>400</v>
      </c>
      <c r="H76" s="1" t="s">
        <v>9</v>
      </c>
    </row>
    <row r="77" spans="1:8" x14ac:dyDescent="0.3">
      <c r="A77" s="1">
        <v>75</v>
      </c>
      <c r="B77" s="1" t="s">
        <v>85</v>
      </c>
      <c r="C77" s="1" t="s">
        <v>13</v>
      </c>
      <c r="D77" s="5">
        <v>61</v>
      </c>
      <c r="E77" s="1">
        <v>5</v>
      </c>
      <c r="F77" s="8">
        <v>30</v>
      </c>
      <c r="G77" s="8">
        <f>Table13[[#This Row],[Unit Price]]*Table13[[#This Row],[Unit Sold]]</f>
        <v>305</v>
      </c>
      <c r="H77" s="1" t="s">
        <v>11</v>
      </c>
    </row>
    <row r="78" spans="1:8" x14ac:dyDescent="0.3">
      <c r="A78" s="1">
        <v>76</v>
      </c>
      <c r="B78" s="1" t="s">
        <v>86</v>
      </c>
      <c r="C78" s="1" t="s">
        <v>16</v>
      </c>
      <c r="D78" s="5">
        <v>22</v>
      </c>
      <c r="E78" s="1">
        <v>40</v>
      </c>
      <c r="F78" s="8">
        <v>100</v>
      </c>
      <c r="G78" s="8">
        <f>Table13[[#This Row],[Unit Price]]*Table13[[#This Row],[Unit Sold]]</f>
        <v>880</v>
      </c>
      <c r="H78" s="1" t="s">
        <v>7</v>
      </c>
    </row>
    <row r="79" spans="1:8" x14ac:dyDescent="0.3">
      <c r="A79" s="1">
        <v>77</v>
      </c>
      <c r="B79" s="1" t="s">
        <v>87</v>
      </c>
      <c r="C79" s="1" t="s">
        <v>6</v>
      </c>
      <c r="D79" s="5">
        <v>34</v>
      </c>
      <c r="E79" s="1">
        <v>20</v>
      </c>
      <c r="F79" s="8">
        <v>45</v>
      </c>
      <c r="G79" s="8">
        <f>Table13[[#This Row],[Unit Price]]*Table13[[#This Row],[Unit Sold]]</f>
        <v>680</v>
      </c>
      <c r="H79" s="1" t="s">
        <v>9</v>
      </c>
    </row>
    <row r="80" spans="1:8" x14ac:dyDescent="0.3">
      <c r="A80" s="1">
        <v>78</v>
      </c>
      <c r="B80" s="1" t="s">
        <v>88</v>
      </c>
      <c r="C80" s="1" t="s">
        <v>6</v>
      </c>
      <c r="D80" s="5">
        <v>56</v>
      </c>
      <c r="E80" s="1">
        <v>5</v>
      </c>
      <c r="F80" s="8">
        <v>20</v>
      </c>
      <c r="G80" s="8">
        <f>Table13[[#This Row],[Unit Price]]*Table13[[#This Row],[Unit Sold]]</f>
        <v>280</v>
      </c>
      <c r="H80" s="1" t="s">
        <v>11</v>
      </c>
    </row>
    <row r="81" spans="1:8" x14ac:dyDescent="0.3">
      <c r="A81" s="1">
        <v>79</v>
      </c>
      <c r="B81" s="1" t="s">
        <v>89</v>
      </c>
      <c r="C81" s="1" t="s">
        <v>13</v>
      </c>
      <c r="D81" s="5">
        <v>62</v>
      </c>
      <c r="E81" s="1">
        <v>8</v>
      </c>
      <c r="F81" s="8">
        <v>15</v>
      </c>
      <c r="G81" s="8">
        <f>Table13[[#This Row],[Unit Price]]*Table13[[#This Row],[Unit Sold]]</f>
        <v>496</v>
      </c>
      <c r="H81" s="1" t="s">
        <v>7</v>
      </c>
    </row>
    <row r="82" spans="1:8" x14ac:dyDescent="0.3">
      <c r="A82" s="1">
        <v>80</v>
      </c>
      <c r="B82" s="1" t="s">
        <v>90</v>
      </c>
      <c r="C82" s="1" t="s">
        <v>16</v>
      </c>
      <c r="D82" s="5">
        <v>25</v>
      </c>
      <c r="E82" s="1">
        <v>50</v>
      </c>
      <c r="F82" s="8">
        <v>120</v>
      </c>
      <c r="G82" s="8">
        <f>Table13[[#This Row],[Unit Price]]*Table13[[#This Row],[Unit Sold]]</f>
        <v>1250</v>
      </c>
      <c r="H82" s="1" t="s">
        <v>9</v>
      </c>
    </row>
    <row r="83" spans="1:8" x14ac:dyDescent="0.3">
      <c r="A83" s="1">
        <v>81</v>
      </c>
      <c r="B83" s="1" t="s">
        <v>91</v>
      </c>
      <c r="C83" s="1" t="s">
        <v>6</v>
      </c>
      <c r="D83" s="5">
        <v>39</v>
      </c>
      <c r="E83" s="1">
        <v>40</v>
      </c>
      <c r="F83" s="8">
        <v>80</v>
      </c>
      <c r="G83" s="8">
        <f>Table13[[#This Row],[Unit Price]]*Table13[[#This Row],[Unit Sold]]</f>
        <v>1560</v>
      </c>
      <c r="H83" s="1" t="s">
        <v>11</v>
      </c>
    </row>
    <row r="84" spans="1:8" x14ac:dyDescent="0.3">
      <c r="A84" s="1">
        <v>82</v>
      </c>
      <c r="B84" s="1" t="s">
        <v>92</v>
      </c>
      <c r="C84" s="1" t="s">
        <v>6</v>
      </c>
      <c r="D84" s="5">
        <v>41</v>
      </c>
      <c r="E84" s="1">
        <v>10</v>
      </c>
      <c r="F84" s="8">
        <v>25</v>
      </c>
      <c r="G84" s="8">
        <f>Table13[[#This Row],[Unit Price]]*Table13[[#This Row],[Unit Sold]]</f>
        <v>410</v>
      </c>
      <c r="H84" s="1" t="s">
        <v>7</v>
      </c>
    </row>
    <row r="85" spans="1:8" x14ac:dyDescent="0.3">
      <c r="A85" s="1">
        <v>83</v>
      </c>
      <c r="B85" s="1" t="s">
        <v>93</v>
      </c>
      <c r="C85" s="1" t="s">
        <v>13</v>
      </c>
      <c r="D85" s="5">
        <v>70</v>
      </c>
      <c r="E85" s="1">
        <v>3</v>
      </c>
      <c r="F85" s="8">
        <v>10</v>
      </c>
      <c r="G85" s="8">
        <f>Table13[[#This Row],[Unit Price]]*Table13[[#This Row],[Unit Sold]]</f>
        <v>210</v>
      </c>
      <c r="H85" s="1" t="s">
        <v>9</v>
      </c>
    </row>
    <row r="86" spans="1:8" x14ac:dyDescent="0.3">
      <c r="A86" s="1">
        <v>84</v>
      </c>
      <c r="B86" s="1" t="s">
        <v>94</v>
      </c>
      <c r="C86" s="1" t="s">
        <v>16</v>
      </c>
      <c r="D86" s="5">
        <v>28</v>
      </c>
      <c r="E86" s="1">
        <v>30</v>
      </c>
      <c r="F86" s="8">
        <v>60</v>
      </c>
      <c r="G86" s="8">
        <f>Table13[[#This Row],[Unit Price]]*Table13[[#This Row],[Unit Sold]]</f>
        <v>840</v>
      </c>
      <c r="H86" s="1" t="s">
        <v>11</v>
      </c>
    </row>
    <row r="87" spans="1:8" x14ac:dyDescent="0.3">
      <c r="A87" s="1">
        <v>85</v>
      </c>
      <c r="B87" s="1" t="s">
        <v>95</v>
      </c>
      <c r="C87" s="1" t="s">
        <v>6</v>
      </c>
      <c r="D87" s="5">
        <v>30</v>
      </c>
      <c r="E87" s="1">
        <v>60</v>
      </c>
      <c r="F87" s="8">
        <v>90</v>
      </c>
      <c r="G87" s="8">
        <f>Table13[[#This Row],[Unit Price]]*Table13[[#This Row],[Unit Sold]]</f>
        <v>1800</v>
      </c>
      <c r="H87" s="1" t="s">
        <v>7</v>
      </c>
    </row>
    <row r="88" spans="1:8" x14ac:dyDescent="0.3">
      <c r="A88" s="1">
        <v>86</v>
      </c>
      <c r="B88" s="1" t="s">
        <v>96</v>
      </c>
      <c r="C88" s="1" t="s">
        <v>6</v>
      </c>
      <c r="D88" s="5">
        <v>52</v>
      </c>
      <c r="E88" s="1">
        <v>15</v>
      </c>
      <c r="F88" s="8">
        <v>30</v>
      </c>
      <c r="G88" s="8">
        <f>Table13[[#This Row],[Unit Price]]*Table13[[#This Row],[Unit Sold]]</f>
        <v>780</v>
      </c>
      <c r="H88" s="1" t="s">
        <v>9</v>
      </c>
    </row>
    <row r="89" spans="1:8" x14ac:dyDescent="0.3">
      <c r="A89" s="1">
        <v>87</v>
      </c>
      <c r="B89" s="1" t="s">
        <v>97</v>
      </c>
      <c r="C89" s="1" t="s">
        <v>13</v>
      </c>
      <c r="D89" s="5">
        <v>50</v>
      </c>
      <c r="E89" s="1">
        <v>10</v>
      </c>
      <c r="F89" s="8">
        <v>20</v>
      </c>
      <c r="G89" s="8">
        <f>Table13[[#This Row],[Unit Price]]*Table13[[#This Row],[Unit Sold]]</f>
        <v>500</v>
      </c>
      <c r="H89" s="1" t="s">
        <v>11</v>
      </c>
    </row>
    <row r="90" spans="1:8" x14ac:dyDescent="0.3">
      <c r="A90" s="1">
        <v>88</v>
      </c>
      <c r="B90" s="1" t="s">
        <v>98</v>
      </c>
      <c r="C90" s="1" t="s">
        <v>16</v>
      </c>
      <c r="D90" s="5">
        <v>19</v>
      </c>
      <c r="E90" s="1">
        <v>100</v>
      </c>
      <c r="F90" s="8">
        <v>150</v>
      </c>
      <c r="G90" s="8">
        <f>Table13[[#This Row],[Unit Price]]*Table13[[#This Row],[Unit Sold]]</f>
        <v>1900</v>
      </c>
      <c r="H90" s="1" t="s">
        <v>7</v>
      </c>
    </row>
    <row r="91" spans="1:8" ht="17.399999999999999" customHeight="1" x14ac:dyDescent="0.3">
      <c r="A91" s="1">
        <v>89</v>
      </c>
      <c r="B91" s="1" t="s">
        <v>99</v>
      </c>
      <c r="C91" s="1" t="s">
        <v>6</v>
      </c>
      <c r="D91" s="5">
        <v>36</v>
      </c>
      <c r="E91" s="1">
        <v>25</v>
      </c>
      <c r="F91" s="8">
        <v>50</v>
      </c>
      <c r="G91" s="8">
        <f>Table13[[#This Row],[Unit Price]]*Table13[[#This Row],[Unit Sold]]</f>
        <v>900</v>
      </c>
      <c r="H91" s="1" t="s">
        <v>9</v>
      </c>
    </row>
    <row r="92" spans="1:8" x14ac:dyDescent="0.3">
      <c r="A92" s="1">
        <v>90</v>
      </c>
      <c r="B92" s="1" t="s">
        <v>100</v>
      </c>
      <c r="C92" s="1" t="s">
        <v>6</v>
      </c>
      <c r="D92" s="5">
        <v>48</v>
      </c>
      <c r="E92" s="1">
        <v>10</v>
      </c>
      <c r="F92" s="8">
        <v>25</v>
      </c>
      <c r="G92" s="8">
        <f>Table13[[#This Row],[Unit Price]]*Table13[[#This Row],[Unit Sold]]</f>
        <v>480</v>
      </c>
      <c r="H92" s="1" t="s">
        <v>11</v>
      </c>
    </row>
    <row r="93" spans="1:8" x14ac:dyDescent="0.3">
      <c r="A93" s="1">
        <v>91</v>
      </c>
      <c r="B93" s="1" t="s">
        <v>101</v>
      </c>
      <c r="C93" s="1" t="s">
        <v>13</v>
      </c>
      <c r="D93" s="5">
        <v>64</v>
      </c>
      <c r="E93" s="1">
        <v>1</v>
      </c>
      <c r="F93" s="8">
        <v>5</v>
      </c>
      <c r="G93" s="8">
        <f>Table13[[#This Row],[Unit Price]]*Table13[[#This Row],[Unit Sold]]</f>
        <v>64</v>
      </c>
      <c r="H93" s="1" t="s">
        <v>7</v>
      </c>
    </row>
    <row r="94" spans="1:8" x14ac:dyDescent="0.3">
      <c r="A94" s="1">
        <v>92</v>
      </c>
      <c r="B94" s="1" t="s">
        <v>102</v>
      </c>
      <c r="C94" s="1" t="s">
        <v>16</v>
      </c>
      <c r="D94" s="5">
        <v>30</v>
      </c>
      <c r="E94" s="1">
        <v>50</v>
      </c>
      <c r="F94" s="8">
        <v>95</v>
      </c>
      <c r="G94" s="8">
        <f>Table13[[#This Row],[Unit Price]]*Table13[[#This Row],[Unit Sold]]</f>
        <v>1500</v>
      </c>
      <c r="H94" s="1" t="s">
        <v>9</v>
      </c>
    </row>
    <row r="95" spans="1:8" x14ac:dyDescent="0.3">
      <c r="A95" s="1">
        <v>93</v>
      </c>
      <c r="B95" s="1" t="s">
        <v>103</v>
      </c>
      <c r="C95" s="1" t="s">
        <v>6</v>
      </c>
      <c r="D95" s="5">
        <v>35</v>
      </c>
      <c r="E95" s="1">
        <v>45</v>
      </c>
      <c r="F95" s="8">
        <v>85</v>
      </c>
      <c r="G95" s="8">
        <f>Table13[[#This Row],[Unit Price]]*Table13[[#This Row],[Unit Sold]]</f>
        <v>1575</v>
      </c>
      <c r="H95" s="1" t="s">
        <v>11</v>
      </c>
    </row>
    <row r="96" spans="1:8" x14ac:dyDescent="0.3">
      <c r="A96" s="1">
        <v>94</v>
      </c>
      <c r="B96" s="1" t="s">
        <v>104</v>
      </c>
      <c r="C96" s="1" t="s">
        <v>6</v>
      </c>
      <c r="D96" s="5">
        <v>59</v>
      </c>
      <c r="E96" s="1">
        <v>10</v>
      </c>
      <c r="F96" s="8">
        <v>30</v>
      </c>
      <c r="G96" s="8">
        <f>Table13[[#This Row],[Unit Price]]*Table13[[#This Row],[Unit Sold]]</f>
        <v>590</v>
      </c>
      <c r="H96" s="1" t="s">
        <v>7</v>
      </c>
    </row>
    <row r="97" spans="1:8" x14ac:dyDescent="0.3">
      <c r="A97" s="1">
        <v>95</v>
      </c>
      <c r="B97" s="1" t="s">
        <v>105</v>
      </c>
      <c r="C97" s="1" t="s">
        <v>13</v>
      </c>
      <c r="D97" s="5">
        <v>67</v>
      </c>
      <c r="E97" s="1">
        <v>5</v>
      </c>
      <c r="F97" s="8">
        <v>15</v>
      </c>
      <c r="G97" s="8">
        <f>Table13[[#This Row],[Unit Price]]*Table13[[#This Row],[Unit Sold]]</f>
        <v>335</v>
      </c>
      <c r="H97" s="1" t="s">
        <v>9</v>
      </c>
    </row>
    <row r="98" spans="1:8" x14ac:dyDescent="0.3">
      <c r="A98" s="1">
        <v>96</v>
      </c>
      <c r="B98" s="1" t="s">
        <v>106</v>
      </c>
      <c r="C98" s="1" t="s">
        <v>16</v>
      </c>
      <c r="D98" s="5">
        <v>27</v>
      </c>
      <c r="E98" s="1">
        <v>70</v>
      </c>
      <c r="F98" s="8">
        <v>100</v>
      </c>
      <c r="G98" s="8">
        <f>Table13[[#This Row],[Unit Price]]*Table13[[#This Row],[Unit Sold]]</f>
        <v>1890</v>
      </c>
      <c r="H98" s="1" t="s">
        <v>11</v>
      </c>
    </row>
    <row r="99" spans="1:8" x14ac:dyDescent="0.3">
      <c r="A99" s="1">
        <v>97</v>
      </c>
      <c r="B99" s="1" t="s">
        <v>107</v>
      </c>
      <c r="C99" s="1" t="s">
        <v>6</v>
      </c>
      <c r="D99" s="5">
        <v>31</v>
      </c>
      <c r="E99" s="1">
        <v>30</v>
      </c>
      <c r="F99" s="8">
        <v>60</v>
      </c>
      <c r="G99" s="8">
        <f>Table13[[#This Row],[Unit Price]]*Table13[[#This Row],[Unit Sold]]</f>
        <v>930</v>
      </c>
      <c r="H99" s="1" t="s">
        <v>7</v>
      </c>
    </row>
    <row r="100" spans="1:8" x14ac:dyDescent="0.3">
      <c r="A100" s="1">
        <v>98</v>
      </c>
      <c r="B100" s="1" t="s">
        <v>108</v>
      </c>
      <c r="C100" s="1" t="s">
        <v>6</v>
      </c>
      <c r="D100" s="5">
        <v>45</v>
      </c>
      <c r="E100" s="1">
        <v>10</v>
      </c>
      <c r="F100" s="8">
        <v>20</v>
      </c>
      <c r="G100" s="8">
        <f>Table13[[#This Row],[Unit Price]]*Table13[[#This Row],[Unit Sold]]</f>
        <v>450</v>
      </c>
      <c r="H100" s="1" t="s">
        <v>9</v>
      </c>
    </row>
    <row r="101" spans="1:8" x14ac:dyDescent="0.3">
      <c r="A101" s="1">
        <v>99</v>
      </c>
      <c r="B101" s="1" t="s">
        <v>109</v>
      </c>
      <c r="C101" s="1" t="s">
        <v>13</v>
      </c>
      <c r="D101" s="5">
        <v>55</v>
      </c>
      <c r="E101" s="1">
        <v>4</v>
      </c>
      <c r="F101" s="8">
        <v>10</v>
      </c>
      <c r="G101" s="8">
        <f>Table13[[#This Row],[Unit Price]]*Table13[[#This Row],[Unit Sold]]</f>
        <v>220</v>
      </c>
      <c r="H101" s="1" t="s">
        <v>11</v>
      </c>
    </row>
    <row r="102" spans="1:8" x14ac:dyDescent="0.3">
      <c r="A102" s="1">
        <v>100</v>
      </c>
      <c r="B102" s="1" t="s">
        <v>110</v>
      </c>
      <c r="C102" s="1" t="s">
        <v>16</v>
      </c>
      <c r="D102" s="5">
        <v>24</v>
      </c>
      <c r="E102" s="1">
        <v>20</v>
      </c>
      <c r="F102" s="8">
        <v>80</v>
      </c>
      <c r="G102" s="8">
        <f>Table13[[#This Row],[Unit Price]]*Table13[[#This Row],[Unit Sold]]</f>
        <v>480</v>
      </c>
      <c r="H102" s="1" t="s">
        <v>7</v>
      </c>
    </row>
    <row r="103" spans="1:8" x14ac:dyDescent="0.3">
      <c r="A103" s="3"/>
      <c r="B103" s="3"/>
      <c r="C103" s="3"/>
      <c r="D103" s="3"/>
      <c r="E103" s="3"/>
      <c r="F103" s="3"/>
      <c r="G103" s="3"/>
      <c r="H103" s="3"/>
    </row>
  </sheetData>
  <mergeCells count="2">
    <mergeCell ref="J3:K3"/>
    <mergeCell ref="J15:K1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Functions</vt:lpstr>
      <vt:lpstr>Lookup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 Rajapandi</dc:creator>
  <cp:lastModifiedBy>Monish Rajapandi</cp:lastModifiedBy>
  <dcterms:created xsi:type="dcterms:W3CDTF">2024-09-28T12:48:14Z</dcterms:created>
  <dcterms:modified xsi:type="dcterms:W3CDTF">2024-09-29T13:30:29Z</dcterms:modified>
</cp:coreProperties>
</file>