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oere\Desktop\Learnings\Excel\Workbooks_Analytics\Week 4\"/>
    </mc:Choice>
  </mc:AlternateContent>
  <xr:revisionPtr revIDLastSave="0" documentId="13_ncr:1_{C24D241E-8BA7-419B-AECA-8FE84D54E2E4}" xr6:coauthVersionLast="47" xr6:coauthVersionMax="47" xr10:uidLastSave="{00000000-0000-0000-0000-000000000000}"/>
  <bookViews>
    <workbookView xWindow="-108" yWindow="-108" windowWidth="23256" windowHeight="12456"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I4" i="1"/>
  <c r="K20" i="1" l="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c r="B10" i="1" l="1"/>
  <c r="K48" i="1"/>
  <c r="P47" i="3"/>
  <c r="K4" i="1"/>
  <c r="K5" i="1"/>
  <c r="K6" i="1"/>
  <c r="K7" i="1"/>
  <c r="K8" i="1"/>
  <c r="K9" i="1"/>
  <c r="J5" i="1"/>
  <c r="J6" i="1"/>
  <c r="J7" i="1"/>
  <c r="J8" i="1"/>
  <c r="J9" i="1"/>
  <c r="J4" i="1"/>
  <c r="I5" i="1" l="1"/>
  <c r="I6" i="1"/>
  <c r="I7" i="1"/>
  <c r="I8" i="1"/>
  <c r="I9"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<sst xmlns="http://schemas.openxmlformats.org/spreadsheetml/2006/main" count="256" uniqueCount="179">
  <si>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</si>
  <si>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</si>
  <si>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</si>
  <si>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</si>
  <si>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</si>
  <si>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</si>
  <si>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</si>
  <si>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</si>
  <si>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</si>
  <si>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</si>
  <si>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</si>
  <si>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</si>
  <si>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</si>
  <si>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</si>
  <si>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</si>
  <si>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</si>
  <si>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</si>
  <si>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</si>
  <si>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</si>
  <si>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</si>
  <si>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</si>
  <si>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</si>
  <si>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</si>
  <si>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</si>
  <si>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</si>
  <si>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</si>
  <si>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</si>
  <si>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</si>
  <si>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</si>
  <si>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</si>
  <si>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</si>
  <si>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</si>
  <si>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</si>
  <si>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</si>
  <si>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</si>
  <si>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</si>
  <si>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</si>
  <si>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</si>
  <si>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</si>
  <si>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</si>
  <si>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</si>
  <si>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</si>
  <si>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</si>
  <si>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</si>
  <si>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</si>
  <si>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</si>
  <si>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</si>
  <si>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</si>
  <si>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</si>
  <si>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</si>
  <si>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</si>
  <si>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</si>
  <si>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</si>
  <si>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</si>
  <si>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</si>
  <si>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</si>
  <si>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</si>
  <si>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</si>
  <si>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</si>
  <si>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</si>
  <si>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</si>
  <si>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</si>
  <si>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</si>
  <si>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</si>
  <si>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</si>
  <si>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</si>
  <si>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</si>
  <si>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</si>
  <si>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</si>
  <si>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</si>
  <si>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</si>
  <si>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</si>
  <si>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</si>
  <si>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</si>
  <si>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</si>
  <si>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</si>
  <si>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</si>
  <si>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</si>
  <si>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</si>
  <si>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</si>
  <si>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</si>
  <si>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</si>
  <si>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</si>
  <si>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</si>
  <si>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</si>
  <si>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</si>
  <si>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</si>
  <si>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</si>
  <si>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</si>
  <si>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</si>
  <si>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</si>
  <si>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</si>
  <si>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</si>
  <si>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</si>
  <si>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</si>
  <si>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</si>
  <si>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</si>
  <si>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</si>
  <si>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</si>
  <si>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</si>
  <si>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</si>
  <si>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</si>
  <si>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</si>
  <si>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</si>
  <si>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</si>
  <si>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</si>
  <si>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</si>
  <si>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</si>
  <si>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</si>
  <si>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</si>
  <si>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</si>
  <si>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</si>
  <si>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</si>
  <si>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</si>
  <si>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</si>
  <si>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</si>
  <si>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</si>
  <si>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</si>
  <si>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</si>
  <si>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</si>
  <si>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</si>
  <si>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</si>
  <si>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</si>
  <si>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</si>
  <si>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</si>
  <si>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</si>
  <si>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</si>
  <si>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</si>
  <si>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</si>
  <si>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</si>
  <si>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</si>
  <si>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</si>
  <si>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</si>
  <si>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</si>
  <si>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</si>
  <si>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</si>
  <si>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</si>
  <si>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Arial"/>
        <family val="2"/>
        <scheme val="minor"/>
      </rPr>
      <t>Pay</t>
    </r>
    <r>
      <rPr>
        <sz val="11"/>
        <color theme="1"/>
        <rFont val="Arial"/>
        <family val="2"/>
        <scheme val="minor"/>
      </rPr>
      <t>.</t>
    </r>
  </si>
  <si>
    <t>6)</t>
  </si>
  <si>
    <t>7a)</t>
  </si>
  <si>
    <t>8a)</t>
  </si>
  <si>
    <t>9)</t>
  </si>
  <si>
    <t>10a)</t>
  </si>
  <si>
    <t>11)</t>
  </si>
  <si>
    <r>
      <t xml:space="preserve">Use the autofilter button to sort the data by </t>
    </r>
    <r>
      <rPr>
        <b/>
        <sz val="11"/>
        <color theme="1"/>
        <rFont val="Arial"/>
        <family val="2"/>
        <scheme val="minor"/>
      </rPr>
      <t>Pay</t>
    </r>
    <r>
      <rPr>
        <sz val="11"/>
        <color theme="1"/>
        <rFont val="Arial"/>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</si>
  <si>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</si>
  <si>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</si>
  <si>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</si>
  <si>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</si>
  <si>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</si>
  <si>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</si>
  <si>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</si>
  <si>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</si>
  <si>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</si>
  <si>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</si>
  <si>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</si>
  <si>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Arial"/>
        <family val="2"/>
        <scheme val="minor"/>
      </rPr>
      <t>Department</t>
    </r>
    <r>
      <rPr>
        <sz val="11"/>
        <color theme="1"/>
        <rFont val="Arial"/>
        <family val="2"/>
        <scheme val="minor"/>
      </rPr>
      <t xml:space="preserve"> and one for </t>
    </r>
    <r>
      <rPr>
        <b/>
        <sz val="11"/>
        <color theme="1"/>
        <rFont val="Arial"/>
        <family val="2"/>
        <scheme val="minor"/>
      </rPr>
      <t>Status</t>
    </r>
    <r>
      <rPr>
        <sz val="11"/>
        <color theme="1"/>
        <rFont val="Arial"/>
        <family val="2"/>
        <scheme val="minor"/>
      </rPr>
      <t>.</t>
    </r>
  </si>
  <si>
    <r>
      <t xml:space="preserve">Apply </t>
    </r>
    <r>
      <rPr>
        <b/>
        <sz val="11"/>
        <color theme="1"/>
        <rFont val="Arial"/>
        <family val="2"/>
        <scheme val="minor"/>
      </rPr>
      <t>Data Validation</t>
    </r>
    <r>
      <rPr>
        <sz val="11"/>
        <color theme="1"/>
        <rFont val="Arial"/>
        <family val="2"/>
        <scheme val="minor"/>
      </rPr>
      <t xml:space="preserve"> to the </t>
    </r>
    <r>
      <rPr>
        <b/>
        <sz val="11"/>
        <color theme="1"/>
        <rFont val="Arial"/>
        <family val="2"/>
        <scheme val="minor"/>
      </rPr>
      <t>Department</t>
    </r>
    <r>
      <rPr>
        <sz val="11"/>
        <color theme="1"/>
        <rFont val="Arial"/>
        <family val="2"/>
        <scheme val="minor"/>
      </rPr>
      <t xml:space="preserve"> column to show a drop down list of </t>
    </r>
    <r>
      <rPr>
        <b/>
        <sz val="11"/>
        <color theme="1"/>
        <rFont val="Arial"/>
        <family val="2"/>
        <scheme val="minor"/>
      </rPr>
      <t>Departments</t>
    </r>
    <r>
      <rPr>
        <sz val="11"/>
        <color theme="1"/>
        <rFont val="Arial"/>
        <family val="2"/>
        <scheme val="minor"/>
      </rPr>
      <t xml:space="preserve"> (use the named range).</t>
    </r>
  </si>
  <si>
    <r>
      <t xml:space="preserve">Use the updated drop down list to change </t>
    </r>
    <r>
      <rPr>
        <b/>
        <sz val="11"/>
        <color theme="1"/>
        <rFont val="Arial"/>
        <family val="2"/>
        <scheme val="minor"/>
      </rPr>
      <t>E15</t>
    </r>
    <r>
      <rPr>
        <sz val="11"/>
        <color theme="1"/>
        <rFont val="Arial"/>
        <family val="2"/>
        <scheme val="minor"/>
      </rPr>
      <t xml:space="preserve"> to </t>
    </r>
    <r>
      <rPr>
        <b/>
        <sz val="11"/>
        <color theme="1"/>
        <rFont val="Arial"/>
        <family val="2"/>
        <scheme val="minor"/>
      </rPr>
      <t>Marketing</t>
    </r>
    <r>
      <rPr>
        <sz val="11"/>
        <color theme="1"/>
        <rFont val="Arial"/>
        <family val="2"/>
        <scheme val="minor"/>
      </rPr>
      <t xml:space="preserve">. Note how the </t>
    </r>
    <r>
      <rPr>
        <b/>
        <sz val="11"/>
        <color theme="1"/>
        <rFont val="Arial"/>
        <family val="2"/>
        <scheme val="minor"/>
      </rPr>
      <t>Summary</t>
    </r>
    <r>
      <rPr>
        <sz val="11"/>
        <color theme="1"/>
        <rFont val="Arial"/>
        <family val="2"/>
        <scheme val="minor"/>
      </rPr>
      <t xml:space="preserve"> table automatically updates.</t>
    </r>
  </si>
  <si>
    <r>
      <t xml:space="preserve">All the following instructions are to be carried out in the </t>
    </r>
    <r>
      <rPr>
        <b/>
        <sz val="11"/>
        <color theme="1"/>
        <rFont val="Arial"/>
        <family val="2"/>
        <scheme val="minor"/>
      </rPr>
      <t>HR Wages</t>
    </r>
    <r>
      <rPr>
        <sz val="11"/>
        <color theme="1"/>
        <rFont val="Arial"/>
        <family val="2"/>
        <scheme val="minor"/>
      </rPr>
      <t xml:space="preserve"> sheet. For help click on the </t>
    </r>
    <r>
      <rPr>
        <b/>
        <sz val="11"/>
        <color theme="1"/>
        <rFont val="Arial"/>
        <family val="2"/>
        <scheme val="minor"/>
      </rPr>
      <t>Hints</t>
    </r>
    <r>
      <rPr>
        <sz val="11"/>
        <color theme="1"/>
        <rFont val="Arial"/>
        <family val="2"/>
        <scheme val="minor"/>
      </rPr>
      <t xml:space="preserve"> to the right. </t>
    </r>
  </si>
  <si>
    <r>
      <t xml:space="preserve">Rename the table to </t>
    </r>
    <r>
      <rPr>
        <b/>
        <sz val="11"/>
        <color theme="1"/>
        <rFont val="Arial"/>
        <family val="2"/>
        <scheme val="minor"/>
      </rPr>
      <t>tblStaff</t>
    </r>
    <r>
      <rPr>
        <sz val="11"/>
        <color theme="1"/>
        <rFont val="Arial"/>
        <family val="2"/>
        <scheme val="minor"/>
      </rPr>
      <t>.</t>
    </r>
  </si>
  <si>
    <r>
      <t xml:space="preserve">Change the table style to </t>
    </r>
    <r>
      <rPr>
        <b/>
        <sz val="11"/>
        <color theme="1"/>
        <rFont val="Arial"/>
        <family val="2"/>
        <scheme val="minor"/>
      </rPr>
      <t>Dark Red Table Style Medium 16</t>
    </r>
    <r>
      <rPr>
        <sz val="11"/>
        <color theme="1"/>
        <rFont val="Arial"/>
        <family val="2"/>
        <scheme val="minor"/>
      </rPr>
      <t>.</t>
    </r>
  </si>
  <si>
    <r>
      <t xml:space="preserve">Turn off </t>
    </r>
    <r>
      <rPr>
        <b/>
        <sz val="11"/>
        <color theme="1"/>
        <rFont val="Arial"/>
        <family val="2"/>
        <scheme val="minor"/>
      </rPr>
      <t>Banded Rows</t>
    </r>
    <r>
      <rPr>
        <sz val="11"/>
        <color theme="1"/>
        <rFont val="Arial"/>
        <family val="2"/>
        <scheme val="minor"/>
      </rPr>
      <t xml:space="preserve"> and turn on </t>
    </r>
    <r>
      <rPr>
        <b/>
        <sz val="11"/>
        <color theme="1"/>
        <rFont val="Arial"/>
        <family val="2"/>
        <scheme val="minor"/>
      </rPr>
      <t>Banded Columns</t>
    </r>
    <r>
      <rPr>
        <sz val="11"/>
        <color theme="1"/>
        <rFont val="Arial"/>
        <family val="2"/>
        <scheme val="minor"/>
      </rPr>
      <t>.</t>
    </r>
  </si>
  <si>
    <r>
      <t xml:space="preserve">Turn on the </t>
    </r>
    <r>
      <rPr>
        <b/>
        <sz val="11"/>
        <color theme="1"/>
        <rFont val="Arial"/>
        <family val="2"/>
        <scheme val="minor"/>
      </rPr>
      <t>Total Row</t>
    </r>
    <r>
      <rPr>
        <sz val="11"/>
        <color theme="1"/>
        <rFont val="Arial"/>
        <family val="2"/>
        <scheme val="minor"/>
      </rPr>
      <t xml:space="preserve"> and modify it to include </t>
    </r>
    <r>
      <rPr>
        <b/>
        <sz val="11"/>
        <color theme="1"/>
        <rFont val="Arial"/>
        <family val="2"/>
        <scheme val="minor"/>
      </rPr>
      <t>Total Days Sick</t>
    </r>
    <r>
      <rPr>
        <sz val="11"/>
        <color theme="1"/>
        <rFont val="Arial"/>
        <family val="2"/>
        <scheme val="minor"/>
      </rPr>
      <t xml:space="preserve"> and </t>
    </r>
    <r>
      <rPr>
        <b/>
        <sz val="11"/>
        <color theme="1"/>
        <rFont val="Arial"/>
        <family val="2"/>
        <scheme val="minor"/>
      </rPr>
      <t>Total Leave Available</t>
    </r>
    <r>
      <rPr>
        <sz val="11"/>
        <color theme="1"/>
        <rFont val="Arial"/>
        <family val="2"/>
        <scheme val="minor"/>
      </rPr>
      <t>.</t>
    </r>
  </si>
  <si>
    <r>
      <t xml:space="preserve">In </t>
    </r>
    <r>
      <rPr>
        <b/>
        <sz val="11"/>
        <color theme="1"/>
        <rFont val="Arial"/>
        <family val="2"/>
        <scheme val="minor"/>
      </rPr>
      <t>K13</t>
    </r>
    <r>
      <rPr>
        <sz val="11"/>
        <color theme="1"/>
        <rFont val="Arial"/>
        <family val="2"/>
        <scheme val="minor"/>
      </rPr>
      <t xml:space="preserve"> multiply the hours in </t>
    </r>
    <r>
      <rPr>
        <b/>
        <sz val="11"/>
        <color theme="1"/>
        <rFont val="Arial"/>
        <family val="2"/>
        <scheme val="minor"/>
      </rPr>
      <t>I13</t>
    </r>
    <r>
      <rPr>
        <sz val="11"/>
        <color theme="1"/>
        <rFont val="Arial"/>
        <family val="2"/>
        <scheme val="minor"/>
      </rPr>
      <t xml:space="preserve"> by the rate in </t>
    </r>
    <r>
      <rPr>
        <b/>
        <sz val="11"/>
        <color theme="1"/>
        <rFont val="Arial"/>
        <family val="2"/>
        <scheme val="minor"/>
      </rPr>
      <t>J13</t>
    </r>
    <r>
      <rPr>
        <sz val="11"/>
        <color theme="1"/>
        <rFont val="Arial"/>
        <family val="2"/>
        <scheme val="minor"/>
      </rPr>
      <t xml:space="preserve"> to get the week's pay. The table should auto extend and copy the formula down.</t>
    </r>
  </si>
  <si>
    <r>
      <t xml:space="preserve">In </t>
    </r>
    <r>
      <rPr>
        <b/>
        <sz val="11"/>
        <color theme="1"/>
        <rFont val="Arial"/>
        <family val="2"/>
        <scheme val="minor"/>
      </rPr>
      <t>B10</t>
    </r>
    <r>
      <rPr>
        <sz val="11"/>
        <color theme="1"/>
        <rFont val="Arial"/>
        <family val="2"/>
        <scheme val="minor"/>
      </rPr>
      <t xml:space="preserve"> calculate the </t>
    </r>
    <r>
      <rPr>
        <b/>
        <sz val="11"/>
        <color theme="1"/>
        <rFont val="Arial"/>
        <family val="2"/>
        <scheme val="minor"/>
      </rPr>
      <t>Total Pay</t>
    </r>
    <r>
      <rPr>
        <sz val="11"/>
        <color theme="1"/>
        <rFont val="Arial"/>
        <family val="2"/>
        <scheme val="minor"/>
      </rPr>
      <t xml:space="preserve"> by adding the values in the new </t>
    </r>
    <r>
      <rPr>
        <b/>
        <sz val="11"/>
        <color theme="1"/>
        <rFont val="Arial"/>
        <family val="2"/>
        <scheme val="minor"/>
      </rPr>
      <t>Pay</t>
    </r>
    <r>
      <rPr>
        <sz val="11"/>
        <color theme="1"/>
        <rFont val="Arial"/>
        <family val="2"/>
        <scheme val="minor"/>
      </rPr>
      <t xml:space="preserve"> column. Select the data by clicking at the top of the column.</t>
    </r>
  </si>
  <si>
    <r>
      <t xml:space="preserve">(Note: Unlike the </t>
    </r>
    <r>
      <rPr>
        <b/>
        <sz val="11"/>
        <color theme="1"/>
        <rFont val="Arial"/>
        <family val="2"/>
        <scheme val="minor"/>
      </rPr>
      <t>Total</t>
    </r>
    <r>
      <rPr>
        <sz val="11"/>
        <color theme="1"/>
        <rFont val="Arial"/>
        <family val="2"/>
        <scheme val="minor"/>
      </rPr>
      <t xml:space="preserve"> row, this value will not adjust when the table is filtered.)</t>
    </r>
  </si>
  <si>
    <r>
      <t xml:space="preserve">Change the </t>
    </r>
    <r>
      <rPr>
        <b/>
        <sz val="11"/>
        <color theme="1"/>
        <rFont val="Arial"/>
        <family val="2"/>
        <scheme val="minor"/>
      </rPr>
      <t>Total</t>
    </r>
    <r>
      <rPr>
        <sz val="11"/>
        <color theme="1"/>
        <rFont val="Arial"/>
        <family val="2"/>
        <scheme val="minor"/>
      </rPr>
      <t xml:space="preserve"> row to include total pay.</t>
    </r>
  </si>
  <si>
    <r>
      <t xml:space="preserve">In </t>
    </r>
    <r>
      <rPr>
        <b/>
        <sz val="11"/>
        <color theme="1"/>
        <rFont val="Arial"/>
        <family val="2"/>
        <scheme val="minor"/>
      </rPr>
      <t>I4</t>
    </r>
    <r>
      <rPr>
        <sz val="11"/>
        <color theme="1"/>
        <rFont val="Arial"/>
        <family val="2"/>
        <scheme val="minor"/>
      </rPr>
      <t xml:space="preserve"> calculate how many staff are in the </t>
    </r>
    <r>
      <rPr>
        <b/>
        <sz val="11"/>
        <color theme="1"/>
        <rFont val="Arial"/>
        <family val="2"/>
        <scheme val="minor"/>
      </rPr>
      <t>Accounting</t>
    </r>
    <r>
      <rPr>
        <sz val="11"/>
        <color theme="1"/>
        <rFont val="Arial"/>
        <family val="2"/>
        <scheme val="minor"/>
      </rPr>
      <t xml:space="preserve"> department (use the named range). Copy Down.</t>
    </r>
  </si>
  <si>
    <r>
      <t xml:space="preserve">In </t>
    </r>
    <r>
      <rPr>
        <b/>
        <sz val="11"/>
        <color theme="1"/>
        <rFont val="Arial"/>
        <family val="2"/>
        <scheme val="minor"/>
      </rPr>
      <t>J4</t>
    </r>
    <r>
      <rPr>
        <sz val="11"/>
        <color theme="1"/>
        <rFont val="Arial"/>
        <family val="2"/>
        <scheme val="minor"/>
      </rPr>
      <t xml:space="preserve"> calculate the total days sick for the </t>
    </r>
    <r>
      <rPr>
        <b/>
        <sz val="11"/>
        <color theme="1"/>
        <rFont val="Arial"/>
        <family val="2"/>
        <scheme val="minor"/>
      </rPr>
      <t>Accounting</t>
    </r>
    <r>
      <rPr>
        <sz val="11"/>
        <color theme="1"/>
        <rFont val="Arial"/>
        <family val="2"/>
        <scheme val="minor"/>
      </rPr>
      <t xml:space="preserve"> department. Use a named range for department, but for </t>
    </r>
    <r>
      <rPr>
        <b/>
        <sz val="11"/>
        <color theme="1"/>
        <rFont val="Arial"/>
        <family val="2"/>
        <scheme val="minor"/>
      </rPr>
      <t>Days Sick</t>
    </r>
    <r>
      <rPr>
        <sz val="11"/>
        <color theme="1"/>
        <rFont val="Arial"/>
        <family val="2"/>
        <scheme val="minor"/>
      </rPr>
      <t xml:space="preserve"> you will need to select the table column.</t>
    </r>
  </si>
  <si>
    <r>
      <t xml:space="preserve">Change the cell reference for </t>
    </r>
    <r>
      <rPr>
        <b/>
        <sz val="11"/>
        <color theme="1"/>
        <rFont val="Arial"/>
        <family val="2"/>
        <scheme val="minor"/>
      </rPr>
      <t>H4</t>
    </r>
    <r>
      <rPr>
        <sz val="11"/>
        <color theme="1"/>
        <rFont val="Arial"/>
        <family val="2"/>
        <scheme val="minor"/>
      </rPr>
      <t xml:space="preserve"> to mixed so that the column is absolute but the row is relative. Copy the formula down and then across.</t>
    </r>
  </si>
  <si>
    <r>
      <t xml:space="preserve">Convert the range </t>
    </r>
    <r>
      <rPr>
        <b/>
        <sz val="11"/>
        <color theme="1"/>
        <rFont val="Arial"/>
        <family val="2"/>
        <scheme val="minor"/>
      </rPr>
      <t>K3</t>
    </r>
    <r>
      <rPr>
        <sz val="11"/>
        <color theme="1"/>
        <rFont val="Arial"/>
        <family val="2"/>
        <scheme val="minor"/>
      </rPr>
      <t xml:space="preserve"> to </t>
    </r>
    <r>
      <rPr>
        <b/>
        <sz val="11"/>
        <color theme="1"/>
        <rFont val="Arial"/>
        <family val="2"/>
        <scheme val="minor"/>
      </rPr>
      <t>H10</t>
    </r>
    <r>
      <rPr>
        <sz val="11"/>
        <color theme="1"/>
        <rFont val="Arial"/>
        <family val="2"/>
        <scheme val="minor"/>
      </rPr>
      <t xml:space="preserve"> to a table called </t>
    </r>
    <r>
      <rPr>
        <b/>
        <sz val="11"/>
        <color theme="1"/>
        <rFont val="Arial"/>
        <family val="2"/>
        <scheme val="minor"/>
      </rPr>
      <t>tblSummary</t>
    </r>
    <r>
      <rPr>
        <sz val="11"/>
        <color theme="1"/>
        <rFont val="Arial"/>
        <family val="2"/>
        <scheme val="minor"/>
      </rPr>
      <t>.</t>
    </r>
  </si>
  <si>
    <r>
      <t xml:space="preserve">In the </t>
    </r>
    <r>
      <rPr>
        <b/>
        <sz val="11"/>
        <color theme="1"/>
        <rFont val="Arial"/>
        <family val="2"/>
        <scheme val="minor"/>
      </rPr>
      <t>Table Style</t>
    </r>
    <r>
      <rPr>
        <sz val="11"/>
        <color theme="1"/>
        <rFont val="Arial"/>
        <family val="2"/>
        <scheme val="minor"/>
      </rPr>
      <t xml:space="preserve"> options switch off </t>
    </r>
    <r>
      <rPr>
        <b/>
        <sz val="11"/>
        <color theme="1"/>
        <rFont val="Arial"/>
        <family val="2"/>
        <scheme val="minor"/>
      </rPr>
      <t>Banded Rows</t>
    </r>
    <r>
      <rPr>
        <sz val="11"/>
        <color theme="1"/>
        <rFont val="Arial"/>
        <family val="2"/>
        <scheme val="minor"/>
      </rPr>
      <t xml:space="preserve"> and turn on </t>
    </r>
    <r>
      <rPr>
        <b/>
        <sz val="11"/>
        <color theme="1"/>
        <rFont val="Arial"/>
        <family val="2"/>
        <scheme val="minor"/>
      </rPr>
      <t>First Column</t>
    </r>
    <r>
      <rPr>
        <sz val="11"/>
        <color theme="1"/>
        <rFont val="Arial"/>
        <family val="2"/>
        <scheme val="minor"/>
      </rPr>
      <t>.</t>
    </r>
  </si>
  <si>
    <r>
      <t xml:space="preserve">In cell </t>
    </r>
    <r>
      <rPr>
        <b/>
        <sz val="11"/>
        <color theme="1"/>
        <rFont val="Arial"/>
        <family val="2"/>
        <scheme val="minor"/>
      </rPr>
      <t>H10</t>
    </r>
    <r>
      <rPr>
        <sz val="11"/>
        <color theme="1"/>
        <rFont val="Arial"/>
        <family val="2"/>
        <scheme val="minor"/>
      </rPr>
      <t xml:space="preserve"> add </t>
    </r>
    <r>
      <rPr>
        <b/>
        <sz val="11"/>
        <color theme="1"/>
        <rFont val="Arial"/>
        <family val="2"/>
        <scheme val="minor"/>
      </rPr>
      <t>Marketing</t>
    </r>
    <r>
      <rPr>
        <sz val="11"/>
        <color theme="1"/>
        <rFont val="Arial"/>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</si>
  <si>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Arial"/>
        <family val="2"/>
        <scheme val="minor"/>
      </rPr>
      <t>O39</t>
    </r>
    <r>
      <rPr>
        <sz val="11"/>
        <color theme="1"/>
        <rFont val="Arial"/>
        <family val="2"/>
        <scheme val="minor"/>
      </rPr>
      <t xml:space="preserve"> (on this sheet).</t>
    </r>
  </si>
  <si>
    <r>
      <t xml:space="preserve">Use the slicers to filter the data to show full time </t>
    </r>
    <r>
      <rPr>
        <b/>
        <sz val="11"/>
        <color theme="1"/>
        <rFont val="Arial"/>
        <family val="2"/>
        <scheme val="minor"/>
      </rPr>
      <t>IT staff</t>
    </r>
    <r>
      <rPr>
        <sz val="11"/>
        <color theme="1"/>
        <rFont val="Arial"/>
        <family val="2"/>
        <scheme val="minor"/>
      </rPr>
      <t xml:space="preserve">. Type (don't copy/paste) their average hourly rate into </t>
    </r>
    <r>
      <rPr>
        <b/>
        <sz val="11"/>
        <color theme="1"/>
        <rFont val="Arial"/>
        <family val="2"/>
        <scheme val="minor"/>
      </rPr>
      <t>O45</t>
    </r>
    <r>
      <rPr>
        <sz val="11"/>
        <color theme="1"/>
        <rFont val="Arial"/>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</si>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</sst>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Arial"/>
      <family val="2"/>
      <scheme val="minor"/>
    </font>
    <font>
      <sz val="18"/>
      <color theme="3"/>
      <name val="Times New Roman"/>
      <family val="2"/>
      <scheme val="major"/>
    </font>
    <font>
      <sz val="11"/>
      <color theme="0"/>
      <name val="Arial"/>
      <family val="2"/>
      <scheme val="minor"/>
    </font>
    <font>
      <sz val="11"/>
      <name val="Arial"/>
      <family val="2"/>
      <scheme val="minor"/>
    </font>
    <font>
      <sz val="14"/>
      <color theme="1"/>
      <name val="Arial"/>
      <family val="2"/>
      <scheme val="minor"/>
    </font>
    <font>
      <sz val="16"/>
      <color theme="1"/>
      <name val="Arial"/>
      <family val="2"/>
      <scheme val="minor"/>
    </font>
    <font>
      <sz val="24"/>
      <color theme="1"/>
      <name val="Arial"/>
      <family val="2"/>
      <scheme val="minor"/>
    </font>
    <font>
      <b/>
      <sz val="14"/>
      <color theme="1"/>
      <name val="Arial"/>
      <family val="2"/>
      <scheme val="minor"/>
    </font>
    <font>
      <sz val="11"/>
      <color rgb="FFC00000"/>
      <name val="Arial"/>
      <family val="2"/>
      <scheme val="minor"/>
    </font>
    <font>
      <sz val="11"/>
      <color theme="1"/>
      <name val="Arial"/>
      <family val="2"/>
      <scheme val="minor"/>
    </font>
    <font>
      <b/>
      <sz val="11"/>
      <color theme="1"/>
      <name val="Arial"/>
      <family val="2"/>
      <scheme val="minor"/>
    </font>
    <font>
      <b/>
      <sz val="11"/>
      <name val="Arial"/>
      <family val="2"/>
      <scheme val="minor"/>
    </font>
    <font>
      <sz val="8"/>
      <name val="Arial"/>
      <family val="2"/>
      <scheme val="minor"/>
    </font>
    <font>
      <sz val="18"/>
      <color theme="0"/>
      <name val="Times New Roman"/>
      <family val="2"/>
      <scheme val="major"/>
    </font>
    <font>
      <b/>
      <sz val="11"/>
      <color rgb="FF3F3F3F"/>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Arial"/>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numFmt numFmtId="1" formatCode="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auto="1"/>
        <name val="Arial"/>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Arial"/>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228600</xdr:colOff>
      <xdr:row>1</xdr:row>
      <xdr:rowOff>15240</xdr:rowOff>
    </xdr:from>
    <xdr:to>
      <xdr:col>4</xdr:col>
      <xdr:colOff>60960</xdr:colOff>
      <xdr:row>10</xdr:row>
      <xdr:rowOff>160020</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E1BCC2E7-5066-8F1C-4B9D-28BBEAFEAEE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956560" y="358140"/>
              <a:ext cx="1539240" cy="1661160"/>
            </a:xfrm>
            <a:prstGeom prst="rect">
              <a:avLst/>
            </a:prstGeom>
            <a:solidFill>
              <a:prstClr val="white"/>
            </a:solidFill>
            <a:ln w="1">
              <a:solidFill>
                <a:prstClr val="green"/>
              </a:solidFill>
            </a:ln>
          </xdr:spPr>
          <xdr:txBody>
            <a:bodyPr vertOverflow="clip" horzOverflow="clip"/>
            <a:lstStyle/>
            <a:p>
              <a:r>
                <a:rPr lang="he-I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259080</xdr:colOff>
      <xdr:row>1</xdr:row>
      <xdr:rowOff>15240</xdr:rowOff>
    </xdr:from>
    <xdr:to>
      <xdr:col>6</xdr:col>
      <xdr:colOff>213360</xdr:colOff>
      <xdr:row>10</xdr:row>
      <xdr:rowOff>150495</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E1B4FC0C-E591-C951-E9C3-1F938A4BD3C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693920" y="358140"/>
              <a:ext cx="2019300" cy="1651635"/>
            </a:xfrm>
            <a:prstGeom prst="rect">
              <a:avLst/>
            </a:prstGeom>
            <a:solidFill>
              <a:prstClr val="white"/>
            </a:solidFill>
            <a:ln w="1">
              <a:solidFill>
                <a:prstClr val="green"/>
              </a:solidFill>
            </a:ln>
          </xdr:spPr>
          <xdr:txBody>
            <a:bodyPr vertOverflow="clip" horzOverflow="clip"/>
            <a:lstStyle/>
            <a:p>
              <a:r>
                <a:rPr lang="he-IL"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D8BD228-C784-4469-BDE6-15BAB253E889}"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41784C6-1B03-474F-A85D-A5AA7C6ADE12}"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FF198610-9045-44EF-916F-9A7DF0A45761}" cache="Slicer_Status" caption="Status" rowHeight="234950"/>
  <slicer name="Department" xr10:uid="{52181D59-C32B-4363-A2DA-A0129F15E0E6}"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6DAB9-5365-4C26-BF22-D39402EDDA5E}" name="tblStaff" displayName="tblStaff" ref="A12:K48" totalsRowCount="1" headerRowDxfId="16" dataDxfId="17">
  <autoFilter ref="A12:K47" xr:uid="{2A36DAB9-5365-4C26-BF22-D39402EDDA5E}">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EC3BEB99-8AD5-47E5-BA86-BBC645606135}" name="Emp ID" totalsRowLabel="Total" dataDxfId="27" totalsRowDxfId="14"/>
    <tableColumn id="2" xr3:uid="{A47F590C-91EC-4D1F-9970-C134E552E9D8}" name="Status" dataDxfId="26" totalsRowDxfId="13"/>
    <tableColumn id="3" xr3:uid="{8692B595-9AFD-4C27-81DB-F42F312FA4FE}" name="Full Name" dataDxfId="25" totalsRowDxfId="12"/>
    <tableColumn id="4" xr3:uid="{F7563EBC-6FB3-4290-B812-28365280BB3D}" name="Email" dataDxfId="24" totalsRowDxfId="11"/>
    <tableColumn id="5" xr3:uid="{FB8B00A2-5E4C-48BB-9755-3A3F917488F3}" name="Department" dataDxfId="23" totalsRowDxfId="10"/>
    <tableColumn id="6" xr3:uid="{3B43BEE1-6156-4A08-90EB-F46458AD350D}" name="Days Sick" totalsRowFunction="sum" dataDxfId="22" totalsRowDxfId="9"/>
    <tableColumn id="7" xr3:uid="{8EA682BF-7022-4EFE-954F-A4C88D0288DB}" name="Leave Taken" dataDxfId="21" totalsRowDxfId="8"/>
    <tableColumn id="8" xr3:uid="{62E87686-13B7-4560-B8DD-A0DA29C1D5D1}" name="Leave Available" totalsRowFunction="sum" dataDxfId="20" totalsRowDxfId="7">
      <calculatedColumnFormula>Leave_Allowance-G13</calculatedColumnFormula>
    </tableColumn>
    <tableColumn id="9" xr3:uid="{8715F167-374A-495A-A372-23B97C7A031F}" name="Hours" dataDxfId="19" totalsRowDxfId="6"/>
    <tableColumn id="10" xr3:uid="{01E63D8E-DB66-4E83-B2E3-7F30F1ECE867}" name="Hourly Rate" totalsRowFunction="average" dataDxfId="18" totalsRowDxfId="0"/>
    <tableColumn id="11" xr3:uid="{C68C1AD6-A32A-48DC-8705-3CDA3E4549C3}" name="Pay" totalsRowFunction="sum" dataDxfId="15" totalsRowDxfId="5">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D4F3DA-20DC-43A4-8AC4-1DA9E1FCB2A5}" name="tblSummary" displayName="tblSummary" ref="H3:K10" totalsRowShown="0" headerRowDxfId="1">
  <autoFilter ref="H3:K10" xr:uid="{9BD4F3DA-20DC-43A4-8AC4-1DA9E1FCB2A5}"/>
  <tableColumns count="4">
    <tableColumn id="1" xr3:uid="{AC251457-0730-4478-85ED-F85C41A47CB9}" name="Departments"/>
    <tableColumn id="2" xr3:uid="{6ACE70D9-CA2A-4ACB-8AF9-99F3E4964F48}" name="Staff Number" dataDxfId="4">
      <calculatedColumnFormula>COUNTIFS(Department,H4)</calculatedColumnFormula>
    </tableColumn>
    <tableColumn id="3" xr3:uid="{AB5B1730-7196-45A8-A27A-901D9BA9B698}" name="Total Days Sick" dataDxfId="3">
      <calculatedColumnFormula>SUMIFS('HR Wages'!$F$13:$F$47,Department,$H4)</calculatedColumnFormula>
    </tableColumn>
    <tableColumn id="4" xr3:uid="{1BF4BEFD-BEE1-4A36-8810-A66F5E0F8342}" name="Total Leave Taken" dataDxfId="2">
      <calculatedColumnFormula>SUMIFS('HR Wages'!$G$13:$G$47,Department,$H4)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abSelected="1" topLeftCell="A38" zoomScale="120" zoomScaleNormal="120" workbookViewId="0">
      <selection activeCell="M47" sqref="M47"/>
    </sheetView>
  </sheetViews>
  <sheetFormatPr defaultRowHeight="13.8" x14ac:dyDescent="0.25"/>
  <cols>
    <col min="1" max="1" width="5.296875" customWidth="1"/>
    <col min="2" max="2" width="4.3984375" style="3" customWidth="1"/>
    <col min="8" max="8" width="12.59765625" customWidth="1"/>
    <col min="15" max="15" width="22.3984375" customWidth="1"/>
    <col min="16" max="16" width="9.296875" style="3" customWidth="1"/>
  </cols>
  <sheetData>
    <row r="2" spans="2:16" ht="30" x14ac:dyDescent="0.5">
      <c r="I2" s="21" t="s">
        <v>154</v>
      </c>
      <c r="J2" s="21"/>
      <c r="K2" s="21"/>
      <c r="L2" s="21"/>
      <c r="M2" s="21"/>
      <c r="N2" s="21"/>
      <c r="O2" s="21"/>
      <c r="P2" s="21"/>
    </row>
    <row r="3" spans="2:16" ht="20.399999999999999" x14ac:dyDescent="0.35">
      <c r="I3" s="22" t="s">
        <v>155</v>
      </c>
      <c r="J3" s="22"/>
      <c r="K3" s="22"/>
      <c r="L3" s="22"/>
      <c r="M3" s="22"/>
      <c r="N3" s="22"/>
      <c r="O3" s="22"/>
      <c r="P3" s="22"/>
    </row>
    <row r="4" spans="2:16" ht="17.7" customHeight="1" x14ac:dyDescent="0.25"/>
    <row r="5" spans="2:16" ht="21.45" customHeight="1" x14ac:dyDescent="0.25">
      <c r="I5" s="20" t="s">
        <v>153</v>
      </c>
      <c r="J5" s="20"/>
      <c r="K5" s="20"/>
      <c r="L5" s="20"/>
      <c r="M5" s="20"/>
      <c r="N5" s="20"/>
      <c r="O5" s="20"/>
      <c r="P5" s="20"/>
    </row>
    <row r="8" spans="2:16" ht="18" thickBot="1" x14ac:dyDescent="0.35">
      <c r="B8" s="5" t="s">
        <v>10</v>
      </c>
      <c r="C8" s="2"/>
      <c r="D8" s="2"/>
      <c r="E8" s="2"/>
      <c r="F8" s="2"/>
      <c r="G8" s="2"/>
      <c r="H8" s="2"/>
      <c r="I8" s="2"/>
      <c r="J8" s="2"/>
      <c r="K8" s="2"/>
      <c r="L8" s="2"/>
      <c r="M8" s="2"/>
      <c r="N8" s="2"/>
      <c r="O8" s="2"/>
      <c r="P8" s="17"/>
    </row>
    <row r="9" spans="2:16" ht="19.350000000000001" customHeight="1" x14ac:dyDescent="0.25">
      <c r="B9" t="s">
        <v>159</v>
      </c>
    </row>
    <row r="10" spans="2:16" ht="8.25" customHeight="1" x14ac:dyDescent="0.25"/>
    <row r="11" spans="2:16" x14ac:dyDescent="0.25">
      <c r="B11" s="3" t="s">
        <v>128</v>
      </c>
      <c r="C11" t="s">
        <v>136</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137</v>
      </c>
    </row>
    <row r="21" spans="2:16" x14ac:dyDescent="0.25">
      <c r="B21" s="3" t="s">
        <v>147</v>
      </c>
      <c r="C21" t="s">
        <v>167</v>
      </c>
    </row>
    <row r="22" spans="2:16" ht="8.25" customHeight="1" x14ac:dyDescent="0.25"/>
    <row r="23" spans="2:16" x14ac:dyDescent="0.25">
      <c r="B23" s="3" t="s">
        <v>152</v>
      </c>
      <c r="C23" t="s">
        <v>165</v>
      </c>
    </row>
    <row r="24" spans="2:16" x14ac:dyDescent="0.25">
      <c r="C24" t="s">
        <v>166</v>
      </c>
    </row>
    <row r="25" spans="2:16" ht="8.25" customHeight="1" x14ac:dyDescent="0.25"/>
    <row r="26" spans="2:16" x14ac:dyDescent="0.25">
      <c r="B26" s="3" t="s">
        <v>138</v>
      </c>
      <c r="C26" t="s">
        <v>168</v>
      </c>
      <c r="P26" s="18" t="s">
        <v>12</v>
      </c>
    </row>
    <row r="27" spans="2:16" ht="8.25" customHeight="1" x14ac:dyDescent="0.25"/>
    <row r="28" spans="2:16" x14ac:dyDescent="0.25">
      <c r="B28" s="3" t="s">
        <v>139</v>
      </c>
      <c r="C28" t="s">
        <v>169</v>
      </c>
      <c r="P28" s="18" t="s">
        <v>12</v>
      </c>
    </row>
    <row r="29" spans="2:16" x14ac:dyDescent="0.25">
      <c r="B29" s="3" t="s">
        <v>11</v>
      </c>
      <c r="C29" t="s">
        <v>170</v>
      </c>
      <c r="P29" s="18" t="s">
        <v>12</v>
      </c>
    </row>
    <row r="30" spans="2:16" ht="8.25" customHeight="1" x14ac:dyDescent="0.25"/>
    <row r="31" spans="2:16" x14ac:dyDescent="0.25">
      <c r="B31" s="3" t="s">
        <v>140</v>
      </c>
      <c r="C31" t="s">
        <v>171</v>
      </c>
    </row>
    <row r="32" spans="2:16" x14ac:dyDescent="0.25">
      <c r="B32" s="3" t="s">
        <v>11</v>
      </c>
      <c r="C32" t="s">
        <v>172</v>
      </c>
    </row>
    <row r="33" spans="2:16" ht="8.25" customHeight="1" x14ac:dyDescent="0.25"/>
    <row r="34" spans="2:16" x14ac:dyDescent="0.25">
      <c r="B34" s="3" t="s">
        <v>141</v>
      </c>
      <c r="C34" t="s">
        <v>157</v>
      </c>
    </row>
    <row r="35" spans="2:16" ht="8.25" customHeight="1" x14ac:dyDescent="0.25"/>
    <row r="36" spans="2:16" x14ac:dyDescent="0.25">
      <c r="B36" s="3" t="s">
        <v>142</v>
      </c>
      <c r="C36" t="s">
        <v>173</v>
      </c>
    </row>
    <row r="37" spans="2:16" x14ac:dyDescent="0.25">
      <c r="B37" s="3" t="s">
        <v>11</v>
      </c>
      <c r="C37" t="s">
        <v>158</v>
      </c>
    </row>
    <row r="38" spans="2:16" ht="8.25" customHeight="1" x14ac:dyDescent="0.25"/>
    <row r="39" spans="2:16" x14ac:dyDescent="0.25">
      <c r="B39" s="3" t="s">
        <v>143</v>
      </c>
      <c r="C39" t="s">
        <v>144</v>
      </c>
    </row>
    <row r="40" spans="2:16" ht="8.25" customHeight="1" x14ac:dyDescent="0.25"/>
    <row r="41" spans="2:16" x14ac:dyDescent="0.25">
      <c r="B41" s="3" t="s">
        <v>145</v>
      </c>
      <c r="C41" t="s">
        <v>174</v>
      </c>
      <c r="O41" s="19">
        <v>32853.4</v>
      </c>
      <c r="P41" s="3">
        <f>IF(O41=0,0,IF(O41=32853.4,1,2))</f>
        <v>1</v>
      </c>
    </row>
    <row r="42" spans="2:16" x14ac:dyDescent="0.25">
      <c r="B42" s="3" t="s">
        <v>11</v>
      </c>
      <c r="C42" t="s">
        <v>148</v>
      </c>
    </row>
    <row r="43" spans="2:16" ht="8.25" customHeight="1" x14ac:dyDescent="0.25"/>
    <row r="44" spans="2:16" x14ac:dyDescent="0.25">
      <c r="B44" s="3" t="s">
        <v>149</v>
      </c>
      <c r="C44" t="s">
        <v>156</v>
      </c>
    </row>
    <row r="45" spans="2:16" x14ac:dyDescent="0.25">
      <c r="B45" s="3" t="s">
        <v>11</v>
      </c>
      <c r="C45" t="s">
        <v>146</v>
      </c>
    </row>
    <row r="46" spans="2:16" ht="8.25" customHeight="1" x14ac:dyDescent="0.25"/>
    <row r="47" spans="2:16" x14ac:dyDescent="0.25">
      <c r="B47" s="3" t="s">
        <v>150</v>
      </c>
      <c r="C47" t="s">
        <v>175</v>
      </c>
      <c r="O47" s="19">
        <v>91.47</v>
      </c>
      <c r="P47" s="3">
        <f>IF(O47=0,0,IF(O47=91.47,1,2))</f>
        <v>1</v>
      </c>
    </row>
    <row r="49" spans="2:2" x14ac:dyDescent="0.25">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zoomScaleNormal="100" workbookViewId="0">
      <selection activeCell="J48" sqref="J48"/>
    </sheetView>
  </sheetViews>
  <sheetFormatPr defaultColWidth="9" defaultRowHeight="13.8" x14ac:dyDescent="0.25"/>
  <cols>
    <col min="1" max="1" width="8.8984375" style="8" customWidth="1"/>
    <col min="2" max="2" width="10.8984375" style="8" bestFit="1" customWidth="1"/>
    <col min="3" max="3" width="16" style="8" customWidth="1"/>
    <col min="4" max="4" width="22.3984375" style="8" customWidth="1"/>
    <col min="5" max="5" width="15.8984375" style="8" customWidth="1"/>
    <col min="6" max="6" width="11.19921875" customWidth="1"/>
    <col min="7" max="7" width="13.796875" customWidth="1"/>
    <col min="8" max="8" width="16.59765625" style="8" customWidth="1"/>
    <col min="9" max="9" width="14.09765625" style="8" customWidth="1"/>
    <col min="10" max="10" width="16" style="8" customWidth="1"/>
    <col min="11" max="11" width="18.59765625" style="8" customWidth="1"/>
    <col min="12" max="12" width="4.8984375" style="8" customWidth="1"/>
    <col min="13" max="15" width="16.3984375" style="8" customWidth="1"/>
    <col min="16" max="16" width="17.09765625" style="8" customWidth="1"/>
    <col min="17" max="17" width="12.69921875" style="8" customWidth="1"/>
    <col min="18" max="18" width="12.09765625" style="8" customWidth="1"/>
    <col min="19" max="16384" width="9" style="8"/>
  </cols>
  <sheetData>
    <row r="1" spans="1:11" ht="27" customHeight="1" x14ac:dyDescent="0.4">
      <c r="A1" s="14" t="s">
        <v>135</v>
      </c>
      <c r="B1" s="15"/>
      <c r="C1" s="15"/>
      <c r="D1" s="15"/>
      <c r="E1" s="15"/>
      <c r="F1" s="15"/>
      <c r="G1" s="15"/>
      <c r="H1" s="15"/>
      <c r="I1" s="15"/>
      <c r="J1" s="15"/>
      <c r="K1" s="15"/>
    </row>
    <row r="2" spans="1:11" customFormat="1" ht="4.95" customHeight="1" x14ac:dyDescent="0.25">
      <c r="H2" s="12"/>
      <c r="I2" s="12"/>
      <c r="J2" s="12"/>
      <c r="K2" s="12"/>
    </row>
    <row r="3" spans="1:11" customFormat="1" ht="18" customHeight="1" x14ac:dyDescent="0.25">
      <c r="H3" s="12" t="s">
        <v>122</v>
      </c>
      <c r="I3" s="12" t="s">
        <v>130</v>
      </c>
      <c r="J3" s="12" t="s">
        <v>132</v>
      </c>
      <c r="K3" s="12" t="s">
        <v>133</v>
      </c>
    </row>
    <row r="4" spans="1:11" customFormat="1" x14ac:dyDescent="0.25">
      <c r="H4" t="s">
        <v>4</v>
      </c>
      <c r="I4" s="9">
        <f>COUNTIFS(Department,H4)</f>
        <v>4</v>
      </c>
      <c r="J4" s="8">
        <f>SUMIFS('HR Wages'!$F$13:$F$47,Department,$H4)</f>
        <v>15</v>
      </c>
      <c r="K4" s="8">
        <f>SUMIFS('HR Wages'!$G$13:$G$47,Department,$H4)</f>
        <v>46</v>
      </c>
    </row>
    <row r="5" spans="1:11" customFormat="1" x14ac:dyDescent="0.25">
      <c r="H5" t="s">
        <v>7</v>
      </c>
      <c r="I5" s="9">
        <f t="shared" ref="I4:I9" si="0">COUNTIFS(Department,H5)</f>
        <v>5</v>
      </c>
      <c r="J5" s="8">
        <f>SUMIFS('HR Wages'!$F$13:$F$47,Department,$H5)</f>
        <v>10</v>
      </c>
      <c r="K5" s="8">
        <f>SUMIFS('HR Wages'!$G$13:$G$47,Department,$H5)</f>
        <v>52</v>
      </c>
    </row>
    <row r="6" spans="1:11" customFormat="1" x14ac:dyDescent="0.25">
      <c r="H6" t="s">
        <v>6</v>
      </c>
      <c r="I6" s="9">
        <f t="shared" si="0"/>
        <v>2</v>
      </c>
      <c r="J6" s="8">
        <f>SUMIFS('HR Wages'!$F$13:$F$47,Department,$H6)</f>
        <v>5</v>
      </c>
      <c r="K6" s="8">
        <f>SUMIFS('HR Wages'!$G$13:$G$47,Department,$H6)</f>
        <v>10</v>
      </c>
    </row>
    <row r="7" spans="1:11" x14ac:dyDescent="0.25">
      <c r="H7" t="s">
        <v>5</v>
      </c>
      <c r="I7" s="9">
        <f t="shared" si="0"/>
        <v>4</v>
      </c>
      <c r="J7" s="8">
        <f>SUMIFS('HR Wages'!$F$13:$F$47,Department,$H7)</f>
        <v>12</v>
      </c>
      <c r="K7" s="8">
        <f>SUMIFS('HR Wages'!$G$13:$G$47,Department,$H7)</f>
        <v>38</v>
      </c>
    </row>
    <row r="8" spans="1:11" x14ac:dyDescent="0.25">
      <c r="H8" t="s">
        <v>9</v>
      </c>
      <c r="I8" s="9">
        <f t="shared" si="0"/>
        <v>5</v>
      </c>
      <c r="J8" s="8">
        <f>SUMIFS('HR Wages'!$F$13:$F$47,Department,$H8)</f>
        <v>18</v>
      </c>
      <c r="K8" s="8">
        <f>SUMIFS('HR Wages'!$G$13:$G$47,Department,$H8)</f>
        <v>83</v>
      </c>
    </row>
    <row r="9" spans="1:11" x14ac:dyDescent="0.25">
      <c r="F9" s="8"/>
      <c r="G9" s="8"/>
      <c r="H9" t="s">
        <v>8</v>
      </c>
      <c r="I9" s="9">
        <f t="shared" si="0"/>
        <v>15</v>
      </c>
      <c r="J9" s="8">
        <f>SUMIFS('HR Wages'!$F$13:$F$47,Department,$H9)</f>
        <v>46</v>
      </c>
      <c r="K9" s="8">
        <f>SUMIFS('HR Wages'!$G$13:$G$47,Department,$H9)</f>
        <v>190</v>
      </c>
    </row>
    <row r="10" spans="1:11" x14ac:dyDescent="0.25">
      <c r="A10" s="11" t="s">
        <v>134</v>
      </c>
      <c r="B10" s="16">
        <f>SUM(tblStaff[Pay])</f>
        <v>104890.20000000001</v>
      </c>
      <c r="F10" s="8"/>
      <c r="G10" s="8"/>
      <c r="H10" t="s">
        <v>178</v>
      </c>
      <c r="I10" s="24">
        <f>COUNTIFS(Department,H10)</f>
        <v>0</v>
      </c>
      <c r="J10" s="23">
        <f>SUMIFS('HR Wages'!$F$13:$F$47,Department,$H10)</f>
        <v>0</v>
      </c>
      <c r="K10" s="23">
        <f>SUMIFS('HR Wages'!$G$13:$G$47,Department,$H10)</f>
        <v>0</v>
      </c>
    </row>
    <row r="11" spans="1:11" x14ac:dyDescent="0.25">
      <c r="F11" s="8"/>
      <c r="G11" s="8"/>
    </row>
    <row r="12" spans="1:11" s="10" customFormat="1" ht="16.95" customHeight="1" x14ac:dyDescent="0.25">
      <c r="A12" s="12" t="s">
        <v>0</v>
      </c>
      <c r="B12" s="12" t="s">
        <v>124</v>
      </c>
      <c r="C12" s="12" t="s">
        <v>1</v>
      </c>
      <c r="D12" s="12" t="s">
        <v>2</v>
      </c>
      <c r="E12" s="12" t="s">
        <v>3</v>
      </c>
      <c r="F12" s="13" t="s">
        <v>119</v>
      </c>
      <c r="G12" s="13" t="s">
        <v>121</v>
      </c>
      <c r="H12" s="13" t="s">
        <v>120</v>
      </c>
      <c r="I12" s="12" t="s">
        <v>131</v>
      </c>
      <c r="J12" s="13" t="s">
        <v>123</v>
      </c>
      <c r="K12" s="13" t="s">
        <v>177</v>
      </c>
    </row>
    <row r="13" spans="1:11" hidden="1" x14ac:dyDescent="0.25">
      <c r="A13" s="8" t="s">
        <v>46</v>
      </c>
      <c r="B13" s="8" t="s">
        <v>125</v>
      </c>
      <c r="C13" s="8" t="s">
        <v>81</v>
      </c>
      <c r="D13" s="8" t="s">
        <v>116</v>
      </c>
      <c r="E13" s="1" t="s">
        <v>6</v>
      </c>
      <c r="F13" s="6">
        <v>3</v>
      </c>
      <c r="G13" s="6">
        <v>1</v>
      </c>
      <c r="H13" s="8">
        <f>Leave_Allowance-G13</f>
        <v>19</v>
      </c>
      <c r="I13" s="6">
        <v>42</v>
      </c>
      <c r="J13" s="7">
        <v>178.8</v>
      </c>
      <c r="K13" s="7">
        <f>tblStaff[[#This Row],[Hours]]*tblStaff[[#This Row],[Hourly Rate]]</f>
        <v>7509.6</v>
      </c>
    </row>
    <row r="14" spans="1:11" hidden="1" x14ac:dyDescent="0.25">
      <c r="A14" s="8" t="s">
        <v>20</v>
      </c>
      <c r="B14" s="8" t="s">
        <v>125</v>
      </c>
      <c r="C14" s="8" t="s">
        <v>55</v>
      </c>
      <c r="D14" s="8" t="s">
        <v>90</v>
      </c>
      <c r="E14" s="1" t="s">
        <v>8</v>
      </c>
      <c r="F14" s="6">
        <v>6</v>
      </c>
      <c r="G14" s="6">
        <v>20</v>
      </c>
      <c r="H14" s="8">
        <f>Leave_Allowance-G14</f>
        <v>0</v>
      </c>
      <c r="I14" s="6">
        <v>34</v>
      </c>
      <c r="J14" s="7">
        <v>186.4</v>
      </c>
      <c r="K14" s="7">
        <f>tblStaff[[#This Row],[Hours]]*tblStaff[[#This Row],[Hourly Rate]]</f>
        <v>6337.6</v>
      </c>
    </row>
    <row r="15" spans="1:11" hidden="1" x14ac:dyDescent="0.25">
      <c r="A15" s="8" t="s">
        <v>39</v>
      </c>
      <c r="B15" s="8" t="s">
        <v>125</v>
      </c>
      <c r="C15" s="8" t="s">
        <v>74</v>
      </c>
      <c r="D15" s="8" t="s">
        <v>109</v>
      </c>
      <c r="E15" s="1" t="s">
        <v>8</v>
      </c>
      <c r="F15" s="6">
        <v>2</v>
      </c>
      <c r="G15" s="6">
        <v>16</v>
      </c>
      <c r="H15" s="8">
        <f>Leave_Allowance-G15</f>
        <v>4</v>
      </c>
      <c r="I15" s="6">
        <v>45</v>
      </c>
      <c r="J15" s="7">
        <v>140.5</v>
      </c>
      <c r="K15" s="7">
        <f>tblStaff[[#This Row],[Hours]]*tblStaff[[#This Row],[Hourly Rate]]</f>
        <v>6322.5</v>
      </c>
    </row>
    <row r="16" spans="1:11" hidden="1" x14ac:dyDescent="0.25">
      <c r="A16" s="8" t="s">
        <v>40</v>
      </c>
      <c r="B16" s="8" t="s">
        <v>125</v>
      </c>
      <c r="C16" s="8" t="s">
        <v>75</v>
      </c>
      <c r="D16" s="8" t="s">
        <v>110</v>
      </c>
      <c r="E16" s="1" t="s">
        <v>8</v>
      </c>
      <c r="F16" s="6">
        <v>1</v>
      </c>
      <c r="G16" s="6">
        <v>9</v>
      </c>
      <c r="H16" s="8">
        <f>Leave_Allowance-G16</f>
        <v>11</v>
      </c>
      <c r="I16" s="6">
        <v>38</v>
      </c>
      <c r="J16" s="7">
        <v>145.9</v>
      </c>
      <c r="K16" s="7">
        <f>tblStaff[[#This Row],[Hours]]*tblStaff[[#This Row],[Hourly Rate]]</f>
        <v>5544.2</v>
      </c>
    </row>
    <row r="17" spans="1:11" hidden="1" x14ac:dyDescent="0.25">
      <c r="A17" s="8" t="s">
        <v>15</v>
      </c>
      <c r="B17" s="8" t="s">
        <v>125</v>
      </c>
      <c r="C17" s="8" t="s">
        <v>50</v>
      </c>
      <c r="D17" s="8" t="s">
        <v>85</v>
      </c>
      <c r="E17" s="1" t="s">
        <v>8</v>
      </c>
      <c r="F17" s="6">
        <v>1</v>
      </c>
      <c r="G17" s="6">
        <v>17</v>
      </c>
      <c r="H17" s="8">
        <f>Leave_Allowance-G17</f>
        <v>3</v>
      </c>
      <c r="I17" s="6">
        <v>37</v>
      </c>
      <c r="J17" s="7">
        <v>146.5</v>
      </c>
      <c r="K17" s="7">
        <f>tblStaff[[#This Row],[Hours]]*tblStaff[[#This Row],[Hourly Rate]]</f>
        <v>5420.5</v>
      </c>
    </row>
    <row r="18" spans="1:11" hidden="1" x14ac:dyDescent="0.25">
      <c r="A18" s="8" t="s">
        <v>27</v>
      </c>
      <c r="B18" s="8" t="s">
        <v>125</v>
      </c>
      <c r="C18" s="8" t="s">
        <v>62</v>
      </c>
      <c r="D18" s="8" t="s">
        <v>97</v>
      </c>
      <c r="E18" s="1" t="s">
        <v>4</v>
      </c>
      <c r="F18" s="6">
        <v>2</v>
      </c>
      <c r="G18" s="6">
        <v>12</v>
      </c>
      <c r="H18" s="8">
        <f>Leave_Allowance-G18</f>
        <v>8</v>
      </c>
      <c r="I18" s="6">
        <v>34</v>
      </c>
      <c r="J18" s="7">
        <v>153.1</v>
      </c>
      <c r="K18" s="7">
        <f>tblStaff[[#This Row],[Hours]]*tblStaff[[#This Row],[Hourly Rate]]</f>
        <v>5205.3999999999996</v>
      </c>
    </row>
    <row r="19" spans="1:11" hidden="1" x14ac:dyDescent="0.25">
      <c r="A19" s="8" t="s">
        <v>19</v>
      </c>
      <c r="B19" s="8" t="s">
        <v>126</v>
      </c>
      <c r="C19" s="8" t="s">
        <v>54</v>
      </c>
      <c r="D19" s="8" t="s">
        <v>89</v>
      </c>
      <c r="E19" s="1" t="s">
        <v>8</v>
      </c>
      <c r="F19" s="6">
        <v>3</v>
      </c>
      <c r="G19" s="6">
        <v>12</v>
      </c>
      <c r="H19" s="8">
        <f>Leave_Allowance-G19</f>
        <v>8</v>
      </c>
      <c r="I19" s="6">
        <v>28</v>
      </c>
      <c r="J19" s="7">
        <v>185.2</v>
      </c>
      <c r="K19" s="7">
        <f>tblStaff[[#This Row],[Hours]]*tblStaff[[#This Row],[Hourly Rate]]</f>
        <v>5185.5999999999995</v>
      </c>
    </row>
    <row r="20" spans="1:11" x14ac:dyDescent="0.25">
      <c r="A20" s="8" t="s">
        <v>26</v>
      </c>
      <c r="B20" s="8" t="s">
        <v>125</v>
      </c>
      <c r="C20" s="8" t="s">
        <v>61</v>
      </c>
      <c r="D20" s="8" t="s">
        <v>96</v>
      </c>
      <c r="E20" s="1" t="s">
        <v>9</v>
      </c>
      <c r="F20" s="6">
        <v>2</v>
      </c>
      <c r="G20" s="6">
        <v>17</v>
      </c>
      <c r="H20" s="8">
        <f>Leave_Allowance-G20</f>
        <v>3</v>
      </c>
      <c r="I20" s="6">
        <v>43</v>
      </c>
      <c r="J20" s="7">
        <v>104.8</v>
      </c>
      <c r="K20" s="7">
        <f>tblStaff[[#This Row],[Hours]]*tblStaff[[#This Row],[Hourly Rate]]</f>
        <v>4506.3999999999996</v>
      </c>
    </row>
    <row r="21" spans="1:11" hidden="1" x14ac:dyDescent="0.25">
      <c r="A21" s="8" t="s">
        <v>13</v>
      </c>
      <c r="B21" s="8" t="s">
        <v>125</v>
      </c>
      <c r="C21" s="8" t="s">
        <v>48</v>
      </c>
      <c r="D21" s="8" t="s">
        <v>83</v>
      </c>
      <c r="E21" s="1" t="s">
        <v>8</v>
      </c>
      <c r="F21" s="6">
        <v>3</v>
      </c>
      <c r="G21" s="6">
        <v>16</v>
      </c>
      <c r="H21" s="8">
        <f>Leave_Allowance-G21</f>
        <v>4</v>
      </c>
      <c r="I21" s="6">
        <v>43</v>
      </c>
      <c r="J21" s="7">
        <v>92.5</v>
      </c>
      <c r="K21" s="7">
        <f>tblStaff[[#This Row],[Hours]]*tblStaff[[#This Row],[Hourly Rate]]</f>
        <v>3977.5</v>
      </c>
    </row>
    <row r="22" spans="1:11" hidden="1" x14ac:dyDescent="0.25">
      <c r="A22" s="8" t="s">
        <v>35</v>
      </c>
      <c r="B22" s="8" t="s">
        <v>125</v>
      </c>
      <c r="C22" s="8" t="s">
        <v>70</v>
      </c>
      <c r="D22" s="8" t="s">
        <v>105</v>
      </c>
      <c r="E22" s="1" t="s">
        <v>4</v>
      </c>
      <c r="F22" s="6">
        <v>5</v>
      </c>
      <c r="G22" s="6">
        <v>18</v>
      </c>
      <c r="H22" s="8">
        <f>Leave_Allowance-G22</f>
        <v>2</v>
      </c>
      <c r="I22" s="6">
        <v>33</v>
      </c>
      <c r="J22" s="7">
        <v>119</v>
      </c>
      <c r="K22" s="7">
        <f>tblStaff[[#This Row],[Hours]]*tblStaff[[#This Row],[Hourly Rate]]</f>
        <v>3927</v>
      </c>
    </row>
    <row r="23" spans="1:11" hidden="1" x14ac:dyDescent="0.25">
      <c r="A23" s="8" t="s">
        <v>47</v>
      </c>
      <c r="B23" s="8" t="s">
        <v>125</v>
      </c>
      <c r="C23" s="8" t="s">
        <v>82</v>
      </c>
      <c r="D23" s="8" t="s">
        <v>117</v>
      </c>
      <c r="E23" s="1" t="s">
        <v>8</v>
      </c>
      <c r="F23" s="6">
        <v>2</v>
      </c>
      <c r="G23" s="6">
        <v>4</v>
      </c>
      <c r="H23" s="8">
        <f>Leave_Allowance-G23</f>
        <v>16</v>
      </c>
      <c r="I23" s="6">
        <v>37</v>
      </c>
      <c r="J23" s="7">
        <v>105.7</v>
      </c>
      <c r="K23" s="7">
        <f>tblStaff[[#This Row],[Hours]]*tblStaff[[#This Row],[Hourly Rate]]</f>
        <v>3910.9</v>
      </c>
    </row>
    <row r="24" spans="1:11" x14ac:dyDescent="0.25">
      <c r="A24" s="8" t="s">
        <v>32</v>
      </c>
      <c r="B24" s="8" t="s">
        <v>125</v>
      </c>
      <c r="C24" s="8" t="s">
        <v>67</v>
      </c>
      <c r="D24" s="8" t="s">
        <v>102</v>
      </c>
      <c r="E24" s="8" t="s">
        <v>9</v>
      </c>
      <c r="F24" s="6">
        <v>5</v>
      </c>
      <c r="G24" s="6">
        <v>18</v>
      </c>
      <c r="H24" s="8">
        <f>Leave_Allowance-G24</f>
        <v>2</v>
      </c>
      <c r="I24" s="8">
        <v>43</v>
      </c>
      <c r="J24" s="7">
        <v>88.4</v>
      </c>
      <c r="K24" s="7">
        <f>tblStaff[[#This Row],[Hours]]*tblStaff[[#This Row],[Hourly Rate]]</f>
        <v>3801.2000000000003</v>
      </c>
    </row>
    <row r="25" spans="1:11" x14ac:dyDescent="0.25">
      <c r="A25" s="8" t="s">
        <v>34</v>
      </c>
      <c r="B25" s="8" t="s">
        <v>125</v>
      </c>
      <c r="C25" s="8" t="s">
        <v>69</v>
      </c>
      <c r="D25" s="8" t="s">
        <v>104</v>
      </c>
      <c r="E25" s="1" t="s">
        <v>9</v>
      </c>
      <c r="F25" s="6">
        <v>1</v>
      </c>
      <c r="G25" s="6">
        <v>13</v>
      </c>
      <c r="H25" s="8">
        <f>Leave_Allowance-G25</f>
        <v>7</v>
      </c>
      <c r="I25" s="6">
        <v>44</v>
      </c>
      <c r="J25" s="7">
        <v>81.2</v>
      </c>
      <c r="K25" s="7">
        <f>tblStaff[[#This Row],[Hours]]*tblStaff[[#This Row],[Hourly Rate]]</f>
        <v>3572.8</v>
      </c>
    </row>
    <row r="26" spans="1:11" hidden="1" x14ac:dyDescent="0.25">
      <c r="A26" s="8" t="s">
        <v>30</v>
      </c>
      <c r="B26" s="8" t="s">
        <v>125</v>
      </c>
      <c r="C26" s="8" t="s">
        <v>65</v>
      </c>
      <c r="D26" s="8" t="s">
        <v>100</v>
      </c>
      <c r="E26" s="1" t="s">
        <v>7</v>
      </c>
      <c r="F26" s="6">
        <v>1</v>
      </c>
      <c r="G26" s="6">
        <v>14</v>
      </c>
      <c r="H26" s="8">
        <f>Leave_Allowance-G26</f>
        <v>6</v>
      </c>
      <c r="I26" s="6">
        <v>36</v>
      </c>
      <c r="J26" s="7">
        <v>92.6</v>
      </c>
      <c r="K26" s="7">
        <f>tblStaff[[#This Row],[Hours]]*tblStaff[[#This Row],[Hourly Rate]]</f>
        <v>3333.6</v>
      </c>
    </row>
    <row r="27" spans="1:11" hidden="1" x14ac:dyDescent="0.25">
      <c r="A27" s="8" t="s">
        <v>38</v>
      </c>
      <c r="B27" s="8" t="s">
        <v>126</v>
      </c>
      <c r="C27" s="8" t="s">
        <v>73</v>
      </c>
      <c r="D27" s="8" t="s">
        <v>108</v>
      </c>
      <c r="E27" s="1" t="s">
        <v>8</v>
      </c>
      <c r="F27" s="6">
        <v>4</v>
      </c>
      <c r="G27" s="6">
        <v>14</v>
      </c>
      <c r="H27" s="8">
        <f>Leave_Allowance-G27</f>
        <v>6</v>
      </c>
      <c r="I27" s="6">
        <v>19</v>
      </c>
      <c r="J27" s="7">
        <v>157</v>
      </c>
      <c r="K27" s="7">
        <f>tblStaff[[#This Row],[Hours]]*tblStaff[[#This Row],[Hourly Rate]]</f>
        <v>2983</v>
      </c>
    </row>
    <row r="28" spans="1:11" hidden="1" x14ac:dyDescent="0.25">
      <c r="A28" s="8" t="s">
        <v>23</v>
      </c>
      <c r="B28" s="8" t="s">
        <v>126</v>
      </c>
      <c r="C28" s="8" t="s">
        <v>58</v>
      </c>
      <c r="D28" s="8" t="s">
        <v>93</v>
      </c>
      <c r="E28" s="1" t="s">
        <v>8</v>
      </c>
      <c r="F28" s="6">
        <v>1</v>
      </c>
      <c r="G28" s="6">
        <v>20</v>
      </c>
      <c r="H28" s="8">
        <f>Leave_Allowance-G28</f>
        <v>0</v>
      </c>
      <c r="I28" s="6">
        <v>18</v>
      </c>
      <c r="J28" s="7">
        <v>158.69999999999999</v>
      </c>
      <c r="K28" s="7">
        <f>tblStaff[[#This Row],[Hours]]*tblStaff[[#This Row],[Hourly Rate]]</f>
        <v>2856.6</v>
      </c>
    </row>
    <row r="29" spans="1:11" hidden="1" x14ac:dyDescent="0.25">
      <c r="A29" s="8" t="s">
        <v>14</v>
      </c>
      <c r="B29" s="8" t="s">
        <v>125</v>
      </c>
      <c r="C29" s="8" t="s">
        <v>49</v>
      </c>
      <c r="D29" s="8" t="s">
        <v>84</v>
      </c>
      <c r="E29" s="1" t="s">
        <v>7</v>
      </c>
      <c r="F29" s="6">
        <v>8</v>
      </c>
      <c r="G29" s="6">
        <v>15</v>
      </c>
      <c r="H29" s="8">
        <f>Leave_Allowance-G29</f>
        <v>5</v>
      </c>
      <c r="I29" s="6">
        <v>34</v>
      </c>
      <c r="J29" s="7">
        <v>75.900000000000006</v>
      </c>
      <c r="K29" s="7">
        <f>tblStaff[[#This Row],[Hours]]*tblStaff[[#This Row],[Hourly Rate]]</f>
        <v>2580.6000000000004</v>
      </c>
    </row>
    <row r="30" spans="1:11" hidden="1" x14ac:dyDescent="0.25">
      <c r="A30" s="8" t="s">
        <v>43</v>
      </c>
      <c r="B30" s="8" t="s">
        <v>126</v>
      </c>
      <c r="C30" s="8" t="s">
        <v>78</v>
      </c>
      <c r="D30" s="8" t="s">
        <v>113</v>
      </c>
      <c r="E30" s="1" t="s">
        <v>8</v>
      </c>
      <c r="F30" s="6">
        <v>3</v>
      </c>
      <c r="G30" s="6">
        <v>1</v>
      </c>
      <c r="H30" s="8">
        <f>Leave_Allowance-G30</f>
        <v>19</v>
      </c>
      <c r="I30" s="6">
        <v>28</v>
      </c>
      <c r="J30" s="7">
        <v>89.9</v>
      </c>
      <c r="K30" s="7">
        <f>tblStaff[[#This Row],[Hours]]*tblStaff[[#This Row],[Hourly Rate]]</f>
        <v>2517.2000000000003</v>
      </c>
    </row>
    <row r="31" spans="1:11" hidden="1" x14ac:dyDescent="0.25">
      <c r="A31" s="8" t="s">
        <v>36</v>
      </c>
      <c r="B31" s="8" t="s">
        <v>125</v>
      </c>
      <c r="C31" s="8" t="s">
        <v>71</v>
      </c>
      <c r="D31" s="8" t="s">
        <v>106</v>
      </c>
      <c r="E31" s="1" t="s">
        <v>8</v>
      </c>
      <c r="F31" s="6">
        <v>3</v>
      </c>
      <c r="G31" s="6">
        <v>19</v>
      </c>
      <c r="H31" s="8">
        <f>Leave_Allowance-G31</f>
        <v>1</v>
      </c>
      <c r="I31" s="6">
        <v>34</v>
      </c>
      <c r="J31" s="7">
        <v>73</v>
      </c>
      <c r="K31" s="7">
        <f>tblStaff[[#This Row],[Hours]]*tblStaff[[#This Row],[Hourly Rate]]</f>
        <v>2482</v>
      </c>
    </row>
    <row r="32" spans="1:11" hidden="1" x14ac:dyDescent="0.25">
      <c r="A32" s="8" t="s">
        <v>45</v>
      </c>
      <c r="B32" s="8" t="s">
        <v>126</v>
      </c>
      <c r="C32" s="8" t="s">
        <v>80</v>
      </c>
      <c r="D32" s="8" t="s">
        <v>115</v>
      </c>
      <c r="E32" s="1" t="s">
        <v>8</v>
      </c>
      <c r="F32" s="6">
        <v>2</v>
      </c>
      <c r="G32" s="6">
        <v>8</v>
      </c>
      <c r="H32" s="8">
        <f>Leave_Allowance-G32</f>
        <v>12</v>
      </c>
      <c r="I32" s="6">
        <v>17</v>
      </c>
      <c r="J32" s="7">
        <v>126</v>
      </c>
      <c r="K32" s="7">
        <f>tblStaff[[#This Row],[Hours]]*tblStaff[[#This Row],[Hourly Rate]]</f>
        <v>2142</v>
      </c>
    </row>
    <row r="33" spans="1:11" hidden="1" x14ac:dyDescent="0.25">
      <c r="A33" s="8" t="s">
        <v>44</v>
      </c>
      <c r="B33" s="8" t="s">
        <v>126</v>
      </c>
      <c r="C33" s="8" t="s">
        <v>79</v>
      </c>
      <c r="D33" s="8" t="s">
        <v>114</v>
      </c>
      <c r="E33" s="1" t="s">
        <v>8</v>
      </c>
      <c r="F33" s="6">
        <v>4</v>
      </c>
      <c r="G33" s="6">
        <v>15</v>
      </c>
      <c r="H33" s="8">
        <f>Leave_Allowance-G33</f>
        <v>5</v>
      </c>
      <c r="I33" s="6">
        <v>28</v>
      </c>
      <c r="J33" s="7">
        <v>73.7</v>
      </c>
      <c r="K33" s="7">
        <f>tblStaff[[#This Row],[Hours]]*tblStaff[[#This Row],[Hourly Rate]]</f>
        <v>2063.6</v>
      </c>
    </row>
    <row r="34" spans="1:11" hidden="1" x14ac:dyDescent="0.25">
      <c r="A34" s="8" t="s">
        <v>37</v>
      </c>
      <c r="B34" s="8" t="s">
        <v>125</v>
      </c>
      <c r="C34" s="8" t="s">
        <v>72</v>
      </c>
      <c r="D34" s="8" t="s">
        <v>107</v>
      </c>
      <c r="E34" s="1" t="s">
        <v>7</v>
      </c>
      <c r="F34" s="6">
        <v>0</v>
      </c>
      <c r="G34" s="6">
        <v>15</v>
      </c>
      <c r="H34" s="8">
        <f>Leave_Allowance-G34</f>
        <v>5</v>
      </c>
      <c r="I34" s="6">
        <v>32</v>
      </c>
      <c r="J34" s="7">
        <v>62.5</v>
      </c>
      <c r="K34" s="7">
        <f>tblStaff[[#This Row],[Hours]]*tblStaff[[#This Row],[Hourly Rate]]</f>
        <v>2000</v>
      </c>
    </row>
    <row r="35" spans="1:11" hidden="1" x14ac:dyDescent="0.25">
      <c r="A35" s="8" t="s">
        <v>29</v>
      </c>
      <c r="B35" s="8" t="s">
        <v>126</v>
      </c>
      <c r="C35" s="8" t="s">
        <v>64</v>
      </c>
      <c r="D35" s="8" t="s">
        <v>99</v>
      </c>
      <c r="E35" s="1" t="s">
        <v>7</v>
      </c>
      <c r="F35" s="6">
        <v>0</v>
      </c>
      <c r="G35" s="6">
        <v>3</v>
      </c>
      <c r="H35" s="8">
        <f>Leave_Allowance-G35</f>
        <v>17</v>
      </c>
      <c r="I35" s="6">
        <v>24</v>
      </c>
      <c r="J35" s="7">
        <v>76.599999999999994</v>
      </c>
      <c r="K35" s="7">
        <f>tblStaff[[#This Row],[Hours]]*tblStaff[[#This Row],[Hourly Rate]]</f>
        <v>1838.3999999999999</v>
      </c>
    </row>
    <row r="36" spans="1:11" hidden="1" x14ac:dyDescent="0.25">
      <c r="A36" s="8" t="s">
        <v>18</v>
      </c>
      <c r="B36" s="8" t="s">
        <v>126</v>
      </c>
      <c r="C36" s="8" t="s">
        <v>53</v>
      </c>
      <c r="D36" s="8" t="s">
        <v>88</v>
      </c>
      <c r="E36" s="1" t="s">
        <v>4</v>
      </c>
      <c r="F36" s="6">
        <v>5</v>
      </c>
      <c r="G36" s="6">
        <v>7</v>
      </c>
      <c r="H36" s="8">
        <f>Leave_Allowance-G36</f>
        <v>13</v>
      </c>
      <c r="I36" s="6">
        <v>19</v>
      </c>
      <c r="J36" s="7">
        <v>96.4</v>
      </c>
      <c r="K36" s="7">
        <f>tblStaff[[#This Row],[Hours]]*tblStaff[[#This Row],[Hourly Rate]]</f>
        <v>1831.6000000000001</v>
      </c>
    </row>
    <row r="37" spans="1:11" hidden="1" x14ac:dyDescent="0.25">
      <c r="A37" s="8" t="s">
        <v>21</v>
      </c>
      <c r="B37" s="8" t="s">
        <v>126</v>
      </c>
      <c r="C37" s="8" t="s">
        <v>56</v>
      </c>
      <c r="D37" s="8" t="s">
        <v>91</v>
      </c>
      <c r="E37" s="1" t="s">
        <v>6</v>
      </c>
      <c r="F37" s="6">
        <v>2</v>
      </c>
      <c r="G37" s="6">
        <v>9</v>
      </c>
      <c r="H37" s="8">
        <f>Leave_Allowance-G37</f>
        <v>11</v>
      </c>
      <c r="I37" s="6">
        <v>15</v>
      </c>
      <c r="J37" s="7">
        <v>113.4</v>
      </c>
      <c r="K37" s="7">
        <f>tblStaff[[#This Row],[Hours]]*tblStaff[[#This Row],[Hourly Rate]]</f>
        <v>1701</v>
      </c>
    </row>
    <row r="38" spans="1:11" hidden="1" x14ac:dyDescent="0.25">
      <c r="A38" s="8" t="s">
        <v>16</v>
      </c>
      <c r="B38" s="8" t="s">
        <v>126</v>
      </c>
      <c r="C38" s="8" t="s">
        <v>51</v>
      </c>
      <c r="D38" s="8" t="s">
        <v>86</v>
      </c>
      <c r="E38" s="1" t="s">
        <v>5</v>
      </c>
      <c r="F38" s="6">
        <v>0</v>
      </c>
      <c r="G38" s="6">
        <v>12</v>
      </c>
      <c r="H38" s="8">
        <f>Leave_Allowance-G38</f>
        <v>8</v>
      </c>
      <c r="I38" s="6">
        <v>26</v>
      </c>
      <c r="J38" s="7">
        <v>63.2</v>
      </c>
      <c r="K38" s="7">
        <f>tblStaff[[#This Row],[Hours]]*tblStaff[[#This Row],[Hourly Rate]]</f>
        <v>1643.2</v>
      </c>
    </row>
    <row r="39" spans="1:11" hidden="1" x14ac:dyDescent="0.25">
      <c r="A39" s="8" t="s">
        <v>22</v>
      </c>
      <c r="B39" s="8" t="s">
        <v>125</v>
      </c>
      <c r="C39" s="8" t="s">
        <v>57</v>
      </c>
      <c r="D39" s="8" t="s">
        <v>92</v>
      </c>
      <c r="E39" s="1" t="s">
        <v>5</v>
      </c>
      <c r="F39" s="6">
        <v>4</v>
      </c>
      <c r="G39" s="6">
        <v>6</v>
      </c>
      <c r="H39" s="8">
        <f>Leave_Allowance-G39</f>
        <v>14</v>
      </c>
      <c r="I39" s="6">
        <v>30</v>
      </c>
      <c r="J39" s="7">
        <v>53.5</v>
      </c>
      <c r="K39" s="7">
        <f>tblStaff[[#This Row],[Hours]]*tblStaff[[#This Row],[Hourly Rate]]</f>
        <v>1605</v>
      </c>
    </row>
    <row r="40" spans="1:11" hidden="1" x14ac:dyDescent="0.25">
      <c r="A40" s="8" t="s">
        <v>17</v>
      </c>
      <c r="B40" s="8" t="s">
        <v>126</v>
      </c>
      <c r="C40" s="8" t="s">
        <v>52</v>
      </c>
      <c r="D40" s="8" t="s">
        <v>87</v>
      </c>
      <c r="E40" s="1" t="s">
        <v>8</v>
      </c>
      <c r="F40" s="6">
        <v>3</v>
      </c>
      <c r="G40" s="6">
        <v>15</v>
      </c>
      <c r="H40" s="8">
        <f>Leave_Allowance-G40</f>
        <v>5</v>
      </c>
      <c r="I40" s="6">
        <v>13</v>
      </c>
      <c r="J40" s="7">
        <v>121.5</v>
      </c>
      <c r="K40" s="7">
        <f>tblStaff[[#This Row],[Hours]]*tblStaff[[#This Row],[Hourly Rate]]</f>
        <v>1579.5</v>
      </c>
    </row>
    <row r="41" spans="1:11" hidden="1" x14ac:dyDescent="0.25">
      <c r="A41" s="8" t="s">
        <v>41</v>
      </c>
      <c r="B41" s="8" t="s">
        <v>126</v>
      </c>
      <c r="C41" s="8" t="s">
        <v>76</v>
      </c>
      <c r="D41" s="8" t="s">
        <v>111</v>
      </c>
      <c r="E41" s="1" t="s">
        <v>8</v>
      </c>
      <c r="F41" s="6">
        <v>8</v>
      </c>
      <c r="G41" s="6">
        <v>4</v>
      </c>
      <c r="H41" s="8">
        <f>Leave_Allowance-G41</f>
        <v>16</v>
      </c>
      <c r="I41" s="6">
        <v>10</v>
      </c>
      <c r="J41" s="7">
        <v>156</v>
      </c>
      <c r="K41" s="7">
        <f>tblStaff[[#This Row],[Hours]]*tblStaff[[#This Row],[Hourly Rate]]</f>
        <v>1560</v>
      </c>
    </row>
    <row r="42" spans="1:11" hidden="1" x14ac:dyDescent="0.25">
      <c r="A42" s="8" t="s">
        <v>24</v>
      </c>
      <c r="B42" s="8" t="s">
        <v>126</v>
      </c>
      <c r="C42" s="8" t="s">
        <v>59</v>
      </c>
      <c r="D42" s="8" t="s">
        <v>94</v>
      </c>
      <c r="E42" s="1" t="s">
        <v>5</v>
      </c>
      <c r="F42" s="6">
        <v>7</v>
      </c>
      <c r="G42" s="6">
        <v>18</v>
      </c>
      <c r="H42" s="8">
        <f>Leave_Allowance-G42</f>
        <v>2</v>
      </c>
      <c r="I42" s="6">
        <v>10</v>
      </c>
      <c r="J42" s="7">
        <v>128.1</v>
      </c>
      <c r="K42" s="7">
        <f>tblStaff[[#This Row],[Hours]]*tblStaff[[#This Row],[Hourly Rate]]</f>
        <v>1281</v>
      </c>
    </row>
    <row r="43" spans="1:11" hidden="1" x14ac:dyDescent="0.25">
      <c r="A43" s="8" t="s">
        <v>42</v>
      </c>
      <c r="B43" s="8" t="s">
        <v>126</v>
      </c>
      <c r="C43" s="8" t="s">
        <v>77</v>
      </c>
      <c r="D43" s="8" t="s">
        <v>112</v>
      </c>
      <c r="E43" s="1" t="s">
        <v>5</v>
      </c>
      <c r="F43" s="6">
        <v>1</v>
      </c>
      <c r="G43" s="6">
        <v>2</v>
      </c>
      <c r="H43" s="8">
        <f>Leave_Allowance-G43</f>
        <v>18</v>
      </c>
      <c r="I43" s="6">
        <v>14</v>
      </c>
      <c r="J43" s="7">
        <v>63.6</v>
      </c>
      <c r="K43" s="7">
        <f>tblStaff[[#This Row],[Hours]]*tblStaff[[#This Row],[Hourly Rate]]</f>
        <v>890.4</v>
      </c>
    </row>
    <row r="44" spans="1:11" hidden="1" x14ac:dyDescent="0.25">
      <c r="A44" s="8" t="s">
        <v>28</v>
      </c>
      <c r="B44" s="8" t="s">
        <v>126</v>
      </c>
      <c r="C44" s="8" t="s">
        <v>63</v>
      </c>
      <c r="D44" s="8" t="s">
        <v>98</v>
      </c>
      <c r="E44" s="1" t="s">
        <v>7</v>
      </c>
      <c r="F44" s="6">
        <v>1</v>
      </c>
      <c r="G44" s="6">
        <v>5</v>
      </c>
      <c r="H44" s="8">
        <f>Leave_Allowance-G44</f>
        <v>15</v>
      </c>
      <c r="I44" s="6">
        <v>13</v>
      </c>
      <c r="J44" s="7">
        <v>67.2</v>
      </c>
      <c r="K44" s="7">
        <f>tblStaff[[#This Row],[Hours]]*tblStaff[[#This Row],[Hourly Rate]]</f>
        <v>873.6</v>
      </c>
    </row>
    <row r="45" spans="1:11" hidden="1" x14ac:dyDescent="0.25">
      <c r="A45" s="8" t="s">
        <v>33</v>
      </c>
      <c r="B45" s="8" t="s">
        <v>126</v>
      </c>
      <c r="C45" s="8" t="s">
        <v>68</v>
      </c>
      <c r="D45" s="8" t="s">
        <v>103</v>
      </c>
      <c r="E45" s="1" t="s">
        <v>4</v>
      </c>
      <c r="F45" s="6">
        <v>3</v>
      </c>
      <c r="G45" s="6">
        <v>9</v>
      </c>
      <c r="H45" s="8">
        <f>Leave_Allowance-G45</f>
        <v>11</v>
      </c>
      <c r="I45" s="6">
        <v>13</v>
      </c>
      <c r="J45" s="7">
        <v>64.3</v>
      </c>
      <c r="K45" s="7">
        <f>tblStaff[[#This Row],[Hours]]*tblStaff[[#This Row],[Hourly Rate]]</f>
        <v>835.9</v>
      </c>
    </row>
    <row r="46" spans="1:11" hidden="1" x14ac:dyDescent="0.25">
      <c r="A46" s="8" t="s">
        <v>25</v>
      </c>
      <c r="B46" s="8" t="s">
        <v>126</v>
      </c>
      <c r="C46" s="8" t="s">
        <v>60</v>
      </c>
      <c r="D46" s="8" t="s">
        <v>95</v>
      </c>
      <c r="E46" s="1" t="s">
        <v>9</v>
      </c>
      <c r="F46" s="6">
        <v>5</v>
      </c>
      <c r="G46" s="6">
        <v>17</v>
      </c>
      <c r="H46" s="8">
        <f>Leave_Allowance-G46</f>
        <v>3</v>
      </c>
      <c r="I46" s="6">
        <v>6</v>
      </c>
      <c r="J46" s="7">
        <v>99.3</v>
      </c>
      <c r="K46" s="7">
        <f>tblStaff[[#This Row],[Hours]]*tblStaff[[#This Row],[Hourly Rate]]</f>
        <v>595.79999999999995</v>
      </c>
    </row>
    <row r="47" spans="1:11" hidden="1" x14ac:dyDescent="0.25">
      <c r="A47" s="8" t="s">
        <v>31</v>
      </c>
      <c r="B47" s="8" t="s">
        <v>126</v>
      </c>
      <c r="C47" s="8" t="s">
        <v>66</v>
      </c>
      <c r="D47" s="8" t="s">
        <v>101</v>
      </c>
      <c r="E47" s="1" t="s">
        <v>9</v>
      </c>
      <c r="F47" s="6">
        <v>5</v>
      </c>
      <c r="G47" s="6">
        <v>18</v>
      </c>
      <c r="H47" s="8">
        <f>Leave_Allowance-G47</f>
        <v>2</v>
      </c>
      <c r="I47" s="6">
        <v>5</v>
      </c>
      <c r="J47" s="7">
        <v>95</v>
      </c>
      <c r="K47" s="7">
        <f>tblStaff[[#This Row],[Hours]]*tblStaff[[#This Row],[Hourly Rate]]</f>
        <v>475</v>
      </c>
    </row>
    <row r="48" spans="1:11" x14ac:dyDescent="0.25">
      <c r="A48" s="23" t="s">
        <v>176</v>
      </c>
      <c r="B48" s="23"/>
      <c r="C48" s="23"/>
      <c r="D48" s="23"/>
      <c r="E48" s="1"/>
      <c r="F48" s="6">
        <f>SUBTOTAL(109,tblStaff[Days Sick])</f>
        <v>8</v>
      </c>
      <c r="G48" s="6"/>
      <c r="H48" s="23">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joere</cp:lastModifiedBy>
  <dcterms:created xsi:type="dcterms:W3CDTF">2017-06-15T06:51:11Z</dcterms:created>
  <dcterms:modified xsi:type="dcterms:W3CDTF">2022-10-01T10:34:04Z</dcterms:modified>
</cp:coreProperties>
</file>