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oere\Desktop\Learnings\Excel\Workbooks_Analytics\Week 5\"/>
    </mc:Choice>
  </mc:AlternateContent>
  <xr:revisionPtr revIDLastSave="0" documentId="13_ncr:1_{13146C0B-4908-4B49-AD93-0FCE953EC07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structions" sheetId="3" r:id="rId1"/>
    <sheet name="Inventory" sheetId="4" r:id="rId2"/>
    <sheet name="Quote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5" l="1"/>
  <c r="I14" i="5"/>
  <c r="I15" i="5"/>
  <c r="I16" i="5"/>
  <c r="I17" i="5"/>
  <c r="I18" i="5"/>
  <c r="I19" i="5"/>
  <c r="I20" i="5"/>
  <c r="I21" i="5"/>
  <c r="I12" i="5"/>
  <c r="H13" i="5"/>
  <c r="H14" i="5"/>
  <c r="H15" i="5"/>
  <c r="H16" i="5"/>
  <c r="H17" i="5"/>
  <c r="H18" i="5"/>
  <c r="H19" i="5"/>
  <c r="H20" i="5"/>
  <c r="H21" i="5"/>
  <c r="H22" i="5"/>
  <c r="H12" i="5"/>
  <c r="F13" i="5"/>
  <c r="F14" i="5"/>
  <c r="F15" i="5"/>
  <c r="F16" i="5"/>
  <c r="F17" i="5"/>
  <c r="F18" i="5"/>
  <c r="F19" i="5"/>
  <c r="F20" i="5"/>
  <c r="F21" i="5"/>
  <c r="F12" i="5"/>
  <c r="E13" i="5"/>
  <c r="E14" i="5"/>
  <c r="E15" i="5"/>
  <c r="E16" i="5"/>
  <c r="E17" i="5"/>
  <c r="E18" i="5"/>
  <c r="E19" i="5"/>
  <c r="E20" i="5"/>
  <c r="E21" i="5"/>
  <c r="E12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12" i="5"/>
  <c r="J38" i="5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<sst xmlns="http://schemas.openxmlformats.org/spreadsheetml/2006/main" count="2858" uniqueCount="1187">
  <si>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</si>
  <si>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</si>
  <si>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</si>
  <si>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</si>
  <si>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</si>
  <si>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</si>
  <si>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</si>
  <si>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</si>
  <si>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</si>
  <si>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</si>
  <si>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</si>
  <si>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</si>
  <si>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</si>
  <si>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</si>
  <si>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</si>
  <si>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</si>
  <si>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</si>
  <si>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</si>
  <si>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</si>
  <si>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</si>
  <si>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</si>
  <si>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</si>
  <si>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</si>
  <si>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</si>
  <si>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</si>
  <si>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</si>
  <si>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</si>
  <si>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</si>
  <si>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</si>
  <si>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</si>
  <si>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</si>
  <si>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</si>
  <si>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</si>
  <si>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</si>
  <si>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</si>
  <si>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</si>
  <si>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</si>
  <si>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</si>
  <si>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</si>
  <si>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</si>
  <si>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</si>
  <si>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</si>
  <si>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</si>
  <si>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</si>
  <si>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</si>
  <si>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</si>
  <si>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</si>
  <si>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</si>
  <si>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</si>
  <si>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</si>
  <si>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</si>
  <si>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</si>
  <si>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</si>
  <si>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</si>
  <si>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</si>
  <si>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</si>
  <si>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</si>
  <si>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</si>
  <si>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</si>
  <si>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</si>
  <si>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</si>
  <si>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</si>
  <si>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</si>
  <si>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</si>
  <si>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</si>
  <si>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</si>
  <si>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</si>
  <si>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</si>
  <si>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</si>
  <si>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</si>
  <si>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</si>
  <si>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</si>
  <si>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</si>
  <si>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</si>
  <si>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</si>
  <si>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</si>
  <si>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</si>
  <si>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</si>
  <si>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</si>
  <si>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</si>
  <si>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</si>
  <si>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</si>
  <si>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</si>
  <si>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</si>
  <si>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</si>
  <si>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</si>
  <si>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</si>
  <si>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</si>
  <si>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</si>
  <si>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</si>
  <si>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</si>
  <si>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</si>
  <si>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</si>
  <si>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</si>
  <si>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</si>
  <si>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</si>
  <si>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</si>
  <si>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</si>
  <si>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</si>
  <si>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</si>
  <si>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</si>
  <si>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</si>
  <si>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</si>
  <si>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</si>
  <si>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</si>
  <si>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</si>
  <si>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</si>
  <si>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</si>
  <si>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</si>
  <si>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</si>
  <si>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</si>
  <si>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</si>
  <si>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</si>
  <si>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</si>
  <si>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</si>
  <si>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</si>
  <si>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</si>
  <si>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</si>
  <si>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</si>
  <si>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</si>
  <si>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</si>
  <si>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</si>
  <si>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</si>
  <si>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</si>
  <si>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</si>
  <si>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</si>
  <si>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</si>
  <si>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</si>
  <si>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</si>
  <si>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</si>
  <si>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</si>
  <si>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</si>
  <si>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</si>
  <si>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</si>
  <si>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</si>
  <si>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</si>
  <si>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</si>
  <si>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</si>
  <si>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</si>
  <si>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</si>
  <si>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</si>
  <si>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</si>
  <si>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</si>
  <si>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</si>
  <si>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</si>
  <si>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</si>
  <si>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</si>
  <si>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</si>
  <si>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</si>
  <si>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</si>
  <si>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</si>
  <si>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</si>
  <si>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</si>
  <si>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</si>
  <si>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</si>
  <si>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</si>
  <si>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</si>
  <si>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</si>
  <si>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</si>
  <si>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</si>
  <si>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</si>
  <si>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</si>
  <si>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</si>
  <si>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</si>
  <si>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</si>
  <si>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</si>
  <si>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</si>
  <si>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</si>
  <si>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</si>
  <si>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</si>
  <si>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</si>
  <si>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</si>
  <si>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</si>
  <si>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</si>
  <si>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</si>
  <si>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</si>
  <si>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</si>
  <si>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</si>
  <si>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</si>
  <si>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</si>
  <si>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</si>
  <si>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</si>
  <si>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</si>
  <si>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</si>
  <si>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</si>
  <si>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</si>
  <si>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</si>
  <si>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</si>
  <si>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</si>
  <si>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</si>
  <si>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</si>
  <si>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</si>
  <si>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</si>
  <si>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</si>
  <si>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</si>
  <si>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</si>
  <si>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</si>
  <si>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</si>
  <si>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</si>
  <si>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</si>
  <si>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</si>
  <si>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</si>
  <si>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</si>
  <si>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</si>
  <si>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</si>
  <si>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</si>
  <si>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</si>
  <si>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</si>
  <si>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</si>
  <si>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</si>
  <si>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</si>
  <si>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</si>
  <si>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</si>
  <si>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</si>
  <si>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</si>
  <si>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</si>
  <si>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</si>
  <si>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</si>
  <si>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</si>
  <si>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</si>
  <si>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</si>
  <si>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</si>
  <si>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</si>
  <si>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</si>
  <si>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</si>
  <si>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</si>
  <si>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</si>
  <si>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</si>
  <si>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</si>
  <si>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</si>
  <si>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</si>
  <si>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</si>
  <si>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</si>
  <si>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</si>
  <si>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</si>
  <si>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</si>
  <si>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</si>
  <si>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</si>
  <si>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</si>
  <si>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</si>
  <si>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</si>
  <si>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</si>
  <si>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</si>
  <si>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</si>
  <si>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</si>
  <si>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</si>
  <si>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</si>
  <si>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</si>
  <si>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</si>
  <si>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</si>
  <si>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</si>
  <si>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</si>
  <si>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</si>
  <si>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</si>
  <si>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</si>
  <si>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</si>
  <si>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</si>
  <si>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</si>
  <si>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</si>
  <si>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</si>
  <si>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</si>
  <si>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</si>
  <si>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</si>
  <si>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</si>
  <si>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</si>
  <si>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</si>
  <si>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</si>
  <si>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</si>
  <si>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</si>
  <si>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</si>
  <si>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</si>
  <si>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</si>
  <si>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</si>
  <si>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</si>
  <si>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</si>
  <si>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</si>
  <si>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</si>
  <si>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</si>
  <si>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</si>
  <si>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</si>
  <si>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</si>
  <si>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</si>
  <si>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</si>
  <si>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</si>
  <si>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</si>
  <si>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</si>
  <si>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</si>
  <si>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</si>
  <si>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</si>
  <si>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</si>
  <si>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</si>
  <si>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</si>
  <si>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</si>
  <si>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</si>
  <si>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</si>
  <si>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</si>
  <si>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</si>
  <si>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</si>
  <si>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</si>
  <si>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</si>
  <si>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</si>
  <si>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</si>
  <si>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</si>
  <si>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</si>
  <si>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</si>
  <si>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</si>
  <si>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</si>
  <si>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</si>
  <si>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</si>
  <si>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</si>
  <si>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</si>
  <si>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</si>
  <si>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</si>
  <si>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</si>
  <si>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</si>
  <si>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</si>
  <si>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</si>
  <si>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</si>
  <si>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</si>
  <si>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</si>
  <si>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</si>
  <si>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</si>
  <si>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</si>
  <si>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</si>
  <si>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</si>
  <si>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</si>
  <si>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</si>
  <si>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</si>
  <si>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</si>
  <si>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</si>
  <si>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</si>
  <si>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</si>
  <si>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</si>
  <si>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</si>
  <si>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</si>
  <si>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</si>
  <si>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</si>
  <si>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</si>
  <si>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</si>
  <si>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</si>
  <si>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</si>
  <si>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</si>
  <si>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</si>
  <si>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</si>
  <si>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</si>
  <si>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</si>
  <si>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</si>
  <si>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</si>
  <si>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</si>
  <si>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</si>
  <si>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</si>
  <si>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</si>
  <si>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</si>
  <si>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</si>
  <si>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</si>
  <si>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</si>
  <si>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</si>
  <si>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</si>
  <si>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</si>
  <si>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</si>
  <si>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</si>
  <si>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</si>
  <si>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</si>
  <si>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</si>
  <si>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</si>
  <si>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</si>
  <si>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</si>
  <si>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</si>
  <si>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</si>
  <si>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</si>
  <si>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</si>
  <si>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</si>
  <si>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</si>
  <si>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</si>
  <si>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</si>
  <si>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</si>
  <si>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</si>
  <si>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</si>
  <si>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</si>
  <si>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</si>
  <si>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</si>
  <si>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</si>
  <si>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</si>
  <si>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</si>
  <si>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</si>
  <si>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</si>
  <si>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</si>
  <si>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</si>
  <si>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</si>
  <si>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</si>
  <si>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</si>
  <si>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</si>
  <si>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</si>
  <si>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</si>
  <si>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</si>
  <si>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</si>
  <si>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</si>
  <si>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</si>
  <si>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</si>
  <si>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</si>
  <si>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</si>
  <si>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</si>
  <si>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</si>
  <si>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</si>
  <si>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</si>
  <si>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</si>
  <si>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</si>
  <si>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</si>
  <si>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</si>
  <si>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</si>
  <si>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</si>
  <si>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</si>
  <si>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</si>
  <si>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</si>
  <si>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</si>
  <si>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</si>
  <si>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</si>
  <si>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</si>
  <si>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</si>
  <si>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</si>
  <si>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</si>
  <si>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</si>
  <si>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</si>
  <si>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</si>
  <si>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</si>
  <si>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</si>
  <si>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</si>
  <si>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</si>
  <si>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</si>
  <si>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</si>
  <si>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</si>
  <si>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</si>
  <si>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</si>
  <si>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</si>
  <si>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</si>
  <si>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</si>
  <si>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</si>
  <si>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</si>
  <si>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</si>
  <si>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</si>
  <si>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</si>
  <si>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</si>
  <si>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</si>
  <si>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</si>
  <si>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</si>
  <si>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</si>
  <si>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</si>
  <si>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</si>
  <si>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</si>
  <si>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</si>
  <si>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</si>
  <si>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</si>
  <si>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</si>
  <si>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</si>
  <si>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</si>
  <si>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</si>
  <si>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</si>
  <si>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</si>
  <si>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</si>
  <si>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</si>
  <si>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</si>
  <si>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</si>
  <si>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</si>
  <si>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</si>
  <si>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</si>
  <si>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</si>
  <si>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</si>
  <si>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</si>
  <si>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</si>
  <si>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</si>
  <si>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</si>
  <si>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</si>
  <si>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</si>
  <si>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</si>
  <si>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</si>
  <si>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</si>
  <si>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</si>
  <si>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</si>
  <si>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</si>
  <si>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</si>
  <si>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</si>
  <si>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</si>
  <si>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</si>
  <si>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</si>
  <si>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</si>
  <si>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</si>
  <si>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</si>
  <si>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</si>
  <si>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</si>
  <si>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</si>
  <si>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</si>
  <si>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</si>
  <si>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</si>
  <si>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</si>
  <si>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</si>
  <si>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</si>
  <si>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</si>
  <si>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</si>
  <si>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</si>
  <si>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</si>
  <si>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</si>
  <si>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</si>
  <si>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</si>
  <si>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</si>
  <si>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</si>
  <si>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</si>
  <si>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</si>
  <si>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</si>
  <si>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</si>
  <si>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</si>
  <si>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</si>
  <si>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</si>
  <si>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</si>
  <si>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</si>
  <si>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</si>
  <si>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</si>
  <si>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</si>
  <si>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</si>
  <si>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</si>
  <si>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</si>
  <si>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</si>
  <si>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</si>
  <si>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</si>
  <si>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</si>
  <si>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</si>
  <si>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</si>
  <si>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</si>
  <si>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</si>
  <si>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</si>
  <si>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</si>
  <si>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</si>
  <si>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</si>
  <si>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</si>
  <si>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</si>
  <si>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</si>
  <si>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</si>
  <si>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</si>
  <si>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</si>
  <si>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</si>
  <si>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</si>
  <si>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</si>
  <si>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</si>
  <si>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</si>
  <si>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</si>
  <si>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</si>
  <si>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</si>
  <si>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</si>
  <si>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</si>
  <si>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</si>
  <si>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</si>
  <si>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</si>
  <si>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</si>
  <si>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</si>
  <si>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</si>
  <si>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</si>
  <si>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</si>
  <si>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</si>
  <si>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</si>
  <si>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</si>
  <si>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</si>
  <si>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</si>
  <si>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</si>
  <si>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</si>
  <si>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</si>
  <si>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</si>
  <si>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</si>
  <si>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</si>
  <si>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</si>
  <si>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</si>
  <si>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</si>
  <si>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</si>
  <si>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</si>
  <si>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</si>
  <si>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</si>
  <si>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</si>
  <si>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</si>
  <si>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</si>
  <si>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</si>
  <si>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</si>
  <si>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</si>
  <si>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</si>
  <si>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</si>
  <si>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</si>
  <si>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</si>
  <si>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</si>
  <si>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</si>
  <si>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</si>
  <si>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</si>
  <si>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</si>
  <si>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</si>
  <si>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</si>
  <si>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</si>
  <si>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</si>
  <si>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</si>
  <si>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</si>
  <si>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</si>
  <si>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</si>
  <si>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</si>
  <si>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</si>
  <si>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</si>
  <si>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</si>
  <si>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</si>
  <si>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</si>
  <si>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</si>
  <si>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</si>
  <si>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</si>
  <si>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</si>
  <si>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</si>
  <si>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</si>
  <si>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</si>
  <si>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</si>
  <si>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</si>
  <si>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</si>
  <si>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</si>
  <si>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</si>
  <si>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</si>
  <si>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</si>
  <si>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</si>
  <si>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</si>
  <si>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</si>
  <si>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</si>
  <si>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</si>
  <si>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</si>
  <si>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</si>
  <si>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</si>
  <si>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</si>
  <si>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</si>
  <si>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</si>
  <si>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</si>
  <si>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</si>
  <si>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</si>
  <si>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</si>
  <si>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</si>
  <si>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</si>
  <si>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</si>
  <si>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</si>
  <si>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</si>
  <si>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</si>
  <si>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</si>
  <si>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</si>
  <si>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</si>
  <si>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</si>
  <si>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</si>
  <si>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</si>
  <si>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</si>
  <si>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</si>
  <si>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</si>
  <si>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</si>
  <si>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</si>
  <si>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</si>
  <si>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</si>
  <si>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</si>
  <si>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</si>
  <si>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</si>
  <si>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</si>
  <si>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</si>
  <si>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</si>
  <si>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</si>
  <si>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</si>
  <si>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</si>
  <si>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</si>
  <si>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</si>
  <si>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</si>
  <si>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</si>
  <si>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</si>
  <si>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</si>
  <si>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</si>
  <si>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</si>
  <si>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</si>
  <si>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</si>
  <si>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</si>
  <si>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</si>
  <si>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</si>
  <si>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</si>
  <si>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</si>
  <si>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</si>
  <si>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</si>
  <si>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</si>
  <si>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</si>
  <si>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</si>
  <si>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</si>
  <si>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</si>
  <si>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</si>
  <si>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</si>
  <si>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</si>
  <si>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</si>
  <si>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</si>
  <si>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</si>
  <si>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</si>
  <si>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</si>
  <si>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</si>
  <si>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</si>
  <si>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</si>
  <si>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</si>
  <si>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</si>
  <si>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</si>
  <si>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</si>
  <si>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</si>
  <si>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</si>
  <si>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</si>
  <si>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</si>
  <si>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</si>
  <si>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</si>
  <si>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</si>
  <si>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</si>
  <si>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</si>
  <si>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</si>
  <si>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</si>
  <si>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</si>
  <si>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</si>
  <si>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</si>
  <si>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</si>
  <si>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</si>
  <si>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</si>
  <si>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</si>
  <si>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</si>
  <si>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</si>
  <si>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</si>
  <si>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</si>
  <si>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</si>
  <si>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</si>
  <si>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</si>
  <si>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</si>
  <si>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</si>
  <si>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</si>
  <si>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</si>
  <si>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</si>
  <si>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</si>
  <si>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</si>
  <si>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</si>
  <si>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</si>
  <si>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</si>
  <si>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</si>
  <si>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</si>
  <si>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</si>
  <si>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</si>
  <si>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</si>
  <si>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</si>
  <si>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</si>
  <si>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</si>
  <si>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</si>
  <si>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</si>
  <si>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</si>
  <si>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</si>
  <si>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</si>
  <si>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</si>
  <si>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</si>
  <si>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</si>
  <si>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</si>
  <si>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</si>
  <si>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</si>
  <si>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</si>
  <si>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</si>
  <si>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</si>
  <si>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</si>
  <si>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</si>
  <si>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</si>
  <si>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</si>
  <si>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</si>
  <si>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</si>
  <si>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</si>
  <si>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</si>
  <si>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</si>
  <si>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</si>
  <si>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</si>
  <si>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</si>
  <si>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</si>
  <si>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</si>
  <si>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</si>
  <si>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</si>
  <si>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</si>
  <si>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</si>
  <si>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</si>
  <si>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</si>
  <si>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</si>
  <si>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</si>
  <si>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</si>
  <si>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</si>
  <si>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</si>
  <si>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</si>
  <si>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</si>
  <si>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</si>
  <si>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</si>
  <si>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</si>
  <si>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</si>
  <si>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</si>
  <si>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</si>
  <si>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</si>
  <si>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</si>
  <si>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</si>
  <si>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</si>
  <si>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</si>
  <si>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</si>
  <si>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</si>
  <si>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</si>
  <si>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</si>
  <si>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</si>
  <si>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</si>
  <si>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</si>
  <si>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</si>
  <si>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</si>
  <si>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</si>
  <si>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</si>
  <si>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</si>
  <si>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</si>
  <si>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</si>
  <si>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</si>
  <si>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</si>
  <si>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</si>
  <si>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</si>
  <si>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</si>
  <si>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</si>
  <si>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</si>
  <si>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</si>
  <si>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</si>
  <si>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</si>
  <si>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</si>
  <si>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</si>
  <si>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</si>
  <si>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</si>
  <si>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</si>
  <si>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</si>
  <si>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</si>
  <si>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</si>
  <si>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</si>
  <si>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</si>
  <si>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</si>
  <si>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</si>
  <si>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</si>
  <si>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</si>
  <si>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</si>
  <si>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</si>
  <si>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</si>
  <si>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</si>
  <si>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</si>
  <si>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</si>
  <si>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</si>
  <si>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</si>
  <si>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</si>
  <si>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</si>
  <si>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</si>
  <si>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</si>
  <si>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</si>
  <si>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</si>
  <si>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</si>
  <si>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</si>
  <si>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</si>
  <si>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</si>
  <si>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</si>
  <si>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</si>
  <si>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</si>
  <si>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</si>
  <si>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</si>
  <si>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</si>
  <si>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</si>
  <si>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</si>
  <si>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</si>
  <si>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</si>
  <si>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</si>
  <si>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</si>
  <si>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</si>
  <si>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</si>
  <si>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</si>
  <si>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</si>
  <si>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</si>
  <si>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</si>
  <si>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</si>
  <si>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</si>
  <si>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</si>
  <si>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</si>
  <si>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</si>
  <si>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</si>
  <si>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</si>
  <si>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</si>
  <si>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</si>
  <si>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</si>
  <si>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</si>
  <si>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</si>
  <si>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</si>
  <si>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</si>
  <si>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</si>
  <si>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</si>
  <si>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</si>
  <si>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</si>
  <si>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</si>
  <si>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</si>
  <si>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</si>
  <si>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</si>
  <si>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</si>
  <si>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</si>
  <si>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</si>
  <si>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</si>
  <si>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</si>
  <si>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</si>
  <si>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</si>
  <si>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</si>
  <si>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</si>
  <si>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</si>
  <si>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</si>
  <si>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</si>
  <si>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</si>
  <si>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</si>
  <si>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</si>
  <si>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</si>
  <si>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</si>
  <si>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</si>
  <si>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</si>
  <si>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</si>
  <si>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</si>
  <si>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</si>
  <si>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</si>
  <si>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</si>
  <si>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</si>
  <si>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</si>
  <si>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</si>
  <si>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</si>
  <si>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</si>
  <si>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</si>
  <si>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</si>
  <si>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</si>
  <si>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</si>
  <si>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</si>
  <si>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</si>
  <si>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</si>
  <si>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</si>
  <si>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</si>
  <si>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</si>
  <si>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</si>
  <si>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</si>
  <si>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</si>
  <si>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</si>
  <si>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</si>
  <si>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</si>
  <si>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</si>
  <si>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</si>
  <si>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</si>
  <si>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</si>
  <si>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</si>
  <si>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</si>
  <si>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</si>
  <si>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</si>
  <si>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</si>
  <si>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</si>
  <si>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</si>
  <si>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</si>
  <si>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</si>
  <si>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</si>
  <si>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</si>
  <si>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</si>
  <si>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</si>
  <si>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</si>
  <si>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</si>
  <si>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</si>
  <si>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</si>
  <si>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</si>
  <si>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</si>
  <si>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</si>
  <si>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</si>
  <si>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</si>
  <si>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</si>
  <si>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</si>
  <si>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</si>
  <si>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</si>
  <si>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</si>
  <si>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</si>
  <si>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</si>
  <si>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</si>
  <si>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</si>
  <si>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</si>
  <si>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</si>
  <si>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</si>
  <si>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</si>
  <si>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</si>
  <si>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</si>
  <si>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</si>
  <si>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</si>
  <si>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</si>
  <si>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</si>
  <si>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</si>
  <si>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</si>
  <si>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</si>
  <si>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</si>
  <si>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</si>
  <si>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</si>
  <si>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</si>
  <si>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</si>
  <si>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</si>
  <si>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</si>
  <si>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</si>
  <si>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</si>
  <si>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</si>
  <si>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</si>
  <si>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</si>
  <si>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</si>
  <si>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</si>
  <si>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</si>
  <si>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</si>
  <si>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</si>
  <si>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</si>
  <si>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</si>
  <si>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</si>
  <si>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</si>
  <si>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</si>
  <si>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</si>
  <si>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</si>
  <si>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</si>
  <si>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</si>
  <si>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</si>
  <si>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</si>
  <si>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</si>
  <si>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</si>
  <si>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</si>
  <si>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</si>
  <si>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</si>
  <si>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</si>
  <si>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</si>
  <si>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</si>
  <si>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</si>
  <si>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</si>
  <si>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</si>
  <si>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</si>
  <si>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</si>
  <si>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</si>
  <si>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</si>
  <si>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</si>
  <si>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</si>
  <si>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</si>
  <si>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</si>
  <si>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</si>
  <si>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</si>
  <si>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</si>
  <si>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</si>
  <si>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</si>
  <si>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</si>
  <si>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</si>
  <si>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</si>
  <si>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</si>
  <si>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</si>
  <si>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</si>
  <si>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</si>
  <si>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</si>
  <si>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</si>
  <si>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</si>
  <si>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</si>
  <si>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</si>
  <si>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</si>
  <si>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</si>
  <si>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</si>
  <si>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</si>
  <si>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</si>
  <si>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</si>
  <si>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</si>
  <si>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</si>
  <si>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</si>
  <si>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</si>
  <si>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</si>
  <si>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</si>
  <si>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</si>
  <si>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</si>
  <si>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</si>
  <si>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</si>
  <si>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</si>
  <si>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</si>
  <si>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</si>
  <si>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</si>
  <si>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</si>
  <si>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</si>
  <si>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</si>
  <si>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</si>
  <si>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</si>
  <si>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</si>
  <si>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</si>
  <si>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</si>
  <si>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</si>
  <si>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</si>
  <si>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</si>
  <si>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</si>
  <si>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</si>
  <si>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</si>
  <si>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</si>
  <si>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</si>
  <si>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</si>
  <si>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</si>
  <si>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</si>
  <si>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</si>
  <si>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</si>
  <si>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</si>
  <si>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</si>
  <si>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</si>
  <si>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</si>
  <si>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</si>
  <si>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</si>
  <si>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</si>
  <si>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</si>
  <si>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</si>
  <si>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</si>
  <si>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</si>
  <si>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</si>
  <si>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</si>
  <si>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</si>
  <si>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</si>
  <si>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</si>
  <si>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</si>
  <si>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</si>
  <si>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</si>
  <si>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</si>
  <si>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</si>
  <si>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</si>
  <si>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</si>
  <si>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</si>
  <si>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</si>
  <si>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</si>
  <si>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</si>
  <si>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</si>
  <si>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</si>
  <si>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</si>
  <si>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</si>
  <si>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</si>
  <si>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</si>
  <si>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</si>
  <si>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</si>
  <si>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</si>
  <si>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</si>
  <si>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</si>
  <si>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</si>
  <si>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</si>
  <si>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</si>
  <si>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</si>
  <si>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</si>
  <si>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</si>
  <si>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</si>
  <si>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</si>
  <si>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</si>
  <si>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</si>
  <si>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</si>
  <si>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</si>
  <si>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</si>
  <si>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</si>
  <si>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</si>
  <si>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</si>
  <si>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</si>
  <si>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</si>
  <si>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</si>
  <si>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</si>
  <si>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</si>
  <si>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</si>
  <si>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</si>
  <si>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</si>
  <si>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</si>
  <si>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</si>
  <si>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</si>
  <si>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</si>
  <si>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</si>
  <si>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</si>
  <si>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</si>
  <si>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</si>
  <si>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</si>
  <si>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</si>
  <si>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</si>
  <si>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</si>
  <si>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Arial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</si>
  <si>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Arial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</si>
  <si>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Arial"/>
        <family val="2"/>
        <scheme val="minor"/>
      </rPr>
      <t>Postage</t>
    </r>
    <r>
      <rPr>
        <sz val="11"/>
        <color theme="1"/>
        <rFont val="Arial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</si>
  <si>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</si>
  <si>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</si>
  <si>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</si>
  <si>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</si>
  <si>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</si>
  <si>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Arial"/>
        <family val="2"/>
        <scheme val="minor"/>
      </rPr>
      <t>I12</t>
    </r>
    <r>
      <rPr>
        <sz val="11"/>
        <color theme="1"/>
        <rFont val="Arial"/>
        <family val="2"/>
        <scheme val="minor"/>
      </rPr>
      <t xml:space="preserve"> modify the formula again to use a second </t>
    </r>
    <r>
      <rPr>
        <b/>
        <sz val="11"/>
        <color theme="1"/>
        <rFont val="Arial"/>
        <family val="2"/>
        <scheme val="minor"/>
      </rPr>
      <t>MATCH</t>
    </r>
    <r>
      <rPr>
        <sz val="11"/>
        <color theme="1"/>
        <rFont val="Arial"/>
        <family val="2"/>
        <scheme val="minor"/>
      </rPr>
      <t xml:space="preserve"> to match the destination in cell </t>
    </r>
    <r>
      <rPr>
        <b/>
        <sz val="11"/>
        <color theme="1"/>
        <rFont val="Arial"/>
        <family val="2"/>
        <scheme val="minor"/>
      </rPr>
      <t>I7</t>
    </r>
    <r>
      <rPr>
        <sz val="11"/>
        <color theme="1"/>
        <rFont val="Arial"/>
        <family val="2"/>
        <scheme val="minor"/>
      </rPr>
      <t xml:space="preserve"> into the named range </t>
    </r>
    <r>
      <rPr>
        <b/>
        <sz val="11"/>
        <color theme="1"/>
        <rFont val="Arial"/>
        <family val="2"/>
        <scheme val="minor"/>
      </rPr>
      <t>Post_to</t>
    </r>
    <r>
      <rPr>
        <sz val="11"/>
        <color theme="1"/>
        <rFont val="Arial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</si>
  <si>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Arial"/>
        <family val="2"/>
        <scheme val="minor"/>
      </rPr>
      <t>I7</t>
    </r>
    <r>
      <rPr>
        <sz val="11"/>
        <color theme="1"/>
        <rFont val="Arial"/>
        <family val="2"/>
        <scheme val="minor"/>
      </rPr>
      <t xml:space="preserve"> from </t>
    </r>
    <r>
      <rPr>
        <b/>
        <sz val="11"/>
        <color theme="1"/>
        <rFont val="Arial"/>
        <family val="2"/>
        <scheme val="minor"/>
      </rPr>
      <t>NSW</t>
    </r>
    <r>
      <rPr>
        <sz val="11"/>
        <color theme="1"/>
        <rFont val="Arial"/>
        <family val="2"/>
        <scheme val="minor"/>
      </rPr>
      <t xml:space="preserve"> to </t>
    </r>
    <r>
      <rPr>
        <b/>
        <sz val="11"/>
        <color theme="1"/>
        <rFont val="Arial"/>
        <family val="2"/>
        <scheme val="minor"/>
      </rPr>
      <t>Interstate</t>
    </r>
    <r>
      <rPr>
        <sz val="11"/>
        <color theme="1"/>
        <rFont val="Arial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</si>
  <si>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Arial"/>
        <family val="2"/>
        <scheme val="minor"/>
      </rPr>
      <t>Inventory</t>
    </r>
    <r>
      <rPr>
        <sz val="11"/>
        <color theme="1"/>
        <rFont val="Arial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</si>
  <si>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Arial"/>
        <family val="2"/>
        <scheme val="minor"/>
      </rPr>
      <t>P5</t>
    </r>
    <r>
      <rPr>
        <sz val="11"/>
        <color theme="1"/>
        <rFont val="Arial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</si>
  <si>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Arial"/>
        <family val="2"/>
        <scheme val="minor"/>
      </rPr>
      <t>I4</t>
    </r>
    <r>
      <rPr>
        <sz val="11"/>
        <color theme="1"/>
        <rFont val="Arial"/>
        <family val="2"/>
        <scheme val="minor"/>
      </rPr>
      <t xml:space="preserve"> use an </t>
    </r>
    <r>
      <rPr>
        <b/>
        <sz val="11"/>
        <color theme="1"/>
        <rFont val="Arial"/>
        <family val="2"/>
        <scheme val="minor"/>
      </rPr>
      <t>IF</t>
    </r>
    <r>
      <rPr>
        <sz val="11"/>
        <color theme="1"/>
        <rFont val="Arial"/>
        <family val="2"/>
        <scheme val="minor"/>
      </rPr>
      <t xml:space="preserve"> function to determine if the </t>
    </r>
    <r>
      <rPr>
        <b/>
        <sz val="11"/>
        <color theme="1"/>
        <rFont val="Arial"/>
        <family val="2"/>
        <scheme val="minor"/>
      </rPr>
      <t>Num in Stock</t>
    </r>
    <r>
      <rPr>
        <sz val="11"/>
        <color theme="1"/>
        <rFont val="Arial"/>
        <family val="2"/>
        <scheme val="minor"/>
      </rPr>
      <t xml:space="preserve"> is below the minimum stock level. If it is put a "</t>
    </r>
    <r>
      <rPr>
        <b/>
        <sz val="11"/>
        <color theme="1"/>
        <rFont val="Arial"/>
        <family val="2"/>
        <scheme val="minor"/>
      </rPr>
      <t>Y</t>
    </r>
    <r>
      <rPr>
        <sz val="11"/>
        <color theme="1"/>
        <rFont val="Arial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</si>
  <si>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Arial"/>
        <family val="2"/>
        <scheme val="minor"/>
      </rPr>
      <t>J4</t>
    </r>
    <r>
      <rPr>
        <sz val="11"/>
        <color theme="1"/>
        <rFont val="Arial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Arial"/>
        <family val="2"/>
        <scheme val="minor"/>
      </rPr>
      <t>Y</t>
    </r>
    <r>
      <rPr>
        <sz val="11"/>
        <color theme="1"/>
        <rFont val="Arial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</si>
  <si>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Arial"/>
        <family val="2"/>
        <scheme val="minor"/>
      </rPr>
      <t>H4</t>
    </r>
    <r>
      <rPr>
        <sz val="11"/>
        <color theme="1"/>
        <rFont val="Arial"/>
        <family val="2"/>
        <scheme val="minor"/>
      </rPr>
      <t xml:space="preserve"> calculate the retail price. If it is a </t>
    </r>
    <r>
      <rPr>
        <b/>
        <sz val="11"/>
        <color theme="1"/>
        <rFont val="Arial"/>
        <family val="2"/>
        <scheme val="minor"/>
      </rPr>
      <t>Premium</t>
    </r>
    <r>
      <rPr>
        <sz val="11"/>
        <color theme="1"/>
        <rFont val="Arial"/>
        <family val="2"/>
        <scheme val="minor"/>
      </rPr>
      <t xml:space="preserve"> item (has </t>
    </r>
    <r>
      <rPr>
        <b/>
        <sz val="11"/>
        <color theme="1"/>
        <rFont val="Arial"/>
        <family val="2"/>
        <scheme val="minor"/>
      </rPr>
      <t>Y</t>
    </r>
    <r>
      <rPr>
        <sz val="11"/>
        <color theme="1"/>
        <rFont val="Arial"/>
        <family val="2"/>
        <scheme val="minor"/>
      </rPr>
      <t xml:space="preserve"> in the </t>
    </r>
    <r>
      <rPr>
        <b/>
        <sz val="11"/>
        <color theme="1"/>
        <rFont val="Arial"/>
        <family val="2"/>
        <scheme val="minor"/>
      </rPr>
      <t>Premium</t>
    </r>
    <r>
      <rPr>
        <sz val="11"/>
        <color theme="1"/>
        <rFont val="Arial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</si>
  <si>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Arial"/>
        <family val="2"/>
        <scheme val="minor"/>
      </rPr>
      <t>N9:O12</t>
    </r>
    <r>
      <rPr>
        <sz val="11"/>
        <color theme="1"/>
        <rFont val="Arial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Arial"/>
        <family val="2"/>
        <scheme val="minor"/>
      </rPr>
      <t>K4</t>
    </r>
    <r>
      <rPr>
        <sz val="11"/>
        <color theme="1"/>
        <rFont val="Arial"/>
        <family val="2"/>
        <scheme val="minor"/>
      </rPr>
      <t xml:space="preserve"> use a nested </t>
    </r>
    <r>
      <rPr>
        <b/>
        <sz val="11"/>
        <color theme="1"/>
        <rFont val="Arial"/>
        <family val="2"/>
        <scheme val="minor"/>
      </rPr>
      <t>IF</t>
    </r>
    <r>
      <rPr>
        <sz val="11"/>
        <color theme="1"/>
        <rFont val="Arial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</si>
  <si>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Arial"/>
        <family val="2"/>
        <scheme val="minor"/>
      </rPr>
      <t>L4</t>
    </r>
    <r>
      <rPr>
        <sz val="11"/>
        <color theme="1"/>
        <rFont val="Arial"/>
        <family val="2"/>
        <scheme val="minor"/>
      </rPr>
      <t xml:space="preserve"> solve the same problem but using an </t>
    </r>
    <r>
      <rPr>
        <b/>
        <sz val="11"/>
        <color theme="1"/>
        <rFont val="Arial"/>
        <family val="2"/>
        <scheme val="minor"/>
      </rPr>
      <t>IF</t>
    </r>
    <r>
      <rPr>
        <sz val="11"/>
        <color theme="1"/>
        <rFont val="Arial"/>
        <family val="2"/>
        <scheme val="minor"/>
      </rPr>
      <t xml:space="preserve"> and a </t>
    </r>
    <r>
      <rPr>
        <b/>
        <sz val="11"/>
        <color theme="1"/>
        <rFont val="Arial"/>
        <family val="2"/>
        <scheme val="minor"/>
      </rPr>
      <t>VLOOKUP/XLOOKUP</t>
    </r>
    <r>
      <rPr>
        <sz val="11"/>
        <color theme="1"/>
        <rFont val="Arial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</si>
  <si>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Arial"/>
        <family val="2"/>
        <scheme val="minor"/>
      </rPr>
      <t>Quote</t>
    </r>
    <r>
      <rPr>
        <sz val="11"/>
        <color theme="1"/>
        <rFont val="Arial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</si>
  <si>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Arial"/>
        <family val="2"/>
        <scheme val="minor"/>
      </rPr>
      <t>C13</t>
    </r>
    <r>
      <rPr>
        <sz val="11"/>
        <color theme="1"/>
        <rFont val="Arial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Arial"/>
        <family val="2"/>
        <scheme val="minor"/>
      </rPr>
      <t>D13&gt;0</t>
    </r>
    <r>
      <rPr>
        <sz val="11"/>
        <color theme="1"/>
        <rFont val="Arial"/>
        <family val="2"/>
        <scheme val="minor"/>
      </rPr>
      <t xml:space="preserve">, if it is add </t>
    </r>
    <r>
      <rPr>
        <b/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2"/>
        <scheme val="minor"/>
      </rPr>
      <t xml:space="preserve"> to </t>
    </r>
    <r>
      <rPr>
        <b/>
        <sz val="11"/>
        <color theme="1"/>
        <rFont val="Arial"/>
        <family val="2"/>
        <scheme val="minor"/>
      </rPr>
      <t>C12</t>
    </r>
    <r>
      <rPr>
        <sz val="11"/>
        <color theme="1"/>
        <rFont val="Arial"/>
        <family val="2"/>
        <scheme val="minor"/>
      </rPr>
      <t xml:space="preserve">, otherwise leave blank. Copy the formula down to </t>
    </r>
    <r>
      <rPr>
        <b/>
        <sz val="11"/>
        <color theme="1"/>
        <rFont val="Arial"/>
        <family val="2"/>
        <scheme val="minor"/>
      </rPr>
      <t>C36</t>
    </r>
    <r>
      <rPr>
        <sz val="11"/>
        <color theme="1"/>
        <rFont val="Arial"/>
        <family val="2"/>
        <scheme val="minor"/>
      </rPr>
      <t>.</t>
    </r>
  </si>
  <si>
    <r>
      <t xml:space="preserve">In </t>
    </r>
    <r>
      <rPr>
        <b/>
        <sz val="11"/>
        <color theme="1"/>
        <rFont val="Arial"/>
        <family val="2"/>
        <scheme val="minor"/>
      </rPr>
      <t>E12</t>
    </r>
    <r>
      <rPr>
        <sz val="11"/>
        <color theme="1"/>
        <rFont val="Arial"/>
        <family val="2"/>
        <scheme val="minor"/>
      </rPr>
      <t xml:space="preserve"> use a </t>
    </r>
    <r>
      <rPr>
        <b/>
        <sz val="11"/>
        <color theme="1"/>
        <rFont val="Arial"/>
        <family val="2"/>
        <scheme val="minor"/>
      </rPr>
      <t>VLOOKUP</t>
    </r>
    <r>
      <rPr>
        <sz val="11"/>
        <color theme="1"/>
        <rFont val="Arial"/>
        <family val="2"/>
        <scheme val="minor"/>
      </rPr>
      <t xml:space="preserve"> to look up the item description for the Item code in the </t>
    </r>
    <r>
      <rPr>
        <b/>
        <sz val="11"/>
        <color theme="1"/>
        <rFont val="Arial"/>
        <family val="2"/>
        <scheme val="minor"/>
      </rPr>
      <t>Inventory</t>
    </r>
    <r>
      <rPr>
        <sz val="11"/>
        <color theme="1"/>
        <rFont val="Arial"/>
        <family val="2"/>
        <scheme val="minor"/>
      </rPr>
      <t xml:space="preserve"> table. Copy down to </t>
    </r>
    <r>
      <rPr>
        <b/>
        <sz val="11"/>
        <color theme="1"/>
        <rFont val="Arial"/>
        <family val="2"/>
        <scheme val="minor"/>
      </rPr>
      <t>E36</t>
    </r>
    <r>
      <rPr>
        <sz val="11"/>
        <color theme="1"/>
        <rFont val="Arial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</si>
  <si>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Arial"/>
        <family val="2"/>
        <scheme val="minor"/>
      </rPr>
      <t>IFERROR</t>
    </r>
    <r>
      <rPr>
        <sz val="11"/>
        <color theme="1"/>
        <rFont val="Arial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</si>
  <si>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Arial"/>
        <family val="2"/>
        <scheme val="minor"/>
      </rPr>
      <t>F12</t>
    </r>
    <r>
      <rPr>
        <sz val="11"/>
        <color theme="1"/>
        <rFont val="Arial"/>
        <family val="2"/>
        <scheme val="minor"/>
      </rPr>
      <t xml:space="preserve"> use a </t>
    </r>
    <r>
      <rPr>
        <b/>
        <sz val="11"/>
        <color theme="1"/>
        <rFont val="Arial"/>
        <family val="2"/>
        <scheme val="minor"/>
      </rPr>
      <t>VLOOKUP</t>
    </r>
    <r>
      <rPr>
        <sz val="11"/>
        <color theme="1"/>
        <rFont val="Arial"/>
        <family val="2"/>
        <scheme val="minor"/>
      </rPr>
      <t xml:space="preserve"> to look up the category for the Item code in the </t>
    </r>
    <r>
      <rPr>
        <b/>
        <sz val="11"/>
        <color theme="1"/>
        <rFont val="Arial"/>
        <family val="2"/>
        <scheme val="minor"/>
      </rPr>
      <t>Inventory</t>
    </r>
    <r>
      <rPr>
        <sz val="11"/>
        <color theme="1"/>
        <rFont val="Arial"/>
        <family val="2"/>
        <scheme val="minor"/>
      </rPr>
      <t xml:space="preserve"> table. Copy down to </t>
    </r>
    <r>
      <rPr>
        <b/>
        <sz val="11"/>
        <color theme="1"/>
        <rFont val="Arial"/>
        <family val="2"/>
        <scheme val="minor"/>
      </rPr>
      <t>F36</t>
    </r>
    <r>
      <rPr>
        <sz val="11"/>
        <color theme="1"/>
        <rFont val="Arial"/>
        <family val="2"/>
        <scheme val="minor"/>
      </rPr>
      <t>.</t>
    </r>
  </si>
  <si>
    <r>
      <t xml:space="preserve">Add an </t>
    </r>
    <r>
      <rPr>
        <b/>
        <sz val="11"/>
        <color theme="1"/>
        <rFont val="Arial"/>
        <family val="2"/>
        <scheme val="minor"/>
      </rPr>
      <t>IFERROR</t>
    </r>
    <r>
      <rPr>
        <sz val="11"/>
        <color theme="1"/>
        <rFont val="Arial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</si>
  <si>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Arial"/>
        <family val="2"/>
        <scheme val="minor"/>
      </rPr>
      <t>H12</t>
    </r>
    <r>
      <rPr>
        <sz val="11"/>
        <color theme="1"/>
        <rFont val="Arial"/>
        <family val="2"/>
        <scheme val="minor"/>
      </rPr>
      <t xml:space="preserve"> use a </t>
    </r>
    <r>
      <rPr>
        <b/>
        <sz val="11"/>
        <color theme="1"/>
        <rFont val="Arial"/>
        <family val="2"/>
        <scheme val="minor"/>
      </rPr>
      <t>VLOOKUP/XLOOKUP</t>
    </r>
    <r>
      <rPr>
        <sz val="11"/>
        <color theme="1"/>
        <rFont val="Arial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Arial"/>
        <family val="2"/>
        <scheme val="minor"/>
      </rPr>
      <t>H36</t>
    </r>
    <r>
      <rPr>
        <sz val="11"/>
        <color theme="1"/>
        <rFont val="Arial"/>
        <family val="2"/>
        <scheme val="minor"/>
      </rPr>
      <t>.</t>
    </r>
  </si>
  <si>
    <r>
      <t xml:space="preserve">In </t>
    </r>
    <r>
      <rPr>
        <b/>
        <sz val="11"/>
        <color theme="1"/>
        <rFont val="Arial"/>
        <family val="2"/>
        <scheme val="minor"/>
      </rPr>
      <t>I12</t>
    </r>
    <r>
      <rPr>
        <sz val="11"/>
        <color theme="1"/>
        <rFont val="Arial"/>
        <family val="2"/>
        <scheme val="minor"/>
      </rPr>
      <t xml:space="preserve"> use an </t>
    </r>
    <r>
      <rPr>
        <b/>
        <sz val="11"/>
        <color theme="1"/>
        <rFont val="Arial"/>
        <family val="2"/>
        <scheme val="minor"/>
      </rPr>
      <t>INDEX</t>
    </r>
    <r>
      <rPr>
        <sz val="11"/>
        <color theme="1"/>
        <rFont val="Arial"/>
        <family val="2"/>
        <scheme val="minor"/>
      </rPr>
      <t xml:space="preserve"> function to get the </t>
    </r>
    <r>
      <rPr>
        <b/>
        <sz val="11"/>
        <color theme="1"/>
        <rFont val="Arial"/>
        <family val="2"/>
        <scheme val="minor"/>
      </rPr>
      <t>Postage</t>
    </r>
    <r>
      <rPr>
        <sz val="11"/>
        <color theme="1"/>
        <rFont val="Arial"/>
        <family val="2"/>
        <scheme val="minor"/>
      </rPr>
      <t xml:space="preserve"> for </t>
    </r>
    <r>
      <rPr>
        <b/>
        <sz val="11"/>
        <color theme="1"/>
        <rFont val="Arial"/>
        <family val="2"/>
        <scheme val="minor"/>
      </rPr>
      <t>Category D</t>
    </r>
    <r>
      <rPr>
        <sz val="11"/>
        <color theme="1"/>
        <rFont val="Arial"/>
        <family val="2"/>
        <scheme val="minor"/>
      </rPr>
      <t xml:space="preserve"> in </t>
    </r>
    <r>
      <rPr>
        <b/>
        <sz val="11"/>
        <color theme="1"/>
        <rFont val="Arial"/>
        <family val="2"/>
        <scheme val="minor"/>
      </rPr>
      <t>NSW</t>
    </r>
    <r>
      <rPr>
        <sz val="11"/>
        <color theme="1"/>
        <rFont val="Arial"/>
        <family val="2"/>
        <scheme val="minor"/>
      </rPr>
      <t xml:space="preserve">, use the named range </t>
    </r>
    <r>
      <rPr>
        <b/>
        <sz val="11"/>
        <color theme="1"/>
        <rFont val="Arial"/>
        <family val="2"/>
        <scheme val="minor"/>
      </rPr>
      <t>Postage</t>
    </r>
    <r>
      <rPr>
        <sz val="11"/>
        <color theme="1"/>
        <rFont val="Arial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</si>
  <si>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Arial"/>
        <family val="2"/>
        <scheme val="minor"/>
      </rPr>
      <t>I12</t>
    </r>
    <r>
      <rPr>
        <sz val="11"/>
        <color theme="1"/>
        <rFont val="Arial"/>
        <family val="2"/>
        <scheme val="minor"/>
      </rPr>
      <t xml:space="preserve"> modify the formula to use a </t>
    </r>
    <r>
      <rPr>
        <b/>
        <sz val="11"/>
        <color theme="1"/>
        <rFont val="Arial"/>
        <family val="2"/>
        <scheme val="minor"/>
      </rPr>
      <t>MATCH</t>
    </r>
    <r>
      <rPr>
        <sz val="11"/>
        <color theme="1"/>
        <rFont val="Arial"/>
        <family val="2"/>
        <scheme val="minor"/>
      </rPr>
      <t xml:space="preserve"> to match the </t>
    </r>
    <r>
      <rPr>
        <b/>
        <sz val="11"/>
        <color theme="1"/>
        <rFont val="Arial"/>
        <family val="2"/>
        <scheme val="minor"/>
      </rPr>
      <t>Category</t>
    </r>
    <r>
      <rPr>
        <sz val="11"/>
        <color theme="1"/>
        <rFont val="Arial"/>
        <family val="2"/>
        <scheme val="minor"/>
      </rPr>
      <t xml:space="preserve"> in </t>
    </r>
    <r>
      <rPr>
        <b/>
        <sz val="11"/>
        <color theme="1"/>
        <rFont val="Arial"/>
        <family val="2"/>
        <scheme val="minor"/>
      </rPr>
      <t>F12</t>
    </r>
    <r>
      <rPr>
        <sz val="11"/>
        <color theme="1"/>
        <rFont val="Arial"/>
        <family val="2"/>
        <scheme val="minor"/>
      </rPr>
      <t xml:space="preserve"> into the named range </t>
    </r>
    <r>
      <rPr>
        <b/>
        <sz val="11"/>
        <color theme="1"/>
        <rFont val="Arial"/>
        <family val="2"/>
        <scheme val="minor"/>
      </rPr>
      <t>Category</t>
    </r>
    <r>
      <rPr>
        <sz val="11"/>
        <color theme="1"/>
        <rFont val="Arial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</si>
  <si>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Arial"/>
        <family val="2"/>
        <scheme val="minor"/>
      </rPr>
      <t>Quote</t>
    </r>
    <r>
      <rPr>
        <sz val="11"/>
        <color theme="1"/>
        <rFont val="Arial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</si>
</sst>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,##0.00;[Red]\-#,##0.00;"/>
  </numFmts>
  <fonts count="26" x14ac:knownFonts="1"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theme="0"/>
      <name val="Times New Roman"/>
      <family val="2"/>
      <scheme val="major"/>
    </font>
    <font>
      <sz val="1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indexed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Arial"/>
      <family val="2"/>
      <scheme val="minor"/>
    </font>
    <font>
      <b/>
      <sz val="18"/>
      <color theme="2" tint="0.79998168889431442"/>
      <name val="Times New Roman"/>
      <family val="2"/>
      <scheme val="major"/>
    </font>
    <font>
      <i/>
      <sz val="11"/>
      <color theme="0"/>
      <name val="Arial"/>
      <family val="2"/>
      <scheme val="minor"/>
    </font>
    <font>
      <sz val="11"/>
      <color indexed="9"/>
      <name val="Arial"/>
      <family val="2"/>
      <scheme val="minor"/>
    </font>
    <font>
      <b/>
      <sz val="22"/>
      <color theme="0"/>
      <name val="Times New Roman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Border="1"/>
    <xf numFmtId="0" fontId="16" fillId="0" borderId="4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6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5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Accent1" xfId="3" builtinId="30"/>
    <cellStyle name="20% - Accent2" xfId="7" builtinId="34"/>
    <cellStyle name="20% - Accent3" xfId="4" builtinId="38"/>
    <cellStyle name="Accent1" xfId="2" builtinId="29"/>
    <cellStyle name="Accent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itle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2">
      <calculatedColumnFormula>tbl_Inventory[[#This Row],[Cost Price]]*(IF(tbl_Inventory[[#This Row],[Premium?]]="Y",$P$4,$P$3)+1)</calculatedColumnFormula>
    </tableColumn>
    <tableColumn id="11" xr3:uid="{29B005FA-06DF-47A7-86D8-F83773A44004}" name="Below Min" dataDxfId="4">
      <calculatedColumnFormula>IF(tbl_Inventory[[#This Row],[Num In Stock]]&lt;$P$5,"Y","")</calculatedColumnFormula>
    </tableColumn>
    <tableColumn id="9" xr3:uid="{3D13555F-E3FF-41D6-914C-817AA9B1CC00}" name="Reorder?" dataDxfId="3">
      <calculatedColumnFormula>IF(AND(tbl_Inventory[[#This Row],[On Backorder]]="",tbl_Inventory[[#This Row],[Below Min]]="Y"),"Y","")</calculatedColumnFormula>
    </tableColumn>
    <tableColumn id="12" xr3:uid="{BC9E111A-C964-4635-986C-4EF7B1B009B6}" name="Reorder Qty a" dataDxfId="1">
      <calculatedColumnFormula>IF(tbl_Inventory[[#This Row],[Reorder?]]="",0,IF(tbl_Inventory[[#This Row],[Category]]="A",$O$9,IF(tbl_Inventory[[#This Row],[Category]]="B",$O$10,IF(tbl_Inventory[[#This Row],[Category]]="C",$O$11,$O$12))))</calculatedColumnFormula>
    </tableColumn>
    <tableColumn id="10" xr3:uid="{DFB30B66-BC6F-4788-9468-08EE28949AEB}" name="Reorder Qty b" dataDxfId="0">
      <calculatedColumnFormula>IF(tbl_Inventory[[#This Row],[Reorder?]]="Y",VLOOKUP(tbl_Inventory[[#This Row],[Category]],$N$9:$P$13,2,0),0)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7" headerRowCellStyle="Accent1">
  <tableColumns count="2">
    <tableColumn id="1" xr3:uid="{07A3AB71-F0D8-468B-967E-B4AFE5503AE0}" name="Category" dataDxfId="6" dataCellStyle="20% - Accent3"/>
    <tableColumn id="2" xr3:uid="{355B42E7-B646-4D5A-8173-2ACB444B2F5C}" name="Quantity" dataDxfId="5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topLeftCell="A20" zoomScale="120" zoomScaleNormal="120" workbookViewId="0">
      <selection activeCell="I5" sqref="I5:P5"/>
    </sheetView>
  </sheetViews>
  <sheetFormatPr defaultRowHeight="13.8" x14ac:dyDescent="0.25"/>
  <cols>
    <col min="1" max="1" width="5.296875" customWidth="1"/>
    <col min="2" max="2" width="4.3984375" style="2" customWidth="1"/>
    <col min="8" max="8" width="12.59765625" customWidth="1"/>
    <col min="15" max="15" width="23.69921875" customWidth="1"/>
    <col min="16" max="16" width="7.3984375" style="2" customWidth="1"/>
  </cols>
  <sheetData>
    <row r="2" spans="2:16" ht="30" x14ac:dyDescent="0.5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0.399999999999999" x14ac:dyDescent="0.35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7" customHeight="1" x14ac:dyDescent="0.25"/>
    <row r="5" spans="2:16" ht="21.45" customHeight="1" x14ac:dyDescent="0.25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18" thickBot="1" x14ac:dyDescent="0.35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25">
      <c r="B9" t="s">
        <v>1170</v>
      </c>
    </row>
    <row r="10" spans="2:16" x14ac:dyDescent="0.25">
      <c r="B10" t="s">
        <v>1171</v>
      </c>
      <c r="P10"/>
    </row>
    <row r="11" spans="2:16" x14ac:dyDescent="0.25">
      <c r="B11" t="s">
        <v>1167</v>
      </c>
      <c r="P11"/>
    </row>
    <row r="12" spans="2:16" ht="8.25" customHeight="1" x14ac:dyDescent="0.25"/>
    <row r="13" spans="2:16" x14ac:dyDescent="0.25">
      <c r="B13" s="2" t="s">
        <v>1158</v>
      </c>
      <c r="C13" t="s">
        <v>1172</v>
      </c>
    </row>
    <row r="14" spans="2:16" ht="8.25" customHeight="1" x14ac:dyDescent="0.25"/>
    <row r="15" spans="2:16" x14ac:dyDescent="0.25">
      <c r="B15" s="2" t="s">
        <v>4</v>
      </c>
      <c r="C15" t="s">
        <v>1173</v>
      </c>
      <c r="P15" s="6" t="s">
        <v>2</v>
      </c>
    </row>
    <row r="16" spans="2:16" ht="8.25" customHeight="1" x14ac:dyDescent="0.25"/>
    <row r="17" spans="2:16" x14ac:dyDescent="0.25">
      <c r="B17" s="2" t="s">
        <v>3</v>
      </c>
      <c r="C17" t="s">
        <v>1174</v>
      </c>
      <c r="P17" s="6" t="s">
        <v>2</v>
      </c>
    </row>
    <row r="18" spans="2:16" ht="8.25" customHeight="1" x14ac:dyDescent="0.25"/>
    <row r="19" spans="2:16" x14ac:dyDescent="0.25">
      <c r="B19" s="2" t="s">
        <v>5</v>
      </c>
      <c r="C19" t="s">
        <v>1175</v>
      </c>
      <c r="P19" s="6" t="s">
        <v>2</v>
      </c>
    </row>
    <row r="20" spans="2:16" x14ac:dyDescent="0.25">
      <c r="B20" s="2" t="s">
        <v>1</v>
      </c>
      <c r="C20" t="s">
        <v>1176</v>
      </c>
      <c r="P20" s="6" t="s">
        <v>2</v>
      </c>
    </row>
    <row r="21" spans="2:16" ht="8.25" customHeight="1" x14ac:dyDescent="0.25"/>
    <row r="22" spans="2:16" x14ac:dyDescent="0.25">
      <c r="B22" s="2" t="s">
        <v>1159</v>
      </c>
      <c r="C22" t="s">
        <v>1160</v>
      </c>
    </row>
    <row r="23" spans="2:16" x14ac:dyDescent="0.25">
      <c r="B23" s="2" t="s">
        <v>1</v>
      </c>
      <c r="C23" t="s">
        <v>1161</v>
      </c>
    </row>
    <row r="24" spans="2:16" x14ac:dyDescent="0.25">
      <c r="B24" s="2" t="s">
        <v>11</v>
      </c>
      <c r="C24" t="s">
        <v>1162</v>
      </c>
    </row>
    <row r="26" spans="2:16" x14ac:dyDescent="0.25">
      <c r="B26" t="s">
        <v>1177</v>
      </c>
      <c r="P26"/>
    </row>
    <row r="27" spans="2:16" x14ac:dyDescent="0.25">
      <c r="B27" s="3" t="s">
        <v>1163</v>
      </c>
      <c r="P27"/>
    </row>
    <row r="28" spans="2:16" x14ac:dyDescent="0.25">
      <c r="B28" s="3"/>
      <c r="P28"/>
    </row>
    <row r="29" spans="2:16" x14ac:dyDescent="0.25">
      <c r="B29" s="2" t="s">
        <v>6</v>
      </c>
      <c r="C29" t="s">
        <v>1178</v>
      </c>
    </row>
    <row r="30" spans="2:16" ht="8.25" customHeight="1" x14ac:dyDescent="0.25"/>
    <row r="31" spans="2:16" x14ac:dyDescent="0.25">
      <c r="B31" s="2" t="s">
        <v>7</v>
      </c>
      <c r="C31" t="s">
        <v>1179</v>
      </c>
    </row>
    <row r="32" spans="2:16" x14ac:dyDescent="0.25">
      <c r="B32" s="2" t="s">
        <v>1</v>
      </c>
      <c r="C32" t="s">
        <v>1180</v>
      </c>
    </row>
    <row r="33" spans="2:3" ht="8.25" customHeight="1" x14ac:dyDescent="0.25"/>
    <row r="34" spans="2:3" x14ac:dyDescent="0.25">
      <c r="B34" s="2" t="s">
        <v>8</v>
      </c>
      <c r="C34" t="s">
        <v>1181</v>
      </c>
    </row>
    <row r="35" spans="2:3" x14ac:dyDescent="0.25">
      <c r="B35" s="2" t="s">
        <v>1</v>
      </c>
      <c r="C35" t="s">
        <v>1182</v>
      </c>
    </row>
    <row r="36" spans="2:3" ht="8.25" customHeight="1" x14ac:dyDescent="0.25"/>
    <row r="37" spans="2:3" x14ac:dyDescent="0.25">
      <c r="B37" s="2" t="s">
        <v>9</v>
      </c>
      <c r="C37" t="s">
        <v>1183</v>
      </c>
    </row>
    <row r="38" spans="2:3" ht="8.25" customHeight="1" x14ac:dyDescent="0.25"/>
    <row r="39" spans="2:3" x14ac:dyDescent="0.25">
      <c r="B39" s="2" t="s">
        <v>10</v>
      </c>
      <c r="C39" t="s">
        <v>1184</v>
      </c>
    </row>
    <row r="40" spans="2:3" x14ac:dyDescent="0.25">
      <c r="B40" s="2" t="s">
        <v>1</v>
      </c>
      <c r="C40" t="s">
        <v>1185</v>
      </c>
    </row>
    <row r="41" spans="2:3" x14ac:dyDescent="0.25">
      <c r="B41" s="2" t="s">
        <v>1</v>
      </c>
      <c r="C41" t="s">
        <v>1168</v>
      </c>
    </row>
    <row r="42" spans="2:3" x14ac:dyDescent="0.25">
      <c r="B42" s="2" t="s">
        <v>11</v>
      </c>
      <c r="C42" t="s">
        <v>1169</v>
      </c>
    </row>
    <row r="44" spans="2:3" x14ac:dyDescent="0.25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C1" zoomScale="90" zoomScaleNormal="90" workbookViewId="0">
      <selection activeCell="L4" sqref="L4"/>
    </sheetView>
  </sheetViews>
  <sheetFormatPr defaultColWidth="9" defaultRowHeight="13.8" x14ac:dyDescent="0.25"/>
  <cols>
    <col min="1" max="1" width="16" style="12" customWidth="1"/>
    <col min="2" max="2" width="44.8984375" style="8" customWidth="1"/>
    <col min="3" max="5" width="12.69921875" style="9" customWidth="1"/>
    <col min="6" max="6" width="12.69921875" style="11" customWidth="1"/>
    <col min="7" max="7" width="12.69921875" style="10" customWidth="1"/>
    <col min="8" max="9" width="12.69921875" customWidth="1"/>
    <col min="10" max="12" width="12.69921875" style="24" customWidth="1"/>
    <col min="13" max="13" width="6.89843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984375" customWidth="1"/>
    <col min="20" max="16384" width="9" style="8"/>
  </cols>
  <sheetData>
    <row r="1" spans="1:29" ht="22.8" x14ac:dyDescent="0.4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25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25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25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tbl_Inventory[[#This Row],[Cost Price]]*(IF(tbl_Inventory[[#This Row],[Premium?]]="Y",$P$4,$P$3)+1)</f>
        <v>66.846999999999994</v>
      </c>
      <c r="I4" s="25" t="str">
        <f>IF(tbl_Inventory[[#This Row],[Num In Stock]]&lt;$P$5,"Y","")</f>
        <v>Y</v>
      </c>
      <c r="J4" s="26" t="str">
        <f>IF(AND(tbl_Inventory[[#This Row],[On Backorder]]="",tbl_Inventory[[#This Row],[Below Min]]="Y"),"Y","")</f>
        <v>Y</v>
      </c>
      <c r="K4" s="26">
        <f>IF(tbl_Inventory[[#This Row],[Reorder?]]="",0,IF(tbl_Inventory[[#This Row],[Category]]="A",$O$9,IF(tbl_Inventory[[#This Row],[Category]]="B",$O$10,IF(tbl_Inventory[[#This Row],[Category]]="C",$O$11,$O$12))))</f>
        <v>35</v>
      </c>
      <c r="L4" s="27">
        <f>IF(tbl_Inventory[[#This Row],[Reorder?]]="Y",VLOOKUP(tbl_Inventory[[#This Row],[Category]],$N$9:$P$13,2,0),0)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25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tbl_Inventory[[#This Row],[Cost Price]]*(IF(tbl_Inventory[[#This Row],[Premium?]]="Y",$P$4,$P$3)+1)</f>
        <v>2.6750000000000003</v>
      </c>
      <c r="I5" s="25" t="str">
        <f>IF(tbl_Inventory[[#This Row],[Num In Stock]]&lt;$P$5,"Y","")</f>
        <v/>
      </c>
      <c r="J5" s="26" t="str">
        <f>IF(AND(tbl_Inventory[[#This Row],[On Backorder]]="",tbl_Inventory[[#This Row],[Below Min]]="Y"),"Y","")</f>
        <v/>
      </c>
      <c r="K5" s="26">
        <f>IF(tbl_Inventory[[#This Row],[Reorder?]]="",0,IF(tbl_Inventory[[#This Row],[Category]]="A",$O$9,IF(tbl_Inventory[[#This Row],[Category]]="B",$O$10,IF(tbl_Inventory[[#This Row],[Category]]="C",$O$11,$O$12))))</f>
        <v>0</v>
      </c>
      <c r="L5" s="27">
        <f>IF(tbl_Inventory[[#This Row],[Reorder?]]="Y",VLOOKUP(tbl_Inventory[[#This Row],[Category]],$N$9:$P$13,2,0),0)</f>
        <v>0</v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25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tbl_Inventory[[#This Row],[Cost Price]]*(IF(tbl_Inventory[[#This Row],[Premium?]]="Y",$P$4,$P$3)+1)</f>
        <v>43.3125</v>
      </c>
      <c r="I6" s="25" t="str">
        <f>IF(tbl_Inventory[[#This Row],[Num In Stock]]&lt;$P$5,"Y","")</f>
        <v>Y</v>
      </c>
      <c r="J6" s="26" t="str">
        <f>IF(AND(tbl_Inventory[[#This Row],[On Backorder]]="",tbl_Inventory[[#This Row],[Below Min]]="Y"),"Y","")</f>
        <v/>
      </c>
      <c r="K6" s="26">
        <f>IF(tbl_Inventory[[#This Row],[Reorder?]]="",0,IF(tbl_Inventory[[#This Row],[Category]]="A",$O$9,IF(tbl_Inventory[[#This Row],[Category]]="B",$O$10,IF(tbl_Inventory[[#This Row],[Category]]="C",$O$11,$O$12))))</f>
        <v>0</v>
      </c>
      <c r="L6" s="27">
        <f>IF(tbl_Inventory[[#This Row],[Reorder?]]="Y",VLOOKUP(tbl_Inventory[[#This Row],[Category]],$N$9:$P$13,2,0),0)</f>
        <v>0</v>
      </c>
      <c r="M6"/>
      <c r="N6" s="8"/>
      <c r="O6" s="9"/>
      <c r="P6" s="8"/>
      <c r="R6"/>
      <c r="S6" s="8"/>
      <c r="AC6" s="17">
        <v>3295</v>
      </c>
    </row>
    <row r="7" spans="1:29" x14ac:dyDescent="0.25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tbl_Inventory[[#This Row],[Cost Price]]*(IF(tbl_Inventory[[#This Row],[Premium?]]="Y",$P$4,$P$3)+1)</f>
        <v>87.449999999999989</v>
      </c>
      <c r="I7" s="25" t="str">
        <f>IF(tbl_Inventory[[#This Row],[Num In Stock]]&lt;$P$5,"Y","")</f>
        <v/>
      </c>
      <c r="J7" s="26" t="str">
        <f>IF(AND(tbl_Inventory[[#This Row],[On Backorder]]="",tbl_Inventory[[#This Row],[Below Min]]="Y"),"Y","")</f>
        <v/>
      </c>
      <c r="K7" s="26">
        <f>IF(tbl_Inventory[[#This Row],[Reorder?]]="",0,IF(tbl_Inventory[[#This Row],[Category]]="A",$O$9,IF(tbl_Inventory[[#This Row],[Category]]="B",$O$10,IF(tbl_Inventory[[#This Row],[Category]]="C",$O$11,$O$12))))</f>
        <v>0</v>
      </c>
      <c r="L7" s="27">
        <f>IF(tbl_Inventory[[#This Row],[Reorder?]]="Y",VLOOKUP(tbl_Inventory[[#This Row],[Category]],$N$9:$P$13,2,0),0)</f>
        <v>0</v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25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tbl_Inventory[[#This Row],[Cost Price]]*(IF(tbl_Inventory[[#This Row],[Premium?]]="Y",$P$4,$P$3)+1)</f>
        <v>40.886999999999993</v>
      </c>
      <c r="I8" s="25" t="str">
        <f>IF(tbl_Inventory[[#This Row],[Num In Stock]]&lt;$P$5,"Y","")</f>
        <v>Y</v>
      </c>
      <c r="J8" s="26" t="str">
        <f>IF(AND(tbl_Inventory[[#This Row],[On Backorder]]="",tbl_Inventory[[#This Row],[Below Min]]="Y"),"Y","")</f>
        <v/>
      </c>
      <c r="K8" s="26">
        <f>IF(tbl_Inventory[[#This Row],[Reorder?]]="",0,IF(tbl_Inventory[[#This Row],[Category]]="A",$O$9,IF(tbl_Inventory[[#This Row],[Category]]="B",$O$10,IF(tbl_Inventory[[#This Row],[Category]]="C",$O$11,$O$12))))</f>
        <v>0</v>
      </c>
      <c r="L8" s="27">
        <f>IF(tbl_Inventory[[#This Row],[Reorder?]]="Y",VLOOKUP(tbl_Inventory[[#This Row],[Category]],$N$9:$P$13,2,0),0)</f>
        <v>0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25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tbl_Inventory[[#This Row],[Cost Price]]*(IF(tbl_Inventory[[#This Row],[Premium?]]="Y",$P$4,$P$3)+1)</f>
        <v>55.554399999999994</v>
      </c>
      <c r="I9" s="25" t="str">
        <f>IF(tbl_Inventory[[#This Row],[Num In Stock]]&lt;$P$5,"Y","")</f>
        <v/>
      </c>
      <c r="J9" s="26" t="str">
        <f>IF(AND(tbl_Inventory[[#This Row],[On Backorder]]="",tbl_Inventory[[#This Row],[Below Min]]="Y"),"Y","")</f>
        <v/>
      </c>
      <c r="K9" s="26">
        <f>IF(tbl_Inventory[[#This Row],[Reorder?]]="",0,IF(tbl_Inventory[[#This Row],[Category]]="A",$O$9,IF(tbl_Inventory[[#This Row],[Category]]="B",$O$10,IF(tbl_Inventory[[#This Row],[Category]]="C",$O$11,$O$12))))</f>
        <v>0</v>
      </c>
      <c r="L9" s="27">
        <f>IF(tbl_Inventory[[#This Row],[Reorder?]]="Y",VLOOKUP(tbl_Inventory[[#This Row],[Category]],$N$9:$P$13,2,0),0)</f>
        <v>0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25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tbl_Inventory[[#This Row],[Cost Price]]*(IF(tbl_Inventory[[#This Row],[Premium?]]="Y",$P$4,$P$3)+1)</f>
        <v>26992.263999999999</v>
      </c>
      <c r="I10" s="25" t="str">
        <f>IF(tbl_Inventory[[#This Row],[Num In Stock]]&lt;$P$5,"Y","")</f>
        <v/>
      </c>
      <c r="J10" s="26" t="str">
        <f>IF(AND(tbl_Inventory[[#This Row],[On Backorder]]="",tbl_Inventory[[#This Row],[Below Min]]="Y"),"Y","")</f>
        <v/>
      </c>
      <c r="K10" s="26">
        <f>IF(tbl_Inventory[[#This Row],[Reorder?]]="",0,IF(tbl_Inventory[[#This Row],[Category]]="A",$O$9,IF(tbl_Inventory[[#This Row],[Category]]="B",$O$10,IF(tbl_Inventory[[#This Row],[Category]]="C",$O$11,$O$12))))</f>
        <v>0</v>
      </c>
      <c r="L10" s="27">
        <f>IF(tbl_Inventory[[#This Row],[Reorder?]]="Y",VLOOKUP(tbl_Inventory[[#This Row],[Category]],$N$9:$P$13,2,0),0)</f>
        <v>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25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tbl_Inventory[[#This Row],[Cost Price]]*(IF(tbl_Inventory[[#This Row],[Premium?]]="Y",$P$4,$P$3)+1)</f>
        <v>1382.547</v>
      </c>
      <c r="I11" s="25" t="str">
        <f>IF(tbl_Inventory[[#This Row],[Num In Stock]]&lt;$P$5,"Y","")</f>
        <v/>
      </c>
      <c r="J11" s="26" t="str">
        <f>IF(AND(tbl_Inventory[[#This Row],[On Backorder]]="",tbl_Inventory[[#This Row],[Below Min]]="Y"),"Y","")</f>
        <v/>
      </c>
      <c r="K11" s="26">
        <f>IF(tbl_Inventory[[#This Row],[Reorder?]]="",0,IF(tbl_Inventory[[#This Row],[Category]]="A",$O$9,IF(tbl_Inventory[[#This Row],[Category]]="B",$O$10,IF(tbl_Inventory[[#This Row],[Category]]="C",$O$11,$O$12))))</f>
        <v>0</v>
      </c>
      <c r="L11" s="27">
        <f>IF(tbl_Inventory[[#This Row],[Reorder?]]="Y",VLOOKUP(tbl_Inventory[[#This Row],[Category]],$N$9:$P$13,2,0),0)</f>
        <v>0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25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tbl_Inventory[[#This Row],[Cost Price]]*(IF(tbl_Inventory[[#This Row],[Premium?]]="Y",$P$4,$P$3)+1)</f>
        <v>27511.345999999998</v>
      </c>
      <c r="I12" s="25" t="str">
        <f>IF(tbl_Inventory[[#This Row],[Num In Stock]]&lt;$P$5,"Y","")</f>
        <v/>
      </c>
      <c r="J12" s="26" t="str">
        <f>IF(AND(tbl_Inventory[[#This Row],[On Backorder]]="",tbl_Inventory[[#This Row],[Below Min]]="Y"),"Y","")</f>
        <v/>
      </c>
      <c r="K12" s="26">
        <f>IF(tbl_Inventory[[#This Row],[Reorder?]]="",0,IF(tbl_Inventory[[#This Row],[Category]]="A",$O$9,IF(tbl_Inventory[[#This Row],[Category]]="B",$O$10,IF(tbl_Inventory[[#This Row],[Category]]="C",$O$11,$O$12))))</f>
        <v>0</v>
      </c>
      <c r="L12" s="27">
        <f>IF(tbl_Inventory[[#This Row],[Reorder?]]="Y",VLOOKUP(tbl_Inventory[[#This Row],[Category]],$N$9:$P$13,2,0),0)</f>
        <v>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25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tbl_Inventory[[#This Row],[Cost Price]]*(IF(tbl_Inventory[[#This Row],[Premium?]]="Y",$P$4,$P$3)+1)</f>
        <v>28868.4375</v>
      </c>
      <c r="I13" s="25" t="str">
        <f>IF(tbl_Inventory[[#This Row],[Num In Stock]]&lt;$P$5,"Y","")</f>
        <v/>
      </c>
      <c r="J13" s="26" t="str">
        <f>IF(AND(tbl_Inventory[[#This Row],[On Backorder]]="",tbl_Inventory[[#This Row],[Below Min]]="Y"),"Y","")</f>
        <v/>
      </c>
      <c r="K13" s="26">
        <f>IF(tbl_Inventory[[#This Row],[Reorder?]]="",0,IF(tbl_Inventory[[#This Row],[Category]]="A",$O$9,IF(tbl_Inventory[[#This Row],[Category]]="B",$O$10,IF(tbl_Inventory[[#This Row],[Category]]="C",$O$11,$O$12))))</f>
        <v>0</v>
      </c>
      <c r="L13" s="27">
        <f>IF(tbl_Inventory[[#This Row],[Reorder?]]="Y",VLOOKUP(tbl_Inventory[[#This Row],[Category]],$N$9:$P$13,2,0),0)</f>
        <v>0</v>
      </c>
      <c r="M13"/>
      <c r="O13"/>
      <c r="P13"/>
      <c r="R13"/>
      <c r="S13" s="8"/>
      <c r="AC13" s="17">
        <v>1095</v>
      </c>
    </row>
    <row r="14" spans="1:29" x14ac:dyDescent="0.25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tbl_Inventory[[#This Row],[Cost Price]]*(IF(tbl_Inventory[[#This Row],[Premium?]]="Y",$P$4,$P$3)+1)</f>
        <v>3499.875</v>
      </c>
      <c r="I14" s="25" t="str">
        <f>IF(tbl_Inventory[[#This Row],[Num In Stock]]&lt;$P$5,"Y","")</f>
        <v>Y</v>
      </c>
      <c r="J14" s="26" t="str">
        <f>IF(AND(tbl_Inventory[[#This Row],[On Backorder]]="",tbl_Inventory[[#This Row],[Below Min]]="Y"),"Y","")</f>
        <v>Y</v>
      </c>
      <c r="K14" s="26">
        <f>IF(tbl_Inventory[[#This Row],[Reorder?]]="",0,IF(tbl_Inventory[[#This Row],[Category]]="A",$O$9,IF(tbl_Inventory[[#This Row],[Category]]="B",$O$10,IF(tbl_Inventory[[#This Row],[Category]]="C",$O$11,$O$12))))</f>
        <v>15</v>
      </c>
      <c r="L14" s="27">
        <f>IF(tbl_Inventory[[#This Row],[Reorder?]]="Y",VLOOKUP(tbl_Inventory[[#This Row],[Category]],$N$9:$P$13,2,0),0)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25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tbl_Inventory[[#This Row],[Cost Price]]*(IF(tbl_Inventory[[#This Row],[Premium?]]="Y",$P$4,$P$3)+1)</f>
        <v>26473.182000000001</v>
      </c>
      <c r="I15" s="25" t="str">
        <f>IF(tbl_Inventory[[#This Row],[Num In Stock]]&lt;$P$5,"Y","")</f>
        <v/>
      </c>
      <c r="J15" s="26" t="str">
        <f>IF(AND(tbl_Inventory[[#This Row],[On Backorder]]="",tbl_Inventory[[#This Row],[Below Min]]="Y"),"Y","")</f>
        <v/>
      </c>
      <c r="K15" s="26">
        <f>IF(tbl_Inventory[[#This Row],[Reorder?]]="",0,IF(tbl_Inventory[[#This Row],[Category]]="A",$O$9,IF(tbl_Inventory[[#This Row],[Category]]="B",$O$10,IF(tbl_Inventory[[#This Row],[Category]]="C",$O$11,$O$12))))</f>
        <v>0</v>
      </c>
      <c r="L15" s="27">
        <f>IF(tbl_Inventory[[#This Row],[Reorder?]]="Y",VLOOKUP(tbl_Inventory[[#This Row],[Category]],$N$9:$P$13,2,0),0)</f>
        <v>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25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tbl_Inventory[[#This Row],[Cost Price]]*(IF(tbl_Inventory[[#This Row],[Premium?]]="Y",$P$4,$P$3)+1)</f>
        <v>27770.886999999999</v>
      </c>
      <c r="I16" s="25" t="str">
        <f>IF(tbl_Inventory[[#This Row],[Num In Stock]]&lt;$P$5,"Y","")</f>
        <v>Y</v>
      </c>
      <c r="J16" s="26" t="str">
        <f>IF(AND(tbl_Inventory[[#This Row],[On Backorder]]="",tbl_Inventory[[#This Row],[Below Min]]="Y"),"Y","")</f>
        <v>Y</v>
      </c>
      <c r="K16" s="26">
        <f>IF(tbl_Inventory[[#This Row],[Reorder?]]="",0,IF(tbl_Inventory[[#This Row],[Category]]="A",$O$9,IF(tbl_Inventory[[#This Row],[Category]]="B",$O$10,IF(tbl_Inventory[[#This Row],[Category]]="C",$O$11,$O$12))))</f>
        <v>10</v>
      </c>
      <c r="L16" s="27">
        <f>IF(tbl_Inventory[[#This Row],[Reorder?]]="Y",VLOOKUP(tbl_Inventory[[#This Row],[Category]],$N$9:$P$13,2,0),0)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25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tbl_Inventory[[#This Row],[Cost Price]]*(IF(tbl_Inventory[[#This Row],[Premium?]]="Y",$P$4,$P$3)+1)</f>
        <v>28043.625</v>
      </c>
      <c r="I17" s="25" t="str">
        <f>IF(tbl_Inventory[[#This Row],[Num In Stock]]&lt;$P$5,"Y","")</f>
        <v>Y</v>
      </c>
      <c r="J17" s="26" t="str">
        <f>IF(AND(tbl_Inventory[[#This Row],[On Backorder]]="",tbl_Inventory[[#This Row],[Below Min]]="Y"),"Y","")</f>
        <v/>
      </c>
      <c r="K17" s="26">
        <f>IF(tbl_Inventory[[#This Row],[Reorder?]]="",0,IF(tbl_Inventory[[#This Row],[Category]]="A",$O$9,IF(tbl_Inventory[[#This Row],[Category]]="B",$O$10,IF(tbl_Inventory[[#This Row],[Category]]="C",$O$11,$O$12))))</f>
        <v>0</v>
      </c>
      <c r="L17" s="27">
        <f>IF(tbl_Inventory[[#This Row],[Reorder?]]="Y",VLOOKUP(tbl_Inventory[[#This Row],[Category]],$N$9:$P$13,2,0),0)</f>
        <v>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25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tbl_Inventory[[#This Row],[Cost Price]]*(IF(tbl_Inventory[[#This Row],[Premium?]]="Y",$P$4,$P$3)+1)</f>
        <v>28593.5</v>
      </c>
      <c r="I18" s="25" t="str">
        <f>IF(tbl_Inventory[[#This Row],[Num In Stock]]&lt;$P$5,"Y","")</f>
        <v>Y</v>
      </c>
      <c r="J18" s="26" t="str">
        <f>IF(AND(tbl_Inventory[[#This Row],[On Backorder]]="",tbl_Inventory[[#This Row],[Below Min]]="Y"),"Y","")</f>
        <v>Y</v>
      </c>
      <c r="K18" s="26">
        <f>IF(tbl_Inventory[[#This Row],[Reorder?]]="",0,IF(tbl_Inventory[[#This Row],[Category]]="A",$O$9,IF(tbl_Inventory[[#This Row],[Category]]="B",$O$10,IF(tbl_Inventory[[#This Row],[Category]]="C",$O$11,$O$12))))</f>
        <v>10</v>
      </c>
      <c r="L18" s="27">
        <f>IF(tbl_Inventory[[#This Row],[Reorder?]]="Y",VLOOKUP(tbl_Inventory[[#This Row],[Category]],$N$9:$P$13,2,0),0)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25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tbl_Inventory[[#This Row],[Cost Price]]*(IF(tbl_Inventory[[#This Row],[Premium?]]="Y",$P$4,$P$3)+1)</f>
        <v>28318.5625</v>
      </c>
      <c r="I19" s="25" t="str">
        <f>IF(tbl_Inventory[[#This Row],[Num In Stock]]&lt;$P$5,"Y","")</f>
        <v/>
      </c>
      <c r="J19" s="26" t="str">
        <f>IF(AND(tbl_Inventory[[#This Row],[On Backorder]]="",tbl_Inventory[[#This Row],[Below Min]]="Y"),"Y","")</f>
        <v/>
      </c>
      <c r="K19" s="26">
        <f>IF(tbl_Inventory[[#This Row],[Reorder?]]="",0,IF(tbl_Inventory[[#This Row],[Category]]="A",$O$9,IF(tbl_Inventory[[#This Row],[Category]]="B",$O$10,IF(tbl_Inventory[[#This Row],[Category]]="C",$O$11,$O$12))))</f>
        <v>0</v>
      </c>
      <c r="L19" s="27">
        <f>IF(tbl_Inventory[[#This Row],[Reorder?]]="Y",VLOOKUP(tbl_Inventory[[#This Row],[Category]],$N$9:$P$13,2,0),0)</f>
        <v>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25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tbl_Inventory[[#This Row],[Cost Price]]*(IF(tbl_Inventory[[#This Row],[Premium?]]="Y",$P$4,$P$3)+1)</f>
        <v>28868.4375</v>
      </c>
      <c r="I20" s="25" t="str">
        <f>IF(tbl_Inventory[[#This Row],[Num In Stock]]&lt;$P$5,"Y","")</f>
        <v>Y</v>
      </c>
      <c r="J20" s="26" t="str">
        <f>IF(AND(tbl_Inventory[[#This Row],[On Backorder]]="",tbl_Inventory[[#This Row],[Below Min]]="Y"),"Y","")</f>
        <v>Y</v>
      </c>
      <c r="K20" s="26">
        <f>IF(tbl_Inventory[[#This Row],[Reorder?]]="",0,IF(tbl_Inventory[[#This Row],[Category]]="A",$O$9,IF(tbl_Inventory[[#This Row],[Category]]="B",$O$10,IF(tbl_Inventory[[#This Row],[Category]]="C",$O$11,$O$12))))</f>
        <v>10</v>
      </c>
      <c r="L20" s="27">
        <f>IF(tbl_Inventory[[#This Row],[Reorder?]]="Y",VLOOKUP(tbl_Inventory[[#This Row],[Category]],$N$9:$P$13,2,0),0)</f>
        <v>10</v>
      </c>
      <c r="M20"/>
      <c r="N20" s="8"/>
      <c r="P20" s="8"/>
      <c r="S20" s="8"/>
      <c r="AC20" s="17">
        <v>5495</v>
      </c>
    </row>
    <row r="21" spans="1:29" x14ac:dyDescent="0.25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tbl_Inventory[[#This Row],[Cost Price]]*(IF(tbl_Inventory[[#This Row],[Premium?]]="Y",$P$4,$P$3)+1)</f>
        <v>14293.5</v>
      </c>
      <c r="I21" s="25" t="str">
        <f>IF(tbl_Inventory[[#This Row],[Num In Stock]]&lt;$P$5,"Y","")</f>
        <v>Y</v>
      </c>
      <c r="J21" s="26" t="str">
        <f>IF(AND(tbl_Inventory[[#This Row],[On Backorder]]="",tbl_Inventory[[#This Row],[Below Min]]="Y"),"Y","")</f>
        <v>Y</v>
      </c>
      <c r="K21" s="26">
        <f>IF(tbl_Inventory[[#This Row],[Reorder?]]="",0,IF(tbl_Inventory[[#This Row],[Category]]="A",$O$9,IF(tbl_Inventory[[#This Row],[Category]]="B",$O$10,IF(tbl_Inventory[[#This Row],[Category]]="C",$O$11,$O$12))))</f>
        <v>10</v>
      </c>
      <c r="L21" s="27">
        <f>IF(tbl_Inventory[[#This Row],[Reorder?]]="Y",VLOOKUP(tbl_Inventory[[#This Row],[Category]],$N$9:$P$13,2,0),0)</f>
        <v>10</v>
      </c>
      <c r="M21"/>
      <c r="O21"/>
      <c r="P21" s="8"/>
      <c r="R21"/>
      <c r="S21" s="8"/>
      <c r="X21" s="17">
        <v>5495</v>
      </c>
    </row>
    <row r="22" spans="1:29" x14ac:dyDescent="0.25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tbl_Inventory[[#This Row],[Cost Price]]*(IF(tbl_Inventory[[#This Row],[Premium?]]="Y",$P$4,$P$3)+1)</f>
        <v>27251.805</v>
      </c>
      <c r="I22" s="25" t="str">
        <f>IF(tbl_Inventory[[#This Row],[Num In Stock]]&lt;$P$5,"Y","")</f>
        <v>Y</v>
      </c>
      <c r="J22" s="26" t="str">
        <f>IF(AND(tbl_Inventory[[#This Row],[On Backorder]]="",tbl_Inventory[[#This Row],[Below Min]]="Y"),"Y","")</f>
        <v/>
      </c>
      <c r="K22" s="26">
        <f>IF(tbl_Inventory[[#This Row],[Reorder?]]="",0,IF(tbl_Inventory[[#This Row],[Category]]="A",$O$9,IF(tbl_Inventory[[#This Row],[Category]]="B",$O$10,IF(tbl_Inventory[[#This Row],[Category]]="C",$O$11,$O$12))))</f>
        <v>0</v>
      </c>
      <c r="L22" s="27">
        <f>IF(tbl_Inventory[[#This Row],[Reorder?]]="Y",VLOOKUP(tbl_Inventory[[#This Row],[Category]],$N$9:$P$13,2,0),0)</f>
        <v>0</v>
      </c>
      <c r="M22"/>
      <c r="O22"/>
      <c r="P22" s="8"/>
      <c r="R22"/>
      <c r="S22" s="8"/>
      <c r="AC22" s="17">
        <v>5495</v>
      </c>
    </row>
    <row r="23" spans="1:29" x14ac:dyDescent="0.25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tbl_Inventory[[#This Row],[Cost Price]]*(IF(tbl_Inventory[[#This Row],[Premium?]]="Y",$P$4,$P$3)+1)</f>
        <v>29418.3125</v>
      </c>
      <c r="I23" s="25" t="str">
        <f>IF(tbl_Inventory[[#This Row],[Num In Stock]]&lt;$P$5,"Y","")</f>
        <v/>
      </c>
      <c r="J23" s="26" t="str">
        <f>IF(AND(tbl_Inventory[[#This Row],[On Backorder]]="",tbl_Inventory[[#This Row],[Below Min]]="Y"),"Y","")</f>
        <v/>
      </c>
      <c r="K23" s="26">
        <f>IF(tbl_Inventory[[#This Row],[Reorder?]]="",0,IF(tbl_Inventory[[#This Row],[Category]]="A",$O$9,IF(tbl_Inventory[[#This Row],[Category]]="B",$O$10,IF(tbl_Inventory[[#This Row],[Category]]="C",$O$11,$O$12))))</f>
        <v>0</v>
      </c>
      <c r="L23" s="27">
        <f>IF(tbl_Inventory[[#This Row],[Reorder?]]="Y",VLOOKUP(tbl_Inventory[[#This Row],[Category]],$N$9:$P$13,2,0),0)</f>
        <v>0</v>
      </c>
      <c r="M23"/>
      <c r="O23"/>
      <c r="P23" s="8"/>
      <c r="R23"/>
      <c r="S23" s="8"/>
      <c r="AC23" s="17">
        <v>2795</v>
      </c>
    </row>
    <row r="24" spans="1:29" x14ac:dyDescent="0.25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tbl_Inventory[[#This Row],[Cost Price]]*(IF(tbl_Inventory[[#This Row],[Premium?]]="Y",$P$4,$P$3)+1)</f>
        <v>27251.805</v>
      </c>
      <c r="I24" s="25" t="str">
        <f>IF(tbl_Inventory[[#This Row],[Num In Stock]]&lt;$P$5,"Y","")</f>
        <v/>
      </c>
      <c r="J24" s="26" t="str">
        <f>IF(AND(tbl_Inventory[[#This Row],[On Backorder]]="",tbl_Inventory[[#This Row],[Below Min]]="Y"),"Y","")</f>
        <v/>
      </c>
      <c r="K24" s="26">
        <f>IF(tbl_Inventory[[#This Row],[Reorder?]]="",0,IF(tbl_Inventory[[#This Row],[Category]]="A",$O$9,IF(tbl_Inventory[[#This Row],[Category]]="B",$O$10,IF(tbl_Inventory[[#This Row],[Category]]="C",$O$11,$O$12))))</f>
        <v>0</v>
      </c>
      <c r="L24" s="27">
        <f>IF(tbl_Inventory[[#This Row],[Reorder?]]="Y",VLOOKUP(tbl_Inventory[[#This Row],[Category]],$N$9:$P$13,2,0),0)</f>
        <v>0</v>
      </c>
      <c r="M24"/>
      <c r="O24"/>
      <c r="P24" s="8"/>
      <c r="R24"/>
      <c r="S24" s="8"/>
      <c r="AC24" s="17">
        <v>4995</v>
      </c>
    </row>
    <row r="25" spans="1:29" x14ac:dyDescent="0.25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tbl_Inventory[[#This Row],[Cost Price]]*(IF(tbl_Inventory[[#This Row],[Premium?]]="Y",$P$4,$P$3)+1)</f>
        <v>3303.8820000000001</v>
      </c>
      <c r="I25" s="25" t="str">
        <f>IF(tbl_Inventory[[#This Row],[Num In Stock]]&lt;$P$5,"Y","")</f>
        <v>Y</v>
      </c>
      <c r="J25" s="26" t="str">
        <f>IF(AND(tbl_Inventory[[#This Row],[On Backorder]]="",tbl_Inventory[[#This Row],[Below Min]]="Y"),"Y","")</f>
        <v>Y</v>
      </c>
      <c r="K25" s="26">
        <f>IF(tbl_Inventory[[#This Row],[Reorder?]]="",0,IF(tbl_Inventory[[#This Row],[Category]]="A",$O$9,IF(tbl_Inventory[[#This Row],[Category]]="B",$O$10,IF(tbl_Inventory[[#This Row],[Category]]="C",$O$11,$O$12))))</f>
        <v>25</v>
      </c>
      <c r="L25" s="27">
        <f>IF(tbl_Inventory[[#This Row],[Reorder?]]="Y",VLOOKUP(tbl_Inventory[[#This Row],[Category]],$N$9:$P$13,2,0),0)</f>
        <v>25</v>
      </c>
      <c r="M25"/>
      <c r="O25"/>
      <c r="P25" s="8"/>
      <c r="R25"/>
      <c r="S25" s="8"/>
      <c r="AC25" s="17">
        <v>9395</v>
      </c>
    </row>
    <row r="26" spans="1:29" x14ac:dyDescent="0.25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tbl_Inventory[[#This Row],[Cost Price]]*(IF(tbl_Inventory[[#This Row],[Premium?]]="Y",$P$4,$P$3)+1)</f>
        <v>1815.25</v>
      </c>
      <c r="I26" s="25" t="str">
        <f>IF(tbl_Inventory[[#This Row],[Num In Stock]]&lt;$P$5,"Y","")</f>
        <v/>
      </c>
      <c r="J26" s="26" t="str">
        <f>IF(AND(tbl_Inventory[[#This Row],[On Backorder]]="",tbl_Inventory[[#This Row],[Below Min]]="Y"),"Y","")</f>
        <v/>
      </c>
      <c r="K26" s="26">
        <f>IF(tbl_Inventory[[#This Row],[Reorder?]]="",0,IF(tbl_Inventory[[#This Row],[Category]]="A",$O$9,IF(tbl_Inventory[[#This Row],[Category]]="B",$O$10,IF(tbl_Inventory[[#This Row],[Category]]="C",$O$11,$O$12))))</f>
        <v>0</v>
      </c>
      <c r="L26" s="27">
        <f>IF(tbl_Inventory[[#This Row],[Reorder?]]="Y",VLOOKUP(tbl_Inventory[[#This Row],[Category]],$N$9:$P$13,2,0),0)</f>
        <v>0</v>
      </c>
      <c r="M26"/>
      <c r="O26"/>
      <c r="P26" s="8"/>
      <c r="R26"/>
      <c r="S26" s="8"/>
      <c r="AC26" s="17">
        <v>3095</v>
      </c>
    </row>
    <row r="27" spans="1:29" x14ac:dyDescent="0.25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tbl_Inventory[[#This Row],[Cost Price]]*(IF(tbl_Inventory[[#This Row],[Premium?]]="Y",$P$4,$P$3)+1)</f>
        <v>41659.487000000001</v>
      </c>
      <c r="I27" s="25" t="str">
        <f>IF(tbl_Inventory[[#This Row],[Num In Stock]]&lt;$P$5,"Y","")</f>
        <v/>
      </c>
      <c r="J27" s="26" t="str">
        <f>IF(AND(tbl_Inventory[[#This Row],[On Backorder]]="",tbl_Inventory[[#This Row],[Below Min]]="Y"),"Y","")</f>
        <v/>
      </c>
      <c r="K27" s="26">
        <f>IF(tbl_Inventory[[#This Row],[Reorder?]]="",0,IF(tbl_Inventory[[#This Row],[Category]]="A",$O$9,IF(tbl_Inventory[[#This Row],[Category]]="B",$O$10,IF(tbl_Inventory[[#This Row],[Category]]="C",$O$11,$O$12))))</f>
        <v>0</v>
      </c>
      <c r="L27" s="27">
        <f>IF(tbl_Inventory[[#This Row],[Reorder?]]="Y",VLOOKUP(tbl_Inventory[[#This Row],[Category]],$N$9:$P$13,2,0),0)</f>
        <v>0</v>
      </c>
      <c r="M27"/>
      <c r="N27" s="8"/>
      <c r="O27" s="9"/>
      <c r="P27" s="8"/>
      <c r="R27"/>
      <c r="S27" s="8"/>
      <c r="AC27" s="17">
        <v>5295</v>
      </c>
    </row>
    <row r="28" spans="1:29" x14ac:dyDescent="0.25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tbl_Inventory[[#This Row],[Cost Price]]*(IF(tbl_Inventory[[#This Row],[Premium?]]="Y",$P$4,$P$3)+1)</f>
        <v>42893.5</v>
      </c>
      <c r="I28" s="25" t="str">
        <f>IF(tbl_Inventory[[#This Row],[Num In Stock]]&lt;$P$5,"Y","")</f>
        <v/>
      </c>
      <c r="J28" s="26" t="str">
        <f>IF(AND(tbl_Inventory[[#This Row],[On Backorder]]="",tbl_Inventory[[#This Row],[Below Min]]="Y"),"Y","")</f>
        <v/>
      </c>
      <c r="K28" s="26">
        <f>IF(tbl_Inventory[[#This Row],[Reorder?]]="",0,IF(tbl_Inventory[[#This Row],[Category]]="A",$O$9,IF(tbl_Inventory[[#This Row],[Category]]="B",$O$10,IF(tbl_Inventory[[#This Row],[Category]]="C",$O$11,$O$12))))</f>
        <v>0</v>
      </c>
      <c r="L28" s="27">
        <f>IF(tbl_Inventory[[#This Row],[Reorder?]]="Y",VLOOKUP(tbl_Inventory[[#This Row],[Category]],$N$9:$P$13,2,0),0)</f>
        <v>0</v>
      </c>
      <c r="M28"/>
      <c r="N28" s="8"/>
      <c r="O28" s="9"/>
      <c r="P28" s="8"/>
      <c r="R28"/>
      <c r="S28" s="8"/>
      <c r="AC28" s="17">
        <v>10000</v>
      </c>
    </row>
    <row r="29" spans="1:29" x14ac:dyDescent="0.25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tbl_Inventory[[#This Row],[Cost Price]]*(IF(tbl_Inventory[[#This Row],[Premium?]]="Y",$P$4,$P$3)+1)</f>
        <v>41659.487000000001</v>
      </c>
      <c r="I29" s="25" t="str">
        <f>IF(tbl_Inventory[[#This Row],[Num In Stock]]&lt;$P$5,"Y","")</f>
        <v/>
      </c>
      <c r="J29" s="26" t="str">
        <f>IF(AND(tbl_Inventory[[#This Row],[On Backorder]]="",tbl_Inventory[[#This Row],[Below Min]]="Y"),"Y","")</f>
        <v/>
      </c>
      <c r="K29" s="26">
        <f>IF(tbl_Inventory[[#This Row],[Reorder?]]="",0,IF(tbl_Inventory[[#This Row],[Category]]="A",$O$9,IF(tbl_Inventory[[#This Row],[Category]]="B",$O$10,IF(tbl_Inventory[[#This Row],[Category]]="C",$O$11,$O$12))))</f>
        <v>0</v>
      </c>
      <c r="L29" s="27">
        <f>IF(tbl_Inventory[[#This Row],[Reorder?]]="Y",VLOOKUP(tbl_Inventory[[#This Row],[Category]],$N$9:$P$13,2,0),0)</f>
        <v>0</v>
      </c>
      <c r="M29"/>
      <c r="N29" s="8"/>
      <c r="O29" s="9"/>
      <c r="P29" s="8"/>
      <c r="R29"/>
      <c r="S29" s="8"/>
      <c r="AC29" s="17">
        <v>4395</v>
      </c>
    </row>
    <row r="30" spans="1:29" x14ac:dyDescent="0.25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tbl_Inventory[[#This Row],[Cost Price]]*(IF(tbl_Inventory[[#This Row],[Premium?]]="Y",$P$4,$P$3)+1)</f>
        <v>41659.487000000001</v>
      </c>
      <c r="I30" s="25" t="str">
        <f>IF(tbl_Inventory[[#This Row],[Num In Stock]]&lt;$P$5,"Y","")</f>
        <v/>
      </c>
      <c r="J30" s="26" t="str">
        <f>IF(AND(tbl_Inventory[[#This Row],[On Backorder]]="",tbl_Inventory[[#This Row],[Below Min]]="Y"),"Y","")</f>
        <v/>
      </c>
      <c r="K30" s="26">
        <f>IF(tbl_Inventory[[#This Row],[Reorder?]]="",0,IF(tbl_Inventory[[#This Row],[Category]]="A",$O$9,IF(tbl_Inventory[[#This Row],[Category]]="B",$O$10,IF(tbl_Inventory[[#This Row],[Category]]="C",$O$11,$O$12))))</f>
        <v>0</v>
      </c>
      <c r="L30" s="27">
        <f>IF(tbl_Inventory[[#This Row],[Reorder?]]="Y",VLOOKUP(tbl_Inventory[[#This Row],[Category]],$N$9:$P$13,2,0),0)</f>
        <v>0</v>
      </c>
      <c r="M30"/>
      <c r="N30" s="8"/>
      <c r="O30" s="9"/>
      <c r="P30" s="8"/>
      <c r="R30"/>
      <c r="S30" s="8"/>
      <c r="AC30" s="17">
        <v>7195</v>
      </c>
    </row>
    <row r="31" spans="1:29" x14ac:dyDescent="0.25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tbl_Inventory[[#This Row],[Cost Price]]*(IF(tbl_Inventory[[#This Row],[Premium?]]="Y",$P$4,$P$3)+1)</f>
        <v>40102.123</v>
      </c>
      <c r="I31" s="25" t="str">
        <f>IF(tbl_Inventory[[#This Row],[Num In Stock]]&lt;$P$5,"Y","")</f>
        <v/>
      </c>
      <c r="J31" s="26" t="str">
        <f>IF(AND(tbl_Inventory[[#This Row],[On Backorder]]="",tbl_Inventory[[#This Row],[Below Min]]="Y"),"Y","")</f>
        <v/>
      </c>
      <c r="K31" s="26">
        <f>IF(tbl_Inventory[[#This Row],[Reorder?]]="",0,IF(tbl_Inventory[[#This Row],[Category]]="A",$O$9,IF(tbl_Inventory[[#This Row],[Category]]="B",$O$10,IF(tbl_Inventory[[#This Row],[Category]]="C",$O$11,$O$12))))</f>
        <v>0</v>
      </c>
      <c r="L31" s="27">
        <f>IF(tbl_Inventory[[#This Row],[Reorder?]]="Y",VLOOKUP(tbl_Inventory[[#This Row],[Category]],$N$9:$P$13,2,0),0)</f>
        <v>0</v>
      </c>
      <c r="M31"/>
      <c r="N31" s="8"/>
      <c r="O31" s="9"/>
      <c r="P31" s="8"/>
      <c r="R31"/>
      <c r="S31" s="8"/>
      <c r="AC31" s="17">
        <v>13795</v>
      </c>
    </row>
    <row r="32" spans="1:29" x14ac:dyDescent="0.25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tbl_Inventory[[#This Row],[Cost Price]]*(IF(tbl_Inventory[[#This Row],[Premium?]]="Y",$P$4,$P$3)+1)</f>
        <v>43305.9375</v>
      </c>
      <c r="I32" s="25" t="str">
        <f>IF(tbl_Inventory[[#This Row],[Num In Stock]]&lt;$P$5,"Y","")</f>
        <v/>
      </c>
      <c r="J32" s="26" t="str">
        <f>IF(AND(tbl_Inventory[[#This Row],[On Backorder]]="",tbl_Inventory[[#This Row],[Below Min]]="Y"),"Y","")</f>
        <v/>
      </c>
      <c r="K32" s="26">
        <f>IF(tbl_Inventory[[#This Row],[Reorder?]]="",0,IF(tbl_Inventory[[#This Row],[Category]]="A",$O$9,IF(tbl_Inventory[[#This Row],[Category]]="B",$O$10,IF(tbl_Inventory[[#This Row],[Category]]="C",$O$11,$O$12))))</f>
        <v>0</v>
      </c>
      <c r="L32" s="27">
        <f>IF(tbl_Inventory[[#This Row],[Reorder?]]="Y",VLOOKUP(tbl_Inventory[[#This Row],[Category]],$N$9:$P$13,2,0),0)</f>
        <v>0</v>
      </c>
      <c r="M32"/>
      <c r="N32" s="8"/>
      <c r="O32" s="9"/>
      <c r="P32" s="8"/>
      <c r="R32"/>
      <c r="S32" s="8"/>
      <c r="AC32" s="17">
        <v>4795</v>
      </c>
    </row>
    <row r="33" spans="1:29" x14ac:dyDescent="0.25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tbl_Inventory[[#This Row],[Cost Price]]*(IF(tbl_Inventory[[#This Row],[Premium?]]="Y",$P$4,$P$3)+1)</f>
        <v>41659.487000000001</v>
      </c>
      <c r="I33" s="25" t="str">
        <f>IF(tbl_Inventory[[#This Row],[Num In Stock]]&lt;$P$5,"Y","")</f>
        <v/>
      </c>
      <c r="J33" s="26" t="str">
        <f>IF(AND(tbl_Inventory[[#This Row],[On Backorder]]="",tbl_Inventory[[#This Row],[Below Min]]="Y"),"Y","")</f>
        <v/>
      </c>
      <c r="K33" s="26">
        <f>IF(tbl_Inventory[[#This Row],[Reorder?]]="",0,IF(tbl_Inventory[[#This Row],[Category]]="A",$O$9,IF(tbl_Inventory[[#This Row],[Category]]="B",$O$10,IF(tbl_Inventory[[#This Row],[Category]]="C",$O$11,$O$12))))</f>
        <v>0</v>
      </c>
      <c r="L33" s="27">
        <f>IF(tbl_Inventory[[#This Row],[Reorder?]]="Y",VLOOKUP(tbl_Inventory[[#This Row],[Category]],$N$9:$P$13,2,0),0)</f>
        <v>0</v>
      </c>
      <c r="M33"/>
      <c r="N33" s="8"/>
      <c r="O33" s="9"/>
      <c r="P33" s="8"/>
      <c r="R33"/>
      <c r="S33" s="8"/>
      <c r="AC33" s="17">
        <v>7495</v>
      </c>
    </row>
    <row r="34" spans="1:29" x14ac:dyDescent="0.25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tbl_Inventory[[#This Row],[Cost Price]]*(IF(tbl_Inventory[[#This Row],[Premium?]]="Y",$P$4,$P$3)+1)</f>
        <v>39712.781999999999</v>
      </c>
      <c r="I34" s="25" t="str">
        <f>IF(tbl_Inventory[[#This Row],[Num In Stock]]&lt;$P$5,"Y","")</f>
        <v/>
      </c>
      <c r="J34" s="26" t="str">
        <f>IF(AND(tbl_Inventory[[#This Row],[On Backorder]]="",tbl_Inventory[[#This Row],[Below Min]]="Y"),"Y","")</f>
        <v/>
      </c>
      <c r="K34" s="26">
        <f>IF(tbl_Inventory[[#This Row],[Reorder?]]="",0,IF(tbl_Inventory[[#This Row],[Category]]="A",$O$9,IF(tbl_Inventory[[#This Row],[Category]]="B",$O$10,IF(tbl_Inventory[[#This Row],[Category]]="C",$O$11,$O$12))))</f>
        <v>0</v>
      </c>
      <c r="L34" s="27">
        <f>IF(tbl_Inventory[[#This Row],[Reorder?]]="Y",VLOOKUP(tbl_Inventory[[#This Row],[Category]],$N$9:$P$13,2,0),0)</f>
        <v>0</v>
      </c>
      <c r="M34"/>
      <c r="N34" s="8"/>
      <c r="O34" s="9"/>
      <c r="P34" s="8"/>
      <c r="R34"/>
      <c r="S34" s="8"/>
      <c r="AC34" s="17">
        <v>14095</v>
      </c>
    </row>
    <row r="35" spans="1:29" x14ac:dyDescent="0.25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tbl_Inventory[[#This Row],[Cost Price]]*(IF(tbl_Inventory[[#This Row],[Premium?]]="Y",$P$4,$P$3)+1)</f>
        <v>42481.0625</v>
      </c>
      <c r="I35" s="25" t="str">
        <f>IF(tbl_Inventory[[#This Row],[Num In Stock]]&lt;$P$5,"Y","")</f>
        <v/>
      </c>
      <c r="J35" s="26" t="str">
        <f>IF(AND(tbl_Inventory[[#This Row],[On Backorder]]="",tbl_Inventory[[#This Row],[Below Min]]="Y"),"Y","")</f>
        <v/>
      </c>
      <c r="K35" s="26">
        <f>IF(tbl_Inventory[[#This Row],[Reorder?]]="",0,IF(tbl_Inventory[[#This Row],[Category]]="A",$O$9,IF(tbl_Inventory[[#This Row],[Category]]="B",$O$10,IF(tbl_Inventory[[#This Row],[Category]]="C",$O$11,$O$12))))</f>
        <v>0</v>
      </c>
      <c r="L35" s="27">
        <f>IF(tbl_Inventory[[#This Row],[Reorder?]]="Y",VLOOKUP(tbl_Inventory[[#This Row],[Category]],$N$9:$P$13,2,0),0)</f>
        <v>0</v>
      </c>
      <c r="M35"/>
      <c r="N35" s="8"/>
      <c r="O35" s="9"/>
      <c r="P35" s="8"/>
      <c r="R35"/>
      <c r="S35" s="8"/>
      <c r="AC35" s="17">
        <v>3845</v>
      </c>
    </row>
    <row r="36" spans="1:29" x14ac:dyDescent="0.25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tbl_Inventory[[#This Row],[Cost Price]]*(IF(tbl_Inventory[[#This Row],[Premium?]]="Y",$P$4,$P$3)+1)</f>
        <v>41270.145999999993</v>
      </c>
      <c r="I36" s="25" t="str">
        <f>IF(tbl_Inventory[[#This Row],[Num In Stock]]&lt;$P$5,"Y","")</f>
        <v/>
      </c>
      <c r="J36" s="26" t="str">
        <f>IF(AND(tbl_Inventory[[#This Row],[On Backorder]]="",tbl_Inventory[[#This Row],[Below Min]]="Y"),"Y","")</f>
        <v/>
      </c>
      <c r="K36" s="26">
        <f>IF(tbl_Inventory[[#This Row],[Reorder?]]="",0,IF(tbl_Inventory[[#This Row],[Category]]="A",$O$9,IF(tbl_Inventory[[#This Row],[Category]]="B",$O$10,IF(tbl_Inventory[[#This Row],[Category]]="C",$O$11,$O$12))))</f>
        <v>0</v>
      </c>
      <c r="L36" s="27">
        <f>IF(tbl_Inventory[[#This Row],[Reorder?]]="Y",VLOOKUP(tbl_Inventory[[#This Row],[Category]],$N$9:$P$13,2,0),0)</f>
        <v>0</v>
      </c>
      <c r="M36"/>
      <c r="N36" s="8"/>
      <c r="O36" s="9"/>
      <c r="P36" s="8"/>
      <c r="R36"/>
      <c r="S36" s="8"/>
      <c r="AC36" s="17">
        <v>6045</v>
      </c>
    </row>
    <row r="37" spans="1:29" x14ac:dyDescent="0.25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tbl_Inventory[[#This Row],[Cost Price]]*(IF(tbl_Inventory[[#This Row],[Premium?]]="Y",$P$4,$P$3)+1)</f>
        <v>42068.625</v>
      </c>
      <c r="I37" s="25" t="str">
        <f>IF(tbl_Inventory[[#This Row],[Num In Stock]]&lt;$P$5,"Y","")</f>
        <v/>
      </c>
      <c r="J37" s="26" t="str">
        <f>IF(AND(tbl_Inventory[[#This Row],[On Backorder]]="",tbl_Inventory[[#This Row],[Below Min]]="Y"),"Y","")</f>
        <v/>
      </c>
      <c r="K37" s="26">
        <f>IF(tbl_Inventory[[#This Row],[Reorder?]]="",0,IF(tbl_Inventory[[#This Row],[Category]]="A",$O$9,IF(tbl_Inventory[[#This Row],[Category]]="B",$O$10,IF(tbl_Inventory[[#This Row],[Category]]="C",$O$11,$O$12))))</f>
        <v>0</v>
      </c>
      <c r="L37" s="27">
        <f>IF(tbl_Inventory[[#This Row],[Reorder?]]="Y",VLOOKUP(tbl_Inventory[[#This Row],[Category]],$N$9:$P$13,2,0),0)</f>
        <v>0</v>
      </c>
      <c r="M37"/>
      <c r="N37" s="8"/>
      <c r="O37" s="9"/>
      <c r="P37" s="8"/>
      <c r="R37"/>
      <c r="S37" s="8"/>
      <c r="AC37" s="17">
        <v>10445</v>
      </c>
    </row>
    <row r="38" spans="1:29" x14ac:dyDescent="0.25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tbl_Inventory[[#This Row],[Cost Price]]*(IF(tbl_Inventory[[#This Row],[Premium?]]="Y",$P$4,$P$3)+1)</f>
        <v>18226.125</v>
      </c>
      <c r="I38" s="25" t="str">
        <f>IF(tbl_Inventory[[#This Row],[Num In Stock]]&lt;$P$5,"Y","")</f>
        <v/>
      </c>
      <c r="J38" s="26" t="str">
        <f>IF(AND(tbl_Inventory[[#This Row],[On Backorder]]="",tbl_Inventory[[#This Row],[Below Min]]="Y"),"Y","")</f>
        <v/>
      </c>
      <c r="K38" s="26">
        <f>IF(tbl_Inventory[[#This Row],[Reorder?]]="",0,IF(tbl_Inventory[[#This Row],[Category]]="A",$O$9,IF(tbl_Inventory[[#This Row],[Category]]="B",$O$10,IF(tbl_Inventory[[#This Row],[Category]]="C",$O$11,$O$12))))</f>
        <v>0</v>
      </c>
      <c r="L38" s="27">
        <f>IF(tbl_Inventory[[#This Row],[Reorder?]]="Y",VLOOKUP(tbl_Inventory[[#This Row],[Category]],$N$9:$P$13,2,0),0)</f>
        <v>0</v>
      </c>
      <c r="M38"/>
      <c r="N38" s="8"/>
      <c r="O38" s="9"/>
      <c r="P38" s="8"/>
      <c r="R38"/>
      <c r="S38" s="8"/>
      <c r="AC38" s="17">
        <v>4175</v>
      </c>
    </row>
    <row r="39" spans="1:29" x14ac:dyDescent="0.25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tbl_Inventory[[#This Row],[Cost Price]]*(IF(tbl_Inventory[[#This Row],[Premium?]]="Y",$P$4,$P$3)+1)</f>
        <v>42893.5</v>
      </c>
      <c r="I39" s="25" t="str">
        <f>IF(tbl_Inventory[[#This Row],[Num In Stock]]&lt;$P$5,"Y","")</f>
        <v/>
      </c>
      <c r="J39" s="26" t="str">
        <f>IF(AND(tbl_Inventory[[#This Row],[On Backorder]]="",tbl_Inventory[[#This Row],[Below Min]]="Y"),"Y","")</f>
        <v/>
      </c>
      <c r="K39" s="26">
        <f>IF(tbl_Inventory[[#This Row],[Reorder?]]="",0,IF(tbl_Inventory[[#This Row],[Category]]="A",$O$9,IF(tbl_Inventory[[#This Row],[Category]]="B",$O$10,IF(tbl_Inventory[[#This Row],[Category]]="C",$O$11,$O$12))))</f>
        <v>0</v>
      </c>
      <c r="L39" s="27">
        <f>IF(tbl_Inventory[[#This Row],[Reorder?]]="Y",VLOOKUP(tbl_Inventory[[#This Row],[Category]],$N$9:$P$13,2,0),0)</f>
        <v>0</v>
      </c>
      <c r="M39"/>
      <c r="N39" s="8"/>
      <c r="O39" s="9"/>
      <c r="P39" s="8"/>
      <c r="R39"/>
      <c r="S39" s="8"/>
      <c r="AC39" s="17">
        <v>6375</v>
      </c>
    </row>
    <row r="40" spans="1:29" x14ac:dyDescent="0.25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tbl_Inventory[[#This Row],[Cost Price]]*(IF(tbl_Inventory[[#This Row],[Premium?]]="Y",$P$4,$P$3)+1)</f>
        <v>42481.0625</v>
      </c>
      <c r="I40" s="25" t="str">
        <f>IF(tbl_Inventory[[#This Row],[Num In Stock]]&lt;$P$5,"Y","")</f>
        <v/>
      </c>
      <c r="J40" s="26" t="str">
        <f>IF(AND(tbl_Inventory[[#This Row],[On Backorder]]="",tbl_Inventory[[#This Row],[Below Min]]="Y"),"Y","")</f>
        <v/>
      </c>
      <c r="K40" s="26">
        <f>IF(tbl_Inventory[[#This Row],[Reorder?]]="",0,IF(tbl_Inventory[[#This Row],[Category]]="A",$O$9,IF(tbl_Inventory[[#This Row],[Category]]="B",$O$10,IF(tbl_Inventory[[#This Row],[Category]]="C",$O$11,$O$12))))</f>
        <v>0</v>
      </c>
      <c r="L40" s="27">
        <f>IF(tbl_Inventory[[#This Row],[Reorder?]]="Y",VLOOKUP(tbl_Inventory[[#This Row],[Category]],$N$9:$P$13,2,0),0)</f>
        <v>0</v>
      </c>
      <c r="M40"/>
      <c r="N40" s="8"/>
      <c r="O40" s="9"/>
      <c r="P40" s="8"/>
      <c r="R40"/>
      <c r="S40" s="8"/>
      <c r="AC40" s="17">
        <v>10775</v>
      </c>
    </row>
    <row r="41" spans="1:29" x14ac:dyDescent="0.25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tbl_Inventory[[#This Row],[Cost Price]]*(IF(tbl_Inventory[[#This Row],[Premium?]]="Y",$P$4,$P$3)+1)</f>
        <v>44130.8125</v>
      </c>
      <c r="I41" s="25" t="str">
        <f>IF(tbl_Inventory[[#This Row],[Num In Stock]]&lt;$P$5,"Y","")</f>
        <v>Y</v>
      </c>
      <c r="J41" s="26" t="str">
        <f>IF(AND(tbl_Inventory[[#This Row],[On Backorder]]="",tbl_Inventory[[#This Row],[Below Min]]="Y"),"Y","")</f>
        <v>Y</v>
      </c>
      <c r="K41" s="26">
        <f>IF(tbl_Inventory[[#This Row],[Reorder?]]="",0,IF(tbl_Inventory[[#This Row],[Category]]="A",$O$9,IF(tbl_Inventory[[#This Row],[Category]]="B",$O$10,IF(tbl_Inventory[[#This Row],[Category]]="C",$O$11,$O$12))))</f>
        <v>10</v>
      </c>
      <c r="L41" s="27">
        <f>IF(tbl_Inventory[[#This Row],[Reorder?]]="Y",VLOOKUP(tbl_Inventory[[#This Row],[Category]],$N$9:$P$13,2,0),0)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25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tbl_Inventory[[#This Row],[Cost Price]]*(IF(tbl_Inventory[[#This Row],[Premium?]]="Y",$P$4,$P$3)+1)</f>
        <v>3368.6640000000002</v>
      </c>
      <c r="I42" s="25" t="str">
        <f>IF(tbl_Inventory[[#This Row],[Num In Stock]]&lt;$P$5,"Y","")</f>
        <v/>
      </c>
      <c r="J42" s="26" t="str">
        <f>IF(AND(tbl_Inventory[[#This Row],[On Backorder]]="",tbl_Inventory[[#This Row],[Below Min]]="Y"),"Y","")</f>
        <v/>
      </c>
      <c r="K42" s="26">
        <f>IF(tbl_Inventory[[#This Row],[Reorder?]]="",0,IF(tbl_Inventory[[#This Row],[Category]]="A",$O$9,IF(tbl_Inventory[[#This Row],[Category]]="B",$O$10,IF(tbl_Inventory[[#This Row],[Category]]="C",$O$11,$O$12))))</f>
        <v>0</v>
      </c>
      <c r="L42" s="27">
        <f>IF(tbl_Inventory[[#This Row],[Reorder?]]="Y",VLOOKUP(tbl_Inventory[[#This Row],[Category]],$N$9:$P$13,2,0),0)</f>
        <v>0</v>
      </c>
      <c r="M42"/>
      <c r="N42" s="8"/>
      <c r="O42" s="9"/>
      <c r="P42" s="8"/>
      <c r="R42"/>
      <c r="S42" s="8"/>
      <c r="AC42" s="17">
        <v>6595</v>
      </c>
    </row>
    <row r="43" spans="1:29" x14ac:dyDescent="0.25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tbl_Inventory[[#This Row],[Cost Price]]*(IF(tbl_Inventory[[#This Row],[Premium?]]="Y",$P$4,$P$3)+1)</f>
        <v>40102.123</v>
      </c>
      <c r="I43" s="25" t="str">
        <f>IF(tbl_Inventory[[#This Row],[Num In Stock]]&lt;$P$5,"Y","")</f>
        <v>Y</v>
      </c>
      <c r="J43" s="26" t="str">
        <f>IF(AND(tbl_Inventory[[#This Row],[On Backorder]]="",tbl_Inventory[[#This Row],[Below Min]]="Y"),"Y","")</f>
        <v/>
      </c>
      <c r="K43" s="26">
        <f>IF(tbl_Inventory[[#This Row],[Reorder?]]="",0,IF(tbl_Inventory[[#This Row],[Category]]="A",$O$9,IF(tbl_Inventory[[#This Row],[Category]]="B",$O$10,IF(tbl_Inventory[[#This Row],[Category]]="C",$O$11,$O$12))))</f>
        <v>0</v>
      </c>
      <c r="L43" s="27">
        <f>IF(tbl_Inventory[[#This Row],[Reorder?]]="Y",VLOOKUP(tbl_Inventory[[#This Row],[Category]],$N$9:$P$13,2,0),0)</f>
        <v>0</v>
      </c>
      <c r="M43"/>
      <c r="N43" s="8"/>
      <c r="O43" s="9"/>
      <c r="P43" s="8"/>
      <c r="R43"/>
      <c r="S43" s="8"/>
      <c r="AC43" s="17">
        <v>1095</v>
      </c>
    </row>
    <row r="44" spans="1:29" x14ac:dyDescent="0.25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tbl_Inventory[[#This Row],[Cost Price]]*(IF(tbl_Inventory[[#This Row],[Premium?]]="Y",$P$4,$P$3)+1)</f>
        <v>7143.5</v>
      </c>
      <c r="I44" s="25" t="str">
        <f>IF(tbl_Inventory[[#This Row],[Num In Stock]]&lt;$P$5,"Y","")</f>
        <v/>
      </c>
      <c r="J44" s="26" t="str">
        <f>IF(AND(tbl_Inventory[[#This Row],[On Backorder]]="",tbl_Inventory[[#This Row],[Below Min]]="Y"),"Y","")</f>
        <v/>
      </c>
      <c r="K44" s="26">
        <f>IF(tbl_Inventory[[#This Row],[Reorder?]]="",0,IF(tbl_Inventory[[#This Row],[Category]]="A",$O$9,IF(tbl_Inventory[[#This Row],[Category]]="B",$O$10,IF(tbl_Inventory[[#This Row],[Category]]="C",$O$11,$O$12))))</f>
        <v>0</v>
      </c>
      <c r="L44" s="27">
        <f>IF(tbl_Inventory[[#This Row],[Reorder?]]="Y",VLOOKUP(tbl_Inventory[[#This Row],[Category]],$N$9:$P$13,2,0),0)</f>
        <v>0</v>
      </c>
      <c r="M44"/>
      <c r="N44" s="8"/>
      <c r="O44" s="9"/>
      <c r="P44" s="8"/>
      <c r="R44"/>
      <c r="S44" s="8"/>
      <c r="AC44" s="17">
        <v>6595</v>
      </c>
    </row>
    <row r="45" spans="1:29" x14ac:dyDescent="0.25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tbl_Inventory[[#This Row],[Cost Price]]*(IF(tbl_Inventory[[#This Row],[Premium?]]="Y",$P$4,$P$3)+1)</f>
        <v>42068.625</v>
      </c>
      <c r="I45" s="25" t="str">
        <f>IF(tbl_Inventory[[#This Row],[Num In Stock]]&lt;$P$5,"Y","")</f>
        <v/>
      </c>
      <c r="J45" s="26" t="str">
        <f>IF(AND(tbl_Inventory[[#This Row],[On Backorder]]="",tbl_Inventory[[#This Row],[Below Min]]="Y"),"Y","")</f>
        <v/>
      </c>
      <c r="K45" s="26">
        <f>IF(tbl_Inventory[[#This Row],[Reorder?]]="",0,IF(tbl_Inventory[[#This Row],[Category]]="A",$O$9,IF(tbl_Inventory[[#This Row],[Category]]="B",$O$10,IF(tbl_Inventory[[#This Row],[Category]]="C",$O$11,$O$12))))</f>
        <v>0</v>
      </c>
      <c r="L45" s="27">
        <f>IF(tbl_Inventory[[#This Row],[Reorder?]]="Y",VLOOKUP(tbl_Inventory[[#This Row],[Category]],$N$9:$P$13,2,0),0)</f>
        <v>0</v>
      </c>
      <c r="M45"/>
      <c r="N45" s="8"/>
      <c r="O45" s="9"/>
      <c r="P45" s="8"/>
      <c r="R45"/>
      <c r="S45" s="8"/>
      <c r="AC45" s="17">
        <v>6925</v>
      </c>
    </row>
    <row r="46" spans="1:29" x14ac:dyDescent="0.25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tbl_Inventory[[#This Row],[Cost Price]]*(IF(tbl_Inventory[[#This Row],[Premium?]]="Y",$P$4,$P$3)+1)</f>
        <v>42481.0625</v>
      </c>
      <c r="I46" s="25" t="str">
        <f>IF(tbl_Inventory[[#This Row],[Num In Stock]]&lt;$P$5,"Y","")</f>
        <v/>
      </c>
      <c r="J46" s="26" t="str">
        <f>IF(AND(tbl_Inventory[[#This Row],[On Backorder]]="",tbl_Inventory[[#This Row],[Below Min]]="Y"),"Y","")</f>
        <v/>
      </c>
      <c r="K46" s="26">
        <f>IF(tbl_Inventory[[#This Row],[Reorder?]]="",0,IF(tbl_Inventory[[#This Row],[Category]]="A",$O$9,IF(tbl_Inventory[[#This Row],[Category]]="B",$O$10,IF(tbl_Inventory[[#This Row],[Category]]="C",$O$11,$O$12))))</f>
        <v>0</v>
      </c>
      <c r="L46" s="27">
        <f>IF(tbl_Inventory[[#This Row],[Reorder?]]="Y",VLOOKUP(tbl_Inventory[[#This Row],[Category]],$N$9:$P$13,2,0),0)</f>
        <v>0</v>
      </c>
      <c r="M46"/>
      <c r="N46" s="8"/>
      <c r="O46" s="9"/>
      <c r="P46" s="8"/>
      <c r="R46"/>
      <c r="S46" s="8"/>
      <c r="AC46" s="17">
        <v>8795</v>
      </c>
    </row>
    <row r="47" spans="1:29" x14ac:dyDescent="0.25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tbl_Inventory[[#This Row],[Cost Price]]*(IF(tbl_Inventory[[#This Row],[Premium?]]="Y",$P$4,$P$3)+1)</f>
        <v>40102.123</v>
      </c>
      <c r="I47" s="25" t="str">
        <f>IF(tbl_Inventory[[#This Row],[Num In Stock]]&lt;$P$5,"Y","")</f>
        <v>Y</v>
      </c>
      <c r="J47" s="26" t="str">
        <f>IF(AND(tbl_Inventory[[#This Row],[On Backorder]]="",tbl_Inventory[[#This Row],[Below Min]]="Y"),"Y","")</f>
        <v>Y</v>
      </c>
      <c r="K47" s="26">
        <f>IF(tbl_Inventory[[#This Row],[Reorder?]]="",0,IF(tbl_Inventory[[#This Row],[Category]]="A",$O$9,IF(tbl_Inventory[[#This Row],[Category]]="B",$O$10,IF(tbl_Inventory[[#This Row],[Category]]="C",$O$11,$O$12))))</f>
        <v>10</v>
      </c>
      <c r="L47" s="27">
        <f>IF(tbl_Inventory[[#This Row],[Reorder?]]="Y",VLOOKUP(tbl_Inventory[[#This Row],[Category]],$N$9:$P$13,2,0),0)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25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tbl_Inventory[[#This Row],[Cost Price]]*(IF(tbl_Inventory[[#This Row],[Premium?]]="Y",$P$4,$P$3)+1)</f>
        <v>41270.145999999993</v>
      </c>
      <c r="I48" s="25" t="str">
        <f>IF(tbl_Inventory[[#This Row],[Num In Stock]]&lt;$P$5,"Y","")</f>
        <v/>
      </c>
      <c r="J48" s="26" t="str">
        <f>IF(AND(tbl_Inventory[[#This Row],[On Backorder]]="",tbl_Inventory[[#This Row],[Below Min]]="Y"),"Y","")</f>
        <v/>
      </c>
      <c r="K48" s="26">
        <f>IF(tbl_Inventory[[#This Row],[Reorder?]]="",0,IF(tbl_Inventory[[#This Row],[Category]]="A",$O$9,IF(tbl_Inventory[[#This Row],[Category]]="B",$O$10,IF(tbl_Inventory[[#This Row],[Category]]="C",$O$11,$O$12))))</f>
        <v>0</v>
      </c>
      <c r="L48" s="27">
        <f>IF(tbl_Inventory[[#This Row],[Reorder?]]="Y",VLOOKUP(tbl_Inventory[[#This Row],[Category]],$N$9:$P$13,2,0),0)</f>
        <v>0</v>
      </c>
      <c r="M48"/>
      <c r="N48" s="8"/>
      <c r="O48" s="9"/>
      <c r="P48" s="8"/>
      <c r="R48"/>
      <c r="S48" s="8"/>
      <c r="AC48" s="17">
        <v>3295</v>
      </c>
    </row>
    <row r="49" spans="1:29" x14ac:dyDescent="0.25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tbl_Inventory[[#This Row],[Cost Price]]*(IF(tbl_Inventory[[#This Row],[Premium?]]="Y",$P$4,$P$3)+1)</f>
        <v>40880.805</v>
      </c>
      <c r="I49" s="25" t="str">
        <f>IF(tbl_Inventory[[#This Row],[Num In Stock]]&lt;$P$5,"Y","")</f>
        <v/>
      </c>
      <c r="J49" s="26" t="str">
        <f>IF(AND(tbl_Inventory[[#This Row],[On Backorder]]="",tbl_Inventory[[#This Row],[Below Min]]="Y"),"Y","")</f>
        <v/>
      </c>
      <c r="K49" s="26">
        <f>IF(tbl_Inventory[[#This Row],[Reorder?]]="",0,IF(tbl_Inventory[[#This Row],[Category]]="A",$O$9,IF(tbl_Inventory[[#This Row],[Category]]="B",$O$10,IF(tbl_Inventory[[#This Row],[Category]]="C",$O$11,$O$12))))</f>
        <v>0</v>
      </c>
      <c r="L49" s="27">
        <f>IF(tbl_Inventory[[#This Row],[Reorder?]]="Y",VLOOKUP(tbl_Inventory[[#This Row],[Category]],$N$9:$P$13,2,0),0)</f>
        <v>0</v>
      </c>
      <c r="M49"/>
      <c r="N49" s="8"/>
      <c r="O49" s="9"/>
      <c r="P49" s="8"/>
      <c r="R49"/>
      <c r="S49" s="8"/>
      <c r="AC49" s="17">
        <v>5495</v>
      </c>
    </row>
    <row r="50" spans="1:29" x14ac:dyDescent="0.25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tbl_Inventory[[#This Row],[Cost Price]]*(IF(tbl_Inventory[[#This Row],[Premium?]]="Y",$P$4,$P$3)+1)</f>
        <v>40880.805</v>
      </c>
      <c r="I50" s="25" t="str">
        <f>IF(tbl_Inventory[[#This Row],[Num In Stock]]&lt;$P$5,"Y","")</f>
        <v/>
      </c>
      <c r="J50" s="26" t="str">
        <f>IF(AND(tbl_Inventory[[#This Row],[On Backorder]]="",tbl_Inventory[[#This Row],[Below Min]]="Y"),"Y","")</f>
        <v/>
      </c>
      <c r="K50" s="26">
        <f>IF(tbl_Inventory[[#This Row],[Reorder?]]="",0,IF(tbl_Inventory[[#This Row],[Category]]="A",$O$9,IF(tbl_Inventory[[#This Row],[Category]]="B",$O$10,IF(tbl_Inventory[[#This Row],[Category]]="C",$O$11,$O$12))))</f>
        <v>0</v>
      </c>
      <c r="L50" s="27">
        <f>IF(tbl_Inventory[[#This Row],[Reorder?]]="Y",VLOOKUP(tbl_Inventory[[#This Row],[Category]],$N$9:$P$13,2,0),0)</f>
        <v>0</v>
      </c>
      <c r="M50"/>
      <c r="N50" s="8"/>
      <c r="O50" s="9"/>
      <c r="P50" s="8"/>
      <c r="R50"/>
      <c r="S50" s="8"/>
      <c r="AC50" s="17">
        <v>4995</v>
      </c>
    </row>
    <row r="51" spans="1:29" x14ac:dyDescent="0.25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tbl_Inventory[[#This Row],[Cost Price]]*(IF(tbl_Inventory[[#This Row],[Premium?]]="Y",$P$4,$P$3)+1)</f>
        <v>3336.2729999999997</v>
      </c>
      <c r="I51" s="25" t="str">
        <f>IF(tbl_Inventory[[#This Row],[Num In Stock]]&lt;$P$5,"Y","")</f>
        <v>Y</v>
      </c>
      <c r="J51" s="26" t="str">
        <f>IF(AND(tbl_Inventory[[#This Row],[On Backorder]]="",tbl_Inventory[[#This Row],[Below Min]]="Y"),"Y","")</f>
        <v/>
      </c>
      <c r="K51" s="26">
        <f>IF(tbl_Inventory[[#This Row],[Reorder?]]="",0,IF(tbl_Inventory[[#This Row],[Category]]="A",$O$9,IF(tbl_Inventory[[#This Row],[Category]]="B",$O$10,IF(tbl_Inventory[[#This Row],[Category]]="C",$O$11,$O$12))))</f>
        <v>0</v>
      </c>
      <c r="L51" s="27">
        <f>IF(tbl_Inventory[[#This Row],[Reorder?]]="Y",VLOOKUP(tbl_Inventory[[#This Row],[Category]],$N$9:$P$13,2,0),0)</f>
        <v>0</v>
      </c>
      <c r="M51"/>
      <c r="N51" s="8"/>
      <c r="O51" s="9"/>
      <c r="P51" s="8"/>
      <c r="R51"/>
      <c r="S51" s="8"/>
      <c r="AC51" s="17">
        <v>7695</v>
      </c>
    </row>
    <row r="52" spans="1:29" x14ac:dyDescent="0.25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tbl_Inventory[[#This Row],[Cost Price]]*(IF(tbl_Inventory[[#This Row],[Premium?]]="Y",$P$4,$P$3)+1)</f>
        <v>42893.5</v>
      </c>
      <c r="I52" s="25" t="str">
        <f>IF(tbl_Inventory[[#This Row],[Num In Stock]]&lt;$P$5,"Y","")</f>
        <v/>
      </c>
      <c r="J52" s="26" t="str">
        <f>IF(AND(tbl_Inventory[[#This Row],[On Backorder]]="",tbl_Inventory[[#This Row],[Below Min]]="Y"),"Y","")</f>
        <v/>
      </c>
      <c r="K52" s="26">
        <f>IF(tbl_Inventory[[#This Row],[Reorder?]]="",0,IF(tbl_Inventory[[#This Row],[Category]]="A",$O$9,IF(tbl_Inventory[[#This Row],[Category]]="B",$O$10,IF(tbl_Inventory[[#This Row],[Category]]="C",$O$11,$O$12))))</f>
        <v>0</v>
      </c>
      <c r="L52" s="27">
        <f>IF(tbl_Inventory[[#This Row],[Reorder?]]="Y",VLOOKUP(tbl_Inventory[[#This Row],[Category]],$N$9:$P$13,2,0),0)</f>
        <v>0</v>
      </c>
      <c r="M52"/>
      <c r="N52" s="8"/>
      <c r="O52" s="9"/>
      <c r="P52" s="8"/>
      <c r="R52"/>
      <c r="S52" s="8"/>
      <c r="AC52" s="17">
        <v>1645</v>
      </c>
    </row>
    <row r="53" spans="1:29" x14ac:dyDescent="0.25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tbl_Inventory[[#This Row],[Cost Price]]*(IF(tbl_Inventory[[#This Row],[Premium?]]="Y",$P$4,$P$3)+1)</f>
        <v>44130.8125</v>
      </c>
      <c r="I53" s="25" t="str">
        <f>IF(tbl_Inventory[[#This Row],[Num In Stock]]&lt;$P$5,"Y","")</f>
        <v/>
      </c>
      <c r="J53" s="26" t="str">
        <f>IF(AND(tbl_Inventory[[#This Row],[On Backorder]]="",tbl_Inventory[[#This Row],[Below Min]]="Y"),"Y","")</f>
        <v/>
      </c>
      <c r="K53" s="26">
        <f>IF(tbl_Inventory[[#This Row],[Reorder?]]="",0,IF(tbl_Inventory[[#This Row],[Category]]="A",$O$9,IF(tbl_Inventory[[#This Row],[Category]]="B",$O$10,IF(tbl_Inventory[[#This Row],[Category]]="C",$O$11,$O$12))))</f>
        <v>0</v>
      </c>
      <c r="L53" s="27">
        <f>IF(tbl_Inventory[[#This Row],[Reorder?]]="Y",VLOOKUP(tbl_Inventory[[#This Row],[Category]],$N$9:$P$13,2,0),0)</f>
        <v>0</v>
      </c>
      <c r="M53"/>
      <c r="N53" s="8"/>
      <c r="O53" s="9"/>
      <c r="P53" s="8"/>
      <c r="R53"/>
      <c r="S53" s="8"/>
      <c r="AC53" s="17">
        <v>2195</v>
      </c>
    </row>
    <row r="54" spans="1:29" x14ac:dyDescent="0.25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tbl_Inventory[[#This Row],[Cost Price]]*(IF(tbl_Inventory[[#This Row],[Premium?]]="Y",$P$4,$P$3)+1)</f>
        <v>42481.0625</v>
      </c>
      <c r="I54" s="25" t="str">
        <f>IF(tbl_Inventory[[#This Row],[Num In Stock]]&lt;$P$5,"Y","")</f>
        <v/>
      </c>
      <c r="J54" s="26" t="str">
        <f>IF(AND(tbl_Inventory[[#This Row],[On Backorder]]="",tbl_Inventory[[#This Row],[Below Min]]="Y"),"Y","")</f>
        <v/>
      </c>
      <c r="K54" s="26">
        <f>IF(tbl_Inventory[[#This Row],[Reorder?]]="",0,IF(tbl_Inventory[[#This Row],[Category]]="A",$O$9,IF(tbl_Inventory[[#This Row],[Category]]="B",$O$10,IF(tbl_Inventory[[#This Row],[Category]]="C",$O$11,$O$12))))</f>
        <v>0</v>
      </c>
      <c r="L54" s="27">
        <f>IF(tbl_Inventory[[#This Row],[Reorder?]]="Y",VLOOKUP(tbl_Inventory[[#This Row],[Category]],$N$9:$P$13,2,0),0)</f>
        <v>0</v>
      </c>
      <c r="M54"/>
      <c r="N54" s="8"/>
      <c r="O54" s="9"/>
      <c r="P54" s="8"/>
      <c r="R54"/>
      <c r="S54" s="8"/>
      <c r="AC54" s="17">
        <v>4395</v>
      </c>
    </row>
    <row r="55" spans="1:29" x14ac:dyDescent="0.25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tbl_Inventory[[#This Row],[Cost Price]]*(IF(tbl_Inventory[[#This Row],[Premium?]]="Y",$P$4,$P$3)+1)</f>
        <v>40880.805</v>
      </c>
      <c r="I55" s="25" t="str">
        <f>IF(tbl_Inventory[[#This Row],[Num In Stock]]&lt;$P$5,"Y","")</f>
        <v/>
      </c>
      <c r="J55" s="26" t="str">
        <f>IF(AND(tbl_Inventory[[#This Row],[On Backorder]]="",tbl_Inventory[[#This Row],[Below Min]]="Y"),"Y","")</f>
        <v/>
      </c>
      <c r="K55" s="26">
        <f>IF(tbl_Inventory[[#This Row],[Reorder?]]="",0,IF(tbl_Inventory[[#This Row],[Category]]="A",$O$9,IF(tbl_Inventory[[#This Row],[Category]]="B",$O$10,IF(tbl_Inventory[[#This Row],[Category]]="C",$O$11,$O$12))))</f>
        <v>0</v>
      </c>
      <c r="L55" s="27">
        <f>IF(tbl_Inventory[[#This Row],[Reorder?]]="Y",VLOOKUP(tbl_Inventory[[#This Row],[Category]],$N$9:$P$13,2,0),0)</f>
        <v>0</v>
      </c>
      <c r="M55"/>
      <c r="N55" s="8"/>
      <c r="O55" s="9"/>
      <c r="P55" s="8"/>
      <c r="R55"/>
      <c r="S55" s="8"/>
      <c r="AC55" s="17">
        <v>2195</v>
      </c>
    </row>
    <row r="56" spans="1:29" x14ac:dyDescent="0.25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tbl_Inventory[[#This Row],[Cost Price]]*(IF(tbl_Inventory[[#This Row],[Premium?]]="Y",$P$4,$P$3)+1)</f>
        <v>44130.8125</v>
      </c>
      <c r="I56" s="25" t="str">
        <f>IF(tbl_Inventory[[#This Row],[Num In Stock]]&lt;$P$5,"Y","")</f>
        <v/>
      </c>
      <c r="J56" s="26" t="str">
        <f>IF(AND(tbl_Inventory[[#This Row],[On Backorder]]="",tbl_Inventory[[#This Row],[Below Min]]="Y"),"Y","")</f>
        <v/>
      </c>
      <c r="K56" s="26">
        <f>IF(tbl_Inventory[[#This Row],[Reorder?]]="",0,IF(tbl_Inventory[[#This Row],[Category]]="A",$O$9,IF(tbl_Inventory[[#This Row],[Category]]="B",$O$10,IF(tbl_Inventory[[#This Row],[Category]]="C",$O$11,$O$12))))</f>
        <v>0</v>
      </c>
      <c r="L56" s="27">
        <f>IF(tbl_Inventory[[#This Row],[Reorder?]]="Y",VLOOKUP(tbl_Inventory[[#This Row],[Category]],$N$9:$P$13,2,0),0)</f>
        <v>0</v>
      </c>
      <c r="M56"/>
      <c r="N56" s="8"/>
      <c r="O56" s="9"/>
      <c r="P56" s="8"/>
      <c r="R56"/>
      <c r="S56" s="8"/>
      <c r="AC56" s="17">
        <v>1095</v>
      </c>
    </row>
    <row r="57" spans="1:29" x14ac:dyDescent="0.25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tbl_Inventory[[#This Row],[Cost Price]]*(IF(tbl_Inventory[[#This Row],[Premium?]]="Y",$P$4,$P$3)+1)</f>
        <v>39712.781999999999</v>
      </c>
      <c r="I57" s="25" t="str">
        <f>IF(tbl_Inventory[[#This Row],[Num In Stock]]&lt;$P$5,"Y","")</f>
        <v>Y</v>
      </c>
      <c r="J57" s="26" t="str">
        <f>IF(AND(tbl_Inventory[[#This Row],[On Backorder]]="",tbl_Inventory[[#This Row],[Below Min]]="Y"),"Y","")</f>
        <v/>
      </c>
      <c r="K57" s="26">
        <f>IF(tbl_Inventory[[#This Row],[Reorder?]]="",0,IF(tbl_Inventory[[#This Row],[Category]]="A",$O$9,IF(tbl_Inventory[[#This Row],[Category]]="B",$O$10,IF(tbl_Inventory[[#This Row],[Category]]="C",$O$11,$O$12))))</f>
        <v>0</v>
      </c>
      <c r="L57" s="27">
        <f>IF(tbl_Inventory[[#This Row],[Reorder?]]="Y",VLOOKUP(tbl_Inventory[[#This Row],[Category]],$N$9:$P$13,2,0),0)</f>
        <v>0</v>
      </c>
      <c r="M57"/>
      <c r="N57" s="8"/>
      <c r="O57" s="9"/>
      <c r="P57" s="8"/>
      <c r="R57"/>
      <c r="S57" s="8"/>
      <c r="AC57" s="17">
        <v>1425</v>
      </c>
    </row>
    <row r="58" spans="1:29" x14ac:dyDescent="0.25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tbl_Inventory[[#This Row],[Cost Price]]*(IF(tbl_Inventory[[#This Row],[Premium?]]="Y",$P$4,$P$3)+1)</f>
        <v>40102.123</v>
      </c>
      <c r="I58" s="25" t="str">
        <f>IF(tbl_Inventory[[#This Row],[Num In Stock]]&lt;$P$5,"Y","")</f>
        <v>Y</v>
      </c>
      <c r="J58" s="26" t="str">
        <f>IF(AND(tbl_Inventory[[#This Row],[On Backorder]]="",tbl_Inventory[[#This Row],[Below Min]]="Y"),"Y","")</f>
        <v>Y</v>
      </c>
      <c r="K58" s="26">
        <f>IF(tbl_Inventory[[#This Row],[Reorder?]]="",0,IF(tbl_Inventory[[#This Row],[Category]]="A",$O$9,IF(tbl_Inventory[[#This Row],[Category]]="B",$O$10,IF(tbl_Inventory[[#This Row],[Category]]="C",$O$11,$O$12))))</f>
        <v>10</v>
      </c>
      <c r="L58" s="27">
        <f>IF(tbl_Inventory[[#This Row],[Reorder?]]="Y",VLOOKUP(tbl_Inventory[[#This Row],[Category]],$N$9:$P$13,2,0),0)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25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tbl_Inventory[[#This Row],[Cost Price]]*(IF(tbl_Inventory[[#This Row],[Premium?]]="Y",$P$4,$P$3)+1)</f>
        <v>42893.5</v>
      </c>
      <c r="I59" s="25" t="str">
        <f>IF(tbl_Inventory[[#This Row],[Num In Stock]]&lt;$P$5,"Y","")</f>
        <v>Y</v>
      </c>
      <c r="J59" s="26" t="str">
        <f>IF(AND(tbl_Inventory[[#This Row],[On Backorder]]="",tbl_Inventory[[#This Row],[Below Min]]="Y"),"Y","")</f>
        <v>Y</v>
      </c>
      <c r="K59" s="26">
        <f>IF(tbl_Inventory[[#This Row],[Reorder?]]="",0,IF(tbl_Inventory[[#This Row],[Category]]="A",$O$9,IF(tbl_Inventory[[#This Row],[Category]]="B",$O$10,IF(tbl_Inventory[[#This Row],[Category]]="C",$O$11,$O$12))))</f>
        <v>10</v>
      </c>
      <c r="L59" s="27">
        <f>IF(tbl_Inventory[[#This Row],[Reorder?]]="Y",VLOOKUP(tbl_Inventory[[#This Row],[Category]],$N$9:$P$13,2,0),0)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25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tbl_Inventory[[#This Row],[Cost Price]]*(IF(tbl_Inventory[[#This Row],[Premium?]]="Y",$P$4,$P$3)+1)</f>
        <v>43305.9375</v>
      </c>
      <c r="I60" s="25" t="str">
        <f>IF(tbl_Inventory[[#This Row],[Num In Stock]]&lt;$P$5,"Y","")</f>
        <v/>
      </c>
      <c r="J60" s="26" t="str">
        <f>IF(AND(tbl_Inventory[[#This Row],[On Backorder]]="",tbl_Inventory[[#This Row],[Below Min]]="Y"),"Y","")</f>
        <v/>
      </c>
      <c r="K60" s="26">
        <f>IF(tbl_Inventory[[#This Row],[Reorder?]]="",0,IF(tbl_Inventory[[#This Row],[Category]]="A",$O$9,IF(tbl_Inventory[[#This Row],[Category]]="B",$O$10,IF(tbl_Inventory[[#This Row],[Category]]="C",$O$11,$O$12))))</f>
        <v>0</v>
      </c>
      <c r="L60" s="27">
        <f>IF(tbl_Inventory[[#This Row],[Reorder?]]="Y",VLOOKUP(tbl_Inventory[[#This Row],[Category]],$N$9:$P$13,2,0),0)</f>
        <v>0</v>
      </c>
      <c r="M60"/>
      <c r="N60" s="8"/>
      <c r="O60" s="9"/>
      <c r="P60" s="8"/>
      <c r="R60"/>
      <c r="S60" s="8"/>
      <c r="AC60" s="17">
        <v>55</v>
      </c>
    </row>
    <row r="61" spans="1:29" x14ac:dyDescent="0.25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tbl_Inventory[[#This Row],[Cost Price]]*(IF(tbl_Inventory[[#This Row],[Premium?]]="Y",$P$4,$P$3)+1)</f>
        <v>39712.781999999999</v>
      </c>
      <c r="I61" s="25" t="str">
        <f>IF(tbl_Inventory[[#This Row],[Num In Stock]]&lt;$P$5,"Y","")</f>
        <v>Y</v>
      </c>
      <c r="J61" s="26" t="str">
        <f>IF(AND(tbl_Inventory[[#This Row],[On Backorder]]="",tbl_Inventory[[#This Row],[Below Min]]="Y"),"Y","")</f>
        <v>Y</v>
      </c>
      <c r="K61" s="26">
        <f>IF(tbl_Inventory[[#This Row],[Reorder?]]="",0,IF(tbl_Inventory[[#This Row],[Category]]="A",$O$9,IF(tbl_Inventory[[#This Row],[Category]]="B",$O$10,IF(tbl_Inventory[[#This Row],[Category]]="C",$O$11,$O$12))))</f>
        <v>10</v>
      </c>
      <c r="L61" s="27">
        <f>IF(tbl_Inventory[[#This Row],[Reorder?]]="Y",VLOOKUP(tbl_Inventory[[#This Row],[Category]],$N$9:$P$13,2,0),0)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25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tbl_Inventory[[#This Row],[Cost Price]]*(IF(tbl_Inventory[[#This Row],[Premium?]]="Y",$P$4,$P$3)+1)</f>
        <v>39712.781999999999</v>
      </c>
      <c r="I62" s="25" t="str">
        <f>IF(tbl_Inventory[[#This Row],[Num In Stock]]&lt;$P$5,"Y","")</f>
        <v>Y</v>
      </c>
      <c r="J62" s="26" t="str">
        <f>IF(AND(tbl_Inventory[[#This Row],[On Backorder]]="",tbl_Inventory[[#This Row],[Below Min]]="Y"),"Y","")</f>
        <v>Y</v>
      </c>
      <c r="K62" s="26">
        <f>IF(tbl_Inventory[[#This Row],[Reorder?]]="",0,IF(tbl_Inventory[[#This Row],[Category]]="A",$O$9,IF(tbl_Inventory[[#This Row],[Category]]="B",$O$10,IF(tbl_Inventory[[#This Row],[Category]]="C",$O$11,$O$12))))</f>
        <v>10</v>
      </c>
      <c r="L62" s="27">
        <f>IF(tbl_Inventory[[#This Row],[Reorder?]]="Y",VLOOKUP(tbl_Inventory[[#This Row],[Category]],$N$9:$P$13,2,0),0)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25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tbl_Inventory[[#This Row],[Cost Price]]*(IF(tbl_Inventory[[#This Row],[Premium?]]="Y",$P$4,$P$3)+1)</f>
        <v>40491.464</v>
      </c>
      <c r="I63" s="25" t="str">
        <f>IF(tbl_Inventory[[#This Row],[Num In Stock]]&lt;$P$5,"Y","")</f>
        <v>Y</v>
      </c>
      <c r="J63" s="26" t="str">
        <f>IF(AND(tbl_Inventory[[#This Row],[On Backorder]]="",tbl_Inventory[[#This Row],[Below Min]]="Y"),"Y","")</f>
        <v/>
      </c>
      <c r="K63" s="26">
        <f>IF(tbl_Inventory[[#This Row],[Reorder?]]="",0,IF(tbl_Inventory[[#This Row],[Category]]="A",$O$9,IF(tbl_Inventory[[#This Row],[Category]]="B",$O$10,IF(tbl_Inventory[[#This Row],[Category]]="C",$O$11,$O$12))))</f>
        <v>0</v>
      </c>
      <c r="L63" s="27">
        <f>IF(tbl_Inventory[[#This Row],[Reorder?]]="Y",VLOOKUP(tbl_Inventory[[#This Row],[Category]],$N$9:$P$13,2,0),0)</f>
        <v>0</v>
      </c>
      <c r="M63"/>
      <c r="N63" s="8"/>
      <c r="O63" s="9"/>
      <c r="P63" s="8"/>
      <c r="R63"/>
      <c r="S63" s="8"/>
      <c r="AC63" s="17">
        <v>490</v>
      </c>
    </row>
    <row r="64" spans="1:29" x14ac:dyDescent="0.25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tbl_Inventory[[#This Row],[Cost Price]]*(IF(tbl_Inventory[[#This Row],[Premium?]]="Y",$P$4,$P$3)+1)</f>
        <v>41659.487000000001</v>
      </c>
      <c r="I64" s="25" t="str">
        <f>IF(tbl_Inventory[[#This Row],[Num In Stock]]&lt;$P$5,"Y","")</f>
        <v/>
      </c>
      <c r="J64" s="26" t="str">
        <f>IF(AND(tbl_Inventory[[#This Row],[On Backorder]]="",tbl_Inventory[[#This Row],[Below Min]]="Y"),"Y","")</f>
        <v/>
      </c>
      <c r="K64" s="26">
        <f>IF(tbl_Inventory[[#This Row],[Reorder?]]="",0,IF(tbl_Inventory[[#This Row],[Category]]="A",$O$9,IF(tbl_Inventory[[#This Row],[Category]]="B",$O$10,IF(tbl_Inventory[[#This Row],[Category]]="C",$O$11,$O$12))))</f>
        <v>0</v>
      </c>
      <c r="L64" s="27">
        <f>IF(tbl_Inventory[[#This Row],[Reorder?]]="Y",VLOOKUP(tbl_Inventory[[#This Row],[Category]],$N$9:$P$13,2,0),0)</f>
        <v>0</v>
      </c>
      <c r="M64"/>
      <c r="N64" s="8"/>
      <c r="O64" s="9"/>
      <c r="P64" s="8"/>
      <c r="R64"/>
      <c r="S64" s="8"/>
      <c r="AC64" s="17">
        <v>4395</v>
      </c>
    </row>
    <row r="65" spans="1:29" x14ac:dyDescent="0.25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tbl_Inventory[[#This Row],[Cost Price]]*(IF(tbl_Inventory[[#This Row],[Premium?]]="Y",$P$4,$P$3)+1)</f>
        <v>41270.145999999993</v>
      </c>
      <c r="I65" s="25" t="str">
        <f>IF(tbl_Inventory[[#This Row],[Num In Stock]]&lt;$P$5,"Y","")</f>
        <v>Y</v>
      </c>
      <c r="J65" s="26" t="str">
        <f>IF(AND(tbl_Inventory[[#This Row],[On Backorder]]="",tbl_Inventory[[#This Row],[Below Min]]="Y"),"Y","")</f>
        <v>Y</v>
      </c>
      <c r="K65" s="26">
        <f>IF(tbl_Inventory[[#This Row],[Reorder?]]="",0,IF(tbl_Inventory[[#This Row],[Category]]="A",$O$9,IF(tbl_Inventory[[#This Row],[Category]]="B",$O$10,IF(tbl_Inventory[[#This Row],[Category]]="C",$O$11,$O$12))))</f>
        <v>10</v>
      </c>
      <c r="L65" s="27">
        <f>IF(tbl_Inventory[[#This Row],[Reorder?]]="Y",VLOOKUP(tbl_Inventory[[#This Row],[Category]],$N$9:$P$13,2,0),0)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25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tbl_Inventory[[#This Row],[Cost Price]]*(IF(tbl_Inventory[[#This Row],[Premium?]]="Y",$P$4,$P$3)+1)</f>
        <v>41659.487000000001</v>
      </c>
      <c r="I66" s="25" t="str">
        <f>IF(tbl_Inventory[[#This Row],[Num In Stock]]&lt;$P$5,"Y","")</f>
        <v/>
      </c>
      <c r="J66" s="26" t="str">
        <f>IF(AND(tbl_Inventory[[#This Row],[On Backorder]]="",tbl_Inventory[[#This Row],[Below Min]]="Y"),"Y","")</f>
        <v/>
      </c>
      <c r="K66" s="26">
        <f>IF(tbl_Inventory[[#This Row],[Reorder?]]="",0,IF(tbl_Inventory[[#This Row],[Category]]="A",$O$9,IF(tbl_Inventory[[#This Row],[Category]]="B",$O$10,IF(tbl_Inventory[[#This Row],[Category]]="C",$O$11,$O$12))))</f>
        <v>0</v>
      </c>
      <c r="L66" s="27">
        <f>IF(tbl_Inventory[[#This Row],[Reorder?]]="Y",VLOOKUP(tbl_Inventory[[#This Row],[Category]],$N$9:$P$13,2,0),0)</f>
        <v>0</v>
      </c>
      <c r="M66"/>
      <c r="N66" s="8"/>
      <c r="O66" s="9"/>
      <c r="P66" s="8"/>
      <c r="R66"/>
      <c r="S66" s="8"/>
      <c r="AC66" s="17">
        <v>4945</v>
      </c>
    </row>
    <row r="67" spans="1:29" x14ac:dyDescent="0.25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tbl_Inventory[[#This Row],[Cost Price]]*(IF(tbl_Inventory[[#This Row],[Premium?]]="Y",$P$4,$P$3)+1)</f>
        <v>43718.375</v>
      </c>
      <c r="I67" s="25" t="str">
        <f>IF(tbl_Inventory[[#This Row],[Num In Stock]]&lt;$P$5,"Y","")</f>
        <v/>
      </c>
      <c r="J67" s="26" t="str">
        <f>IF(AND(tbl_Inventory[[#This Row],[On Backorder]]="",tbl_Inventory[[#This Row],[Below Min]]="Y"),"Y","")</f>
        <v/>
      </c>
      <c r="K67" s="26">
        <f>IF(tbl_Inventory[[#This Row],[Reorder?]]="",0,IF(tbl_Inventory[[#This Row],[Category]]="A",$O$9,IF(tbl_Inventory[[#This Row],[Category]]="B",$O$10,IF(tbl_Inventory[[#This Row],[Category]]="C",$O$11,$O$12))))</f>
        <v>0</v>
      </c>
      <c r="L67" s="27">
        <f>IF(tbl_Inventory[[#This Row],[Reorder?]]="Y",VLOOKUP(tbl_Inventory[[#This Row],[Category]],$N$9:$P$13,2,0),0)</f>
        <v>0</v>
      </c>
      <c r="M67"/>
      <c r="N67" s="8"/>
      <c r="O67" s="9"/>
      <c r="P67" s="8"/>
      <c r="R67"/>
      <c r="S67" s="8"/>
      <c r="AC67" s="17">
        <v>1095</v>
      </c>
    </row>
    <row r="68" spans="1:29" x14ac:dyDescent="0.25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tbl_Inventory[[#This Row],[Cost Price]]*(IF(tbl_Inventory[[#This Row],[Premium?]]="Y",$P$4,$P$3)+1)</f>
        <v>41270.145999999993</v>
      </c>
      <c r="I68" s="25" t="str">
        <f>IF(tbl_Inventory[[#This Row],[Num In Stock]]&lt;$P$5,"Y","")</f>
        <v/>
      </c>
      <c r="J68" s="26" t="str">
        <f>IF(AND(tbl_Inventory[[#This Row],[On Backorder]]="",tbl_Inventory[[#This Row],[Below Min]]="Y"),"Y","")</f>
        <v/>
      </c>
      <c r="K68" s="26">
        <f>IF(tbl_Inventory[[#This Row],[Reorder?]]="",0,IF(tbl_Inventory[[#This Row],[Category]]="A",$O$9,IF(tbl_Inventory[[#This Row],[Category]]="B",$O$10,IF(tbl_Inventory[[#This Row],[Category]]="C",$O$11,$O$12))))</f>
        <v>0</v>
      </c>
      <c r="L68" s="27">
        <f>IF(tbl_Inventory[[#This Row],[Reorder?]]="Y",VLOOKUP(tbl_Inventory[[#This Row],[Category]],$N$9:$P$13,2,0),0)</f>
        <v>0</v>
      </c>
      <c r="M68"/>
      <c r="N68" s="8"/>
      <c r="O68" s="9"/>
      <c r="P68" s="8"/>
      <c r="R68"/>
      <c r="S68" s="8"/>
      <c r="AC68" s="17">
        <v>1645</v>
      </c>
    </row>
    <row r="69" spans="1:29" x14ac:dyDescent="0.25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tbl_Inventory[[#This Row],[Cost Price]]*(IF(tbl_Inventory[[#This Row],[Premium?]]="Y",$P$4,$P$3)+1)</f>
        <v>43718.375</v>
      </c>
      <c r="I69" s="25" t="str">
        <f>IF(tbl_Inventory[[#This Row],[Num In Stock]]&lt;$P$5,"Y","")</f>
        <v>Y</v>
      </c>
      <c r="J69" s="26" t="str">
        <f>IF(AND(tbl_Inventory[[#This Row],[On Backorder]]="",tbl_Inventory[[#This Row],[Below Min]]="Y"),"Y","")</f>
        <v>Y</v>
      </c>
      <c r="K69" s="26">
        <f>IF(tbl_Inventory[[#This Row],[Reorder?]]="",0,IF(tbl_Inventory[[#This Row],[Category]]="A",$O$9,IF(tbl_Inventory[[#This Row],[Category]]="B",$O$10,IF(tbl_Inventory[[#This Row],[Category]]="C",$O$11,$O$12))))</f>
        <v>10</v>
      </c>
      <c r="L69" s="27">
        <f>IF(tbl_Inventory[[#This Row],[Reorder?]]="Y",VLOOKUP(tbl_Inventory[[#This Row],[Category]],$N$9:$P$13,2,0),0)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25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tbl_Inventory[[#This Row],[Cost Price]]*(IF(tbl_Inventory[[#This Row],[Premium?]]="Y",$P$4,$P$3)+1)</f>
        <v>41659.487000000001</v>
      </c>
      <c r="I70" s="25" t="str">
        <f>IF(tbl_Inventory[[#This Row],[Num In Stock]]&lt;$P$5,"Y","")</f>
        <v/>
      </c>
      <c r="J70" s="26" t="str">
        <f>IF(AND(tbl_Inventory[[#This Row],[On Backorder]]="",tbl_Inventory[[#This Row],[Below Min]]="Y"),"Y","")</f>
        <v/>
      </c>
      <c r="K70" s="26">
        <f>IF(tbl_Inventory[[#This Row],[Reorder?]]="",0,IF(tbl_Inventory[[#This Row],[Category]]="A",$O$9,IF(tbl_Inventory[[#This Row],[Category]]="B",$O$10,IF(tbl_Inventory[[#This Row],[Category]]="C",$O$11,$O$12))))</f>
        <v>0</v>
      </c>
      <c r="L70" s="27">
        <f>IF(tbl_Inventory[[#This Row],[Reorder?]]="Y",VLOOKUP(tbl_Inventory[[#This Row],[Category]],$N$9:$P$13,2,0),0)</f>
        <v>0</v>
      </c>
      <c r="M70"/>
      <c r="N70" s="8"/>
      <c r="O70" s="9"/>
      <c r="P70" s="8"/>
      <c r="R70"/>
      <c r="S70" s="8"/>
      <c r="AC70" s="17">
        <v>325</v>
      </c>
    </row>
    <row r="71" spans="1:29" x14ac:dyDescent="0.25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tbl_Inventory[[#This Row],[Cost Price]]*(IF(tbl_Inventory[[#This Row],[Premium?]]="Y",$P$4,$P$3)+1)</f>
        <v>0</v>
      </c>
      <c r="I71" s="25" t="str">
        <f>IF(tbl_Inventory[[#This Row],[Num In Stock]]&lt;$P$5,"Y","")</f>
        <v/>
      </c>
      <c r="J71" s="26" t="str">
        <f>IF(AND(tbl_Inventory[[#This Row],[On Backorder]]="",tbl_Inventory[[#This Row],[Below Min]]="Y"),"Y","")</f>
        <v/>
      </c>
      <c r="K71" s="26">
        <f>IF(tbl_Inventory[[#This Row],[Reorder?]]="",0,IF(tbl_Inventory[[#This Row],[Category]]="A",$O$9,IF(tbl_Inventory[[#This Row],[Category]]="B",$O$10,IF(tbl_Inventory[[#This Row],[Category]]="C",$O$11,$O$12))))</f>
        <v>0</v>
      </c>
      <c r="L71" s="27">
        <f>IF(tbl_Inventory[[#This Row],[Reorder?]]="Y",VLOOKUP(tbl_Inventory[[#This Row],[Category]],$N$9:$P$13,2,0),0)</f>
        <v>0</v>
      </c>
      <c r="M71"/>
      <c r="N71" s="8"/>
      <c r="O71" s="9"/>
      <c r="P71" s="8"/>
      <c r="R71"/>
      <c r="S71" s="8"/>
      <c r="AC71" s="17">
        <v>435</v>
      </c>
    </row>
    <row r="72" spans="1:29" x14ac:dyDescent="0.25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tbl_Inventory[[#This Row],[Cost Price]]*(IF(tbl_Inventory[[#This Row],[Premium?]]="Y",$P$4,$P$3)+1)</f>
        <v>53146.904999999999</v>
      </c>
      <c r="I72" s="25" t="str">
        <f>IF(tbl_Inventory[[#This Row],[Num In Stock]]&lt;$P$5,"Y","")</f>
        <v>Y</v>
      </c>
      <c r="J72" s="26" t="str">
        <f>IF(AND(tbl_Inventory[[#This Row],[On Backorder]]="",tbl_Inventory[[#This Row],[Below Min]]="Y"),"Y","")</f>
        <v/>
      </c>
      <c r="K72" s="26">
        <f>IF(tbl_Inventory[[#This Row],[Reorder?]]="",0,IF(tbl_Inventory[[#This Row],[Category]]="A",$O$9,IF(tbl_Inventory[[#This Row],[Category]]="B",$O$10,IF(tbl_Inventory[[#This Row],[Category]]="C",$O$11,$O$12))))</f>
        <v>0</v>
      </c>
      <c r="L72" s="27">
        <f>IF(tbl_Inventory[[#This Row],[Reorder?]]="Y",VLOOKUP(tbl_Inventory[[#This Row],[Category]],$N$9:$P$13,2,0),0)</f>
        <v>0</v>
      </c>
      <c r="M72"/>
      <c r="N72" s="8"/>
      <c r="O72" s="9"/>
      <c r="P72" s="8"/>
      <c r="R72"/>
      <c r="S72" s="8"/>
      <c r="AC72" s="17">
        <v>435</v>
      </c>
    </row>
    <row r="73" spans="1:29" x14ac:dyDescent="0.25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tbl_Inventory[[#This Row],[Cost Price]]*(IF(tbl_Inventory[[#This Row],[Premium?]]="Y",$P$4,$P$3)+1)</f>
        <v>261410.946</v>
      </c>
      <c r="I73" s="25" t="str">
        <f>IF(tbl_Inventory[[#This Row],[Num In Stock]]&lt;$P$5,"Y","")</f>
        <v>Y</v>
      </c>
      <c r="J73" s="26" t="str">
        <f>IF(AND(tbl_Inventory[[#This Row],[On Backorder]]="",tbl_Inventory[[#This Row],[Below Min]]="Y"),"Y","")</f>
        <v/>
      </c>
      <c r="K73" s="26">
        <f>IF(tbl_Inventory[[#This Row],[Reorder?]]="",0,IF(tbl_Inventory[[#This Row],[Category]]="A",$O$9,IF(tbl_Inventory[[#This Row],[Category]]="B",$O$10,IF(tbl_Inventory[[#This Row],[Category]]="C",$O$11,$O$12))))</f>
        <v>0</v>
      </c>
      <c r="L73" s="27">
        <f>IF(tbl_Inventory[[#This Row],[Reorder?]]="Y",VLOOKUP(tbl_Inventory[[#This Row],[Category]],$N$9:$P$13,2,0),0)</f>
        <v>0</v>
      </c>
      <c r="M73"/>
      <c r="N73" s="8"/>
      <c r="O73" s="9"/>
      <c r="P73" s="8"/>
      <c r="R73"/>
      <c r="S73" s="8"/>
      <c r="AC73" s="17">
        <v>435</v>
      </c>
    </row>
    <row r="74" spans="1:29" x14ac:dyDescent="0.25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tbl_Inventory[[#This Row],[Cost Price]]*(IF(tbl_Inventory[[#This Row],[Premium?]]="Y",$P$4,$P$3)+1)</f>
        <v>174900.4375</v>
      </c>
      <c r="I74" s="25" t="str">
        <f>IF(tbl_Inventory[[#This Row],[Num In Stock]]&lt;$P$5,"Y","")</f>
        <v/>
      </c>
      <c r="J74" s="26" t="str">
        <f>IF(AND(tbl_Inventory[[#This Row],[On Backorder]]="",tbl_Inventory[[#This Row],[Below Min]]="Y"),"Y","")</f>
        <v/>
      </c>
      <c r="K74" s="26">
        <f>IF(tbl_Inventory[[#This Row],[Reorder?]]="",0,IF(tbl_Inventory[[#This Row],[Category]]="A",$O$9,IF(tbl_Inventory[[#This Row],[Category]]="B",$O$10,IF(tbl_Inventory[[#This Row],[Category]]="C",$O$11,$O$12))))</f>
        <v>0</v>
      </c>
      <c r="L74" s="27">
        <f>IF(tbl_Inventory[[#This Row],[Reorder?]]="Y",VLOOKUP(tbl_Inventory[[#This Row],[Category]],$N$9:$P$13,2,0),0)</f>
        <v>0</v>
      </c>
      <c r="M74"/>
      <c r="N74" s="8"/>
      <c r="O74" s="9"/>
      <c r="P74" s="8"/>
      <c r="R74"/>
      <c r="S74" s="8"/>
      <c r="AC74" s="17">
        <v>325</v>
      </c>
    </row>
    <row r="75" spans="1:29" x14ac:dyDescent="0.25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tbl_Inventory[[#This Row],[Cost Price]]*(IF(tbl_Inventory[[#This Row],[Premium?]]="Y",$P$4,$P$3)+1)</f>
        <v>56835.875</v>
      </c>
      <c r="I75" s="25" t="str">
        <f>IF(tbl_Inventory[[#This Row],[Num In Stock]]&lt;$P$5,"Y","")</f>
        <v/>
      </c>
      <c r="J75" s="26" t="str">
        <f>IF(AND(tbl_Inventory[[#This Row],[On Backorder]]="",tbl_Inventory[[#This Row],[Below Min]]="Y"),"Y","")</f>
        <v/>
      </c>
      <c r="K75" s="26">
        <f>IF(tbl_Inventory[[#This Row],[Reorder?]]="",0,IF(tbl_Inventory[[#This Row],[Category]]="A",$O$9,IF(tbl_Inventory[[#This Row],[Category]]="B",$O$10,IF(tbl_Inventory[[#This Row],[Category]]="C",$O$11,$O$12))))</f>
        <v>0</v>
      </c>
      <c r="L75" s="27">
        <f>IF(tbl_Inventory[[#This Row],[Reorder?]]="Y",VLOOKUP(tbl_Inventory[[#This Row],[Category]],$N$9:$P$13,2,0),0)</f>
        <v>0</v>
      </c>
      <c r="M75"/>
      <c r="N75" s="8"/>
      <c r="O75" s="9"/>
      <c r="P75" s="8"/>
      <c r="R75"/>
      <c r="S75" s="8"/>
      <c r="AC75" s="17">
        <v>490</v>
      </c>
    </row>
    <row r="76" spans="1:29" x14ac:dyDescent="0.25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tbl_Inventory[[#This Row],[Cost Price]]*(IF(tbl_Inventory[[#This Row],[Premium?]]="Y",$P$4,$P$3)+1)</f>
        <v>333424.10399999999</v>
      </c>
      <c r="I76" s="25" t="str">
        <f>IF(tbl_Inventory[[#This Row],[Num In Stock]]&lt;$P$5,"Y","")</f>
        <v/>
      </c>
      <c r="J76" s="26" t="str">
        <f>IF(AND(tbl_Inventory[[#This Row],[On Backorder]]="",tbl_Inventory[[#This Row],[Below Min]]="Y"),"Y","")</f>
        <v/>
      </c>
      <c r="K76" s="26">
        <f>IF(tbl_Inventory[[#This Row],[Reorder?]]="",0,IF(tbl_Inventory[[#This Row],[Category]]="A",$O$9,IF(tbl_Inventory[[#This Row],[Category]]="B",$O$10,IF(tbl_Inventory[[#This Row],[Category]]="C",$O$11,$O$12))))</f>
        <v>0</v>
      </c>
      <c r="L76" s="27">
        <f>IF(tbl_Inventory[[#This Row],[Reorder?]]="Y",VLOOKUP(tbl_Inventory[[#This Row],[Category]],$N$9:$P$13,2,0),0)</f>
        <v>0</v>
      </c>
      <c r="M76"/>
      <c r="N76" s="8"/>
      <c r="O76" s="9"/>
      <c r="P76" s="8"/>
      <c r="R76"/>
      <c r="S76" s="8"/>
      <c r="AC76" s="17">
        <v>490</v>
      </c>
    </row>
    <row r="77" spans="1:29" x14ac:dyDescent="0.25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tbl_Inventory[[#This Row],[Cost Price]]*(IF(tbl_Inventory[[#This Row],[Premium?]]="Y",$P$4,$P$3)+1)</f>
        <v>13363.323</v>
      </c>
      <c r="I77" s="25" t="str">
        <f>IF(tbl_Inventory[[#This Row],[Num In Stock]]&lt;$P$5,"Y","")</f>
        <v>Y</v>
      </c>
      <c r="J77" s="26" t="str">
        <f>IF(AND(tbl_Inventory[[#This Row],[On Backorder]]="",tbl_Inventory[[#This Row],[Below Min]]="Y"),"Y","")</f>
        <v>Y</v>
      </c>
      <c r="K77" s="26">
        <f>IF(tbl_Inventory[[#This Row],[Reorder?]]="",0,IF(tbl_Inventory[[#This Row],[Category]]="A",$O$9,IF(tbl_Inventory[[#This Row],[Category]]="B",$O$10,IF(tbl_Inventory[[#This Row],[Category]]="C",$O$11,$O$12))))</f>
        <v>10</v>
      </c>
      <c r="L77" s="27">
        <f>IF(tbl_Inventory[[#This Row],[Reorder?]]="Y",VLOOKUP(tbl_Inventory[[#This Row],[Category]],$N$9:$P$13,2,0),0)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25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tbl_Inventory[[#This Row],[Cost Price]]*(IF(tbl_Inventory[[#This Row],[Premium?]]="Y",$P$4,$P$3)+1)</f>
        <v>81936.426999999996</v>
      </c>
      <c r="I78" s="25" t="str">
        <f>IF(tbl_Inventory[[#This Row],[Num In Stock]]&lt;$P$5,"Y","")</f>
        <v/>
      </c>
      <c r="J78" s="26" t="str">
        <f>IF(AND(tbl_Inventory[[#This Row],[On Backorder]]="",tbl_Inventory[[#This Row],[Below Min]]="Y"),"Y","")</f>
        <v/>
      </c>
      <c r="K78" s="26">
        <f>IF(tbl_Inventory[[#This Row],[Reorder?]]="",0,IF(tbl_Inventory[[#This Row],[Category]]="A",$O$9,IF(tbl_Inventory[[#This Row],[Category]]="B",$O$10,IF(tbl_Inventory[[#This Row],[Category]]="C",$O$11,$O$12))))</f>
        <v>0</v>
      </c>
      <c r="L78" s="27">
        <f>IF(tbl_Inventory[[#This Row],[Reorder?]]="Y",VLOOKUP(tbl_Inventory[[#This Row],[Category]],$N$9:$P$13,2,0),0)</f>
        <v>0</v>
      </c>
      <c r="M78"/>
      <c r="N78" s="8"/>
      <c r="O78" s="9"/>
      <c r="P78" s="8"/>
      <c r="R78"/>
      <c r="S78" s="8"/>
      <c r="AC78" s="17">
        <v>1315</v>
      </c>
    </row>
    <row r="79" spans="1:29" x14ac:dyDescent="0.25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tbl_Inventory[[#This Row],[Cost Price]]*(IF(tbl_Inventory[[#This Row],[Premium?]]="Y",$P$4,$P$3)+1)</f>
        <v>241938.375</v>
      </c>
      <c r="I79" s="25" t="str">
        <f>IF(tbl_Inventory[[#This Row],[Num In Stock]]&lt;$P$5,"Y","")</f>
        <v/>
      </c>
      <c r="J79" s="26" t="str">
        <f>IF(AND(tbl_Inventory[[#This Row],[On Backorder]]="",tbl_Inventory[[#This Row],[Below Min]]="Y"),"Y","")</f>
        <v/>
      </c>
      <c r="K79" s="26">
        <f>IF(tbl_Inventory[[#This Row],[Reorder?]]="",0,IF(tbl_Inventory[[#This Row],[Category]]="A",$O$9,IF(tbl_Inventory[[#This Row],[Category]]="B",$O$10,IF(tbl_Inventory[[#This Row],[Category]]="C",$O$11,$O$12))))</f>
        <v>0</v>
      </c>
      <c r="L79" s="27">
        <f>IF(tbl_Inventory[[#This Row],[Reorder?]]="Y",VLOOKUP(tbl_Inventory[[#This Row],[Category]],$N$9:$P$13,2,0),0)</f>
        <v>0</v>
      </c>
      <c r="M79"/>
      <c r="N79" s="8"/>
      <c r="O79" s="9"/>
      <c r="P79" s="8"/>
      <c r="R79"/>
      <c r="S79" s="8"/>
      <c r="AC79" s="17">
        <v>1315</v>
      </c>
    </row>
    <row r="80" spans="1:29" x14ac:dyDescent="0.25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tbl_Inventory[[#This Row],[Cost Price]]*(IF(tbl_Inventory[[#This Row],[Premium?]]="Y",$P$4,$P$3)+1)</f>
        <v>14156.0625</v>
      </c>
      <c r="I80" s="25" t="str">
        <f>IF(tbl_Inventory[[#This Row],[Num In Stock]]&lt;$P$5,"Y","")</f>
        <v>Y</v>
      </c>
      <c r="J80" s="26" t="str">
        <f>IF(AND(tbl_Inventory[[#This Row],[On Backorder]]="",tbl_Inventory[[#This Row],[Below Min]]="Y"),"Y","")</f>
        <v>Y</v>
      </c>
      <c r="K80" s="26">
        <f>IF(tbl_Inventory[[#This Row],[Reorder?]]="",0,IF(tbl_Inventory[[#This Row],[Category]]="A",$O$9,IF(tbl_Inventory[[#This Row],[Category]]="B",$O$10,IF(tbl_Inventory[[#This Row],[Category]]="C",$O$11,$O$12))))</f>
        <v>10</v>
      </c>
      <c r="L80" s="27">
        <f>IF(tbl_Inventory[[#This Row],[Reorder?]]="Y",VLOOKUP(tbl_Inventory[[#This Row],[Category]],$N$9:$P$13,2,0),0)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25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tbl_Inventory[[#This Row],[Cost Price]]*(IF(tbl_Inventory[[#This Row],[Premium?]]="Y",$P$4,$P$3)+1)</f>
        <v>10099.6875</v>
      </c>
      <c r="I81" s="25" t="str">
        <f>IF(tbl_Inventory[[#This Row],[Num In Stock]]&lt;$P$5,"Y","")</f>
        <v>Y</v>
      </c>
      <c r="J81" s="26" t="str">
        <f>IF(AND(tbl_Inventory[[#This Row],[On Backorder]]="",tbl_Inventory[[#This Row],[Below Min]]="Y"),"Y","")</f>
        <v>Y</v>
      </c>
      <c r="K81" s="26">
        <f>IF(tbl_Inventory[[#This Row],[Reorder?]]="",0,IF(tbl_Inventory[[#This Row],[Category]]="A",$O$9,IF(tbl_Inventory[[#This Row],[Category]]="B",$O$10,IF(tbl_Inventory[[#This Row],[Category]]="C",$O$11,$O$12))))</f>
        <v>15</v>
      </c>
      <c r="L81" s="27">
        <f>IF(tbl_Inventory[[#This Row],[Reorder?]]="Y",VLOOKUP(tbl_Inventory[[#This Row],[Category]],$N$9:$P$13,2,0),0)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25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tbl_Inventory[[#This Row],[Cost Price]]*(IF(tbl_Inventory[[#This Row],[Premium?]]="Y",$P$4,$P$3)+1)</f>
        <v>16192.903999999999</v>
      </c>
      <c r="I82" s="25" t="str">
        <f>IF(tbl_Inventory[[#This Row],[Num In Stock]]&lt;$P$5,"Y","")</f>
        <v/>
      </c>
      <c r="J82" s="26" t="str">
        <f>IF(AND(tbl_Inventory[[#This Row],[On Backorder]]="",tbl_Inventory[[#This Row],[Below Min]]="Y"),"Y","")</f>
        <v/>
      </c>
      <c r="K82" s="26">
        <f>IF(tbl_Inventory[[#This Row],[Reorder?]]="",0,IF(tbl_Inventory[[#This Row],[Category]]="A",$O$9,IF(tbl_Inventory[[#This Row],[Category]]="B",$O$10,IF(tbl_Inventory[[#This Row],[Category]]="C",$O$11,$O$12))))</f>
        <v>0</v>
      </c>
      <c r="L82" s="27">
        <f>IF(tbl_Inventory[[#This Row],[Reorder?]]="Y",VLOOKUP(tbl_Inventory[[#This Row],[Category]],$N$9:$P$13,2,0),0)</f>
        <v>0</v>
      </c>
      <c r="M82"/>
      <c r="N82" s="8"/>
      <c r="O82" s="9"/>
      <c r="P82" s="8"/>
      <c r="R82"/>
      <c r="S82" s="8"/>
      <c r="AC82" s="17">
        <v>5495</v>
      </c>
    </row>
    <row r="83" spans="1:29" x14ac:dyDescent="0.25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tbl_Inventory[[#This Row],[Cost Price]]*(IF(tbl_Inventory[[#This Row],[Premium?]]="Y",$P$4,$P$3)+1)</f>
        <v>19256.065999999999</v>
      </c>
      <c r="I83" s="25" t="str">
        <f>IF(tbl_Inventory[[#This Row],[Num In Stock]]&lt;$P$5,"Y","")</f>
        <v/>
      </c>
      <c r="J83" s="26" t="str">
        <f>IF(AND(tbl_Inventory[[#This Row],[On Backorder]]="",tbl_Inventory[[#This Row],[Below Min]]="Y"),"Y","")</f>
        <v/>
      </c>
      <c r="K83" s="26">
        <f>IF(tbl_Inventory[[#This Row],[Reorder?]]="",0,IF(tbl_Inventory[[#This Row],[Category]]="A",$O$9,IF(tbl_Inventory[[#This Row],[Category]]="B",$O$10,IF(tbl_Inventory[[#This Row],[Category]]="C",$O$11,$O$12))))</f>
        <v>0</v>
      </c>
      <c r="L83" s="27">
        <f>IF(tbl_Inventory[[#This Row],[Reorder?]]="Y",VLOOKUP(tbl_Inventory[[#This Row],[Category]],$N$9:$P$13,2,0),0)</f>
        <v>0</v>
      </c>
      <c r="M83"/>
      <c r="N83" s="8"/>
      <c r="O83" s="9"/>
      <c r="P83" s="8"/>
      <c r="R83"/>
      <c r="S83" s="8"/>
      <c r="AC83" s="17">
        <v>5495</v>
      </c>
    </row>
    <row r="84" spans="1:29" x14ac:dyDescent="0.25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tbl_Inventory[[#This Row],[Cost Price]]*(IF(tbl_Inventory[[#This Row],[Premium?]]="Y",$P$4,$P$3)+1)</f>
        <v>5341.683</v>
      </c>
      <c r="I84" s="25" t="str">
        <f>IF(tbl_Inventory[[#This Row],[Num In Stock]]&lt;$P$5,"Y","")</f>
        <v>Y</v>
      </c>
      <c r="J84" s="26" t="str">
        <f>IF(AND(tbl_Inventory[[#This Row],[On Backorder]]="",tbl_Inventory[[#This Row],[Below Min]]="Y"),"Y","")</f>
        <v>Y</v>
      </c>
      <c r="K84" s="26">
        <f>IF(tbl_Inventory[[#This Row],[Reorder?]]="",0,IF(tbl_Inventory[[#This Row],[Category]]="A",$O$9,IF(tbl_Inventory[[#This Row],[Category]]="B",$O$10,IF(tbl_Inventory[[#This Row],[Category]]="C",$O$11,$O$12))))</f>
        <v>25</v>
      </c>
      <c r="L84" s="27">
        <f>IF(tbl_Inventory[[#This Row],[Reorder?]]="Y",VLOOKUP(tbl_Inventory[[#This Row],[Category]],$N$9:$P$13,2,0),0)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25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tbl_Inventory[[#This Row],[Cost Price]]*(IF(tbl_Inventory[[#This Row],[Premium?]]="Y",$P$4,$P$3)+1)</f>
        <v>9623.3125</v>
      </c>
      <c r="I85" s="25" t="str">
        <f>IF(tbl_Inventory[[#This Row],[Num In Stock]]&lt;$P$5,"Y","")</f>
        <v>Y</v>
      </c>
      <c r="J85" s="26" t="str">
        <f>IF(AND(tbl_Inventory[[#This Row],[On Backorder]]="",tbl_Inventory[[#This Row],[Below Min]]="Y"),"Y","")</f>
        <v>Y</v>
      </c>
      <c r="K85" s="26">
        <f>IF(tbl_Inventory[[#This Row],[Reorder?]]="",0,IF(tbl_Inventory[[#This Row],[Category]]="A",$O$9,IF(tbl_Inventory[[#This Row],[Category]]="B",$O$10,IF(tbl_Inventory[[#This Row],[Category]]="C",$O$11,$O$12))))</f>
        <v>15</v>
      </c>
      <c r="L85" s="27">
        <f>IF(tbl_Inventory[[#This Row],[Reorder?]]="Y",VLOOKUP(tbl_Inventory[[#This Row],[Category]],$N$9:$P$13,2,0),0)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25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tbl_Inventory[[#This Row],[Cost Price]]*(IF(tbl_Inventory[[#This Row],[Premium?]]="Y",$P$4,$P$3)+1)</f>
        <v>3368.6640000000002</v>
      </c>
      <c r="I86" s="25" t="str">
        <f>IF(tbl_Inventory[[#This Row],[Num In Stock]]&lt;$P$5,"Y","")</f>
        <v>Y</v>
      </c>
      <c r="J86" s="26" t="str">
        <f>IF(AND(tbl_Inventory[[#This Row],[On Backorder]]="",tbl_Inventory[[#This Row],[Below Min]]="Y"),"Y","")</f>
        <v/>
      </c>
      <c r="K86" s="26">
        <f>IF(tbl_Inventory[[#This Row],[Reorder?]]="",0,IF(tbl_Inventory[[#This Row],[Category]]="A",$O$9,IF(tbl_Inventory[[#This Row],[Category]]="B",$O$10,IF(tbl_Inventory[[#This Row],[Category]]="C",$O$11,$O$12))))</f>
        <v>0</v>
      </c>
      <c r="L86" s="27">
        <f>IF(tbl_Inventory[[#This Row],[Reorder?]]="Y",VLOOKUP(tbl_Inventory[[#This Row],[Category]],$N$9:$P$13,2,0),0)</f>
        <v>0</v>
      </c>
      <c r="M86"/>
      <c r="N86" s="8"/>
      <c r="O86" s="9"/>
      <c r="P86" s="8"/>
      <c r="R86"/>
      <c r="S86" s="8"/>
      <c r="AC86" s="17">
        <v>5495</v>
      </c>
    </row>
    <row r="87" spans="1:29" x14ac:dyDescent="0.25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tbl_Inventory[[#This Row],[Cost Price]]*(IF(tbl_Inventory[[#This Row],[Premium?]]="Y",$P$4,$P$3)+1)</f>
        <v>11000.786</v>
      </c>
      <c r="I87" s="25" t="str">
        <f>IF(tbl_Inventory[[#This Row],[Num In Stock]]&lt;$P$5,"Y","")</f>
        <v/>
      </c>
      <c r="J87" s="26" t="str">
        <f>IF(AND(tbl_Inventory[[#This Row],[On Backorder]]="",tbl_Inventory[[#This Row],[Below Min]]="Y"),"Y","")</f>
        <v/>
      </c>
      <c r="K87" s="26">
        <f>IF(tbl_Inventory[[#This Row],[Reorder?]]="",0,IF(tbl_Inventory[[#This Row],[Category]]="A",$O$9,IF(tbl_Inventory[[#This Row],[Category]]="B",$O$10,IF(tbl_Inventory[[#This Row],[Category]]="C",$O$11,$O$12))))</f>
        <v>0</v>
      </c>
      <c r="L87" s="27">
        <f>IF(tbl_Inventory[[#This Row],[Reorder?]]="Y",VLOOKUP(tbl_Inventory[[#This Row],[Category]],$N$9:$P$13,2,0),0)</f>
        <v>0</v>
      </c>
      <c r="M87"/>
      <c r="N87" s="8"/>
      <c r="O87" s="9"/>
      <c r="P87" s="8"/>
      <c r="R87"/>
      <c r="S87" s="8"/>
      <c r="AC87" s="17">
        <v>4395</v>
      </c>
    </row>
    <row r="88" spans="1:29" x14ac:dyDescent="0.25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tbl_Inventory[[#This Row],[Cost Price]]*(IF(tbl_Inventory[[#This Row],[Premium?]]="Y",$P$4,$P$3)+1)</f>
        <v>14377.946</v>
      </c>
      <c r="I88" s="25" t="str">
        <f>IF(tbl_Inventory[[#This Row],[Num In Stock]]&lt;$P$5,"Y","")</f>
        <v/>
      </c>
      <c r="J88" s="26" t="str">
        <f>IF(AND(tbl_Inventory[[#This Row],[On Backorder]]="",tbl_Inventory[[#This Row],[Below Min]]="Y"),"Y","")</f>
        <v/>
      </c>
      <c r="K88" s="26">
        <f>IF(tbl_Inventory[[#This Row],[Reorder?]]="",0,IF(tbl_Inventory[[#This Row],[Category]]="A",$O$9,IF(tbl_Inventory[[#This Row],[Category]]="B",$O$10,IF(tbl_Inventory[[#This Row],[Category]]="C",$O$11,$O$12))))</f>
        <v>0</v>
      </c>
      <c r="L88" s="27">
        <f>IF(tbl_Inventory[[#This Row],[Reorder?]]="Y",VLOOKUP(tbl_Inventory[[#This Row],[Category]],$N$9:$P$13,2,0),0)</f>
        <v>0</v>
      </c>
      <c r="M88"/>
      <c r="N88" s="8"/>
      <c r="O88" s="9"/>
      <c r="P88" s="8"/>
      <c r="R88"/>
      <c r="S88" s="8"/>
      <c r="AC88" s="17">
        <v>5495</v>
      </c>
    </row>
    <row r="89" spans="1:29" x14ac:dyDescent="0.25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tbl_Inventory[[#This Row],[Cost Price]]*(IF(tbl_Inventory[[#This Row],[Premium?]]="Y",$P$4,$P$3)+1)</f>
        <v>8999.5059999999994</v>
      </c>
      <c r="I89" s="25" t="str">
        <f>IF(tbl_Inventory[[#This Row],[Num In Stock]]&lt;$P$5,"Y","")</f>
        <v>Y</v>
      </c>
      <c r="J89" s="26" t="str">
        <f>IF(AND(tbl_Inventory[[#This Row],[On Backorder]]="",tbl_Inventory[[#This Row],[Below Min]]="Y"),"Y","")</f>
        <v/>
      </c>
      <c r="K89" s="26">
        <f>IF(tbl_Inventory[[#This Row],[Reorder?]]="",0,IF(tbl_Inventory[[#This Row],[Category]]="A",$O$9,IF(tbl_Inventory[[#This Row],[Category]]="B",$O$10,IF(tbl_Inventory[[#This Row],[Category]]="C",$O$11,$O$12))))</f>
        <v>0</v>
      </c>
      <c r="L89" s="27">
        <f>IF(tbl_Inventory[[#This Row],[Reorder?]]="Y",VLOOKUP(tbl_Inventory[[#This Row],[Category]],$N$9:$P$13,2,0),0)</f>
        <v>0</v>
      </c>
      <c r="M89"/>
      <c r="N89" s="8"/>
      <c r="O89" s="9"/>
      <c r="P89" s="8"/>
      <c r="R89"/>
      <c r="S89" s="8"/>
      <c r="AC89" s="17">
        <v>1095</v>
      </c>
    </row>
    <row r="90" spans="1:29" x14ac:dyDescent="0.25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tbl_Inventory[[#This Row],[Cost Price]]*(IF(tbl_Inventory[[#This Row],[Premium?]]="Y",$P$4,$P$3)+1)</f>
        <v>13064.606</v>
      </c>
      <c r="I90" s="25" t="str">
        <f>IF(tbl_Inventory[[#This Row],[Num In Stock]]&lt;$P$5,"Y","")</f>
        <v/>
      </c>
      <c r="J90" s="26" t="str">
        <f>IF(AND(tbl_Inventory[[#This Row],[On Backorder]]="",tbl_Inventory[[#This Row],[Below Min]]="Y"),"Y","")</f>
        <v/>
      </c>
      <c r="K90" s="26">
        <f>IF(tbl_Inventory[[#This Row],[Reorder?]]="",0,IF(tbl_Inventory[[#This Row],[Category]]="A",$O$9,IF(tbl_Inventory[[#This Row],[Category]]="B",$O$10,IF(tbl_Inventory[[#This Row],[Category]]="C",$O$11,$O$12))))</f>
        <v>0</v>
      </c>
      <c r="L90" s="27">
        <f>IF(tbl_Inventory[[#This Row],[Reorder?]]="Y",VLOOKUP(tbl_Inventory[[#This Row],[Category]],$N$9:$P$13,2,0),0)</f>
        <v>0</v>
      </c>
      <c r="M90"/>
      <c r="N90" s="8"/>
      <c r="O90" s="9"/>
      <c r="P90" s="8"/>
      <c r="R90"/>
      <c r="S90" s="8"/>
      <c r="AC90" s="17">
        <v>4395</v>
      </c>
    </row>
    <row r="91" spans="1:29" x14ac:dyDescent="0.25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tbl_Inventory[[#This Row],[Cost Price]]*(IF(tbl_Inventory[[#This Row],[Premium?]]="Y",$P$4,$P$3)+1)</f>
        <v>1041.645</v>
      </c>
      <c r="I91" s="25" t="str">
        <f>IF(tbl_Inventory[[#This Row],[Num In Stock]]&lt;$P$5,"Y","")</f>
        <v/>
      </c>
      <c r="J91" s="26" t="str">
        <f>IF(AND(tbl_Inventory[[#This Row],[On Backorder]]="",tbl_Inventory[[#This Row],[Below Min]]="Y"),"Y","")</f>
        <v/>
      </c>
      <c r="K91" s="26">
        <f>IF(tbl_Inventory[[#This Row],[Reorder?]]="",0,IF(tbl_Inventory[[#This Row],[Category]]="A",$O$9,IF(tbl_Inventory[[#This Row],[Category]]="B",$O$10,IF(tbl_Inventory[[#This Row],[Category]]="C",$O$11,$O$12))))</f>
        <v>0</v>
      </c>
      <c r="L91" s="27">
        <f>IF(tbl_Inventory[[#This Row],[Reorder?]]="Y",VLOOKUP(tbl_Inventory[[#This Row],[Category]],$N$9:$P$13,2,0),0)</f>
        <v>0</v>
      </c>
      <c r="M91"/>
      <c r="N91" s="8"/>
      <c r="O91" s="9"/>
      <c r="P91" s="8"/>
      <c r="R91"/>
      <c r="S91" s="8"/>
      <c r="AC91" s="17">
        <v>1095</v>
      </c>
    </row>
    <row r="92" spans="1:29" x14ac:dyDescent="0.25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tbl_Inventory[[#This Row],[Cost Price]]*(IF(tbl_Inventory[[#This Row],[Premium?]]="Y",$P$4,$P$3)+1)</f>
        <v>23815.762999999995</v>
      </c>
      <c r="I92" s="25" t="str">
        <f>IF(tbl_Inventory[[#This Row],[Num In Stock]]&lt;$P$5,"Y","")</f>
        <v/>
      </c>
      <c r="J92" s="26" t="str">
        <f>IF(AND(tbl_Inventory[[#This Row],[On Backorder]]="",tbl_Inventory[[#This Row],[Below Min]]="Y"),"Y","")</f>
        <v/>
      </c>
      <c r="K92" s="26">
        <f>IF(tbl_Inventory[[#This Row],[Reorder?]]="",0,IF(tbl_Inventory[[#This Row],[Category]]="A",$O$9,IF(tbl_Inventory[[#This Row],[Category]]="B",$O$10,IF(tbl_Inventory[[#This Row],[Category]]="C",$O$11,$O$12))))</f>
        <v>0</v>
      </c>
      <c r="L92" s="27">
        <f>IF(tbl_Inventory[[#This Row],[Reorder?]]="Y",VLOOKUP(tbl_Inventory[[#This Row],[Category]],$N$9:$P$13,2,0),0)</f>
        <v>0</v>
      </c>
      <c r="M92"/>
      <c r="N92" s="8"/>
      <c r="O92" s="9"/>
      <c r="P92" s="8"/>
      <c r="R92"/>
      <c r="S92" s="8"/>
      <c r="AC92" s="17">
        <v>1645</v>
      </c>
    </row>
    <row r="93" spans="1:29" x14ac:dyDescent="0.25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tbl_Inventory[[#This Row],[Cost Price]]*(IF(tbl_Inventory[[#This Row],[Premium?]]="Y",$P$4,$P$3)+1)</f>
        <v>1356.7049999999999</v>
      </c>
      <c r="I93" s="25" t="str">
        <f>IF(tbl_Inventory[[#This Row],[Num In Stock]]&lt;$P$5,"Y","")</f>
        <v/>
      </c>
      <c r="J93" s="26" t="str">
        <f>IF(AND(tbl_Inventory[[#This Row],[On Backorder]]="",tbl_Inventory[[#This Row],[Below Min]]="Y"),"Y","")</f>
        <v/>
      </c>
      <c r="K93" s="26">
        <f>IF(tbl_Inventory[[#This Row],[Reorder?]]="",0,IF(tbl_Inventory[[#This Row],[Category]]="A",$O$9,IF(tbl_Inventory[[#This Row],[Category]]="B",$O$10,IF(tbl_Inventory[[#This Row],[Category]]="C",$O$11,$O$12))))</f>
        <v>0</v>
      </c>
      <c r="L93" s="27">
        <f>IF(tbl_Inventory[[#This Row],[Reorder?]]="Y",VLOOKUP(tbl_Inventory[[#This Row],[Category]],$N$9:$P$13,2,0),0)</f>
        <v>0</v>
      </c>
      <c r="M93"/>
      <c r="N93" s="8"/>
      <c r="O93" s="9"/>
      <c r="P93" s="8"/>
      <c r="R93"/>
      <c r="S93" s="8"/>
      <c r="AC93" s="17">
        <v>1095</v>
      </c>
    </row>
    <row r="94" spans="1:29" x14ac:dyDescent="0.25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tbl_Inventory[[#This Row],[Cost Price]]*(IF(tbl_Inventory[[#This Row],[Premium?]]="Y",$P$4,$P$3)+1)</f>
        <v>1317.942</v>
      </c>
      <c r="I94" s="25" t="str">
        <f>IF(tbl_Inventory[[#This Row],[Num In Stock]]&lt;$P$5,"Y","")</f>
        <v/>
      </c>
      <c r="J94" s="26" t="str">
        <f>IF(AND(tbl_Inventory[[#This Row],[On Backorder]]="",tbl_Inventory[[#This Row],[Below Min]]="Y"),"Y","")</f>
        <v/>
      </c>
      <c r="K94" s="26">
        <f>IF(tbl_Inventory[[#This Row],[Reorder?]]="",0,IF(tbl_Inventory[[#This Row],[Category]]="A",$O$9,IF(tbl_Inventory[[#This Row],[Category]]="B",$O$10,IF(tbl_Inventory[[#This Row],[Category]]="C",$O$11,$O$12))))</f>
        <v>0</v>
      </c>
      <c r="L94" s="27">
        <f>IF(tbl_Inventory[[#This Row],[Reorder?]]="Y",VLOOKUP(tbl_Inventory[[#This Row],[Category]],$N$9:$P$13,2,0),0)</f>
        <v>0</v>
      </c>
      <c r="M94"/>
      <c r="N94" s="8"/>
      <c r="O94" s="9"/>
      <c r="P94" s="8"/>
      <c r="R94"/>
      <c r="S94" s="8"/>
      <c r="AC94" s="17">
        <v>1425</v>
      </c>
    </row>
    <row r="95" spans="1:29" x14ac:dyDescent="0.25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tbl_Inventory[[#This Row],[Cost Price]]*(IF(tbl_Inventory[[#This Row],[Premium?]]="Y",$P$4,$P$3)+1)</f>
        <v>38243.625</v>
      </c>
      <c r="I95" s="25" t="str">
        <f>IF(tbl_Inventory[[#This Row],[Num In Stock]]&lt;$P$5,"Y","")</f>
        <v/>
      </c>
      <c r="J95" s="26" t="str">
        <f>IF(AND(tbl_Inventory[[#This Row],[On Backorder]]="",tbl_Inventory[[#This Row],[Below Min]]="Y"),"Y","")</f>
        <v/>
      </c>
      <c r="K95" s="26">
        <f>IF(tbl_Inventory[[#This Row],[Reorder?]]="",0,IF(tbl_Inventory[[#This Row],[Category]]="A",$O$9,IF(tbl_Inventory[[#This Row],[Category]]="B",$O$10,IF(tbl_Inventory[[#This Row],[Category]]="C",$O$11,$O$12))))</f>
        <v>0</v>
      </c>
      <c r="L95" s="27">
        <f>IF(tbl_Inventory[[#This Row],[Reorder?]]="Y",VLOOKUP(tbl_Inventory[[#This Row],[Category]],$N$9:$P$13,2,0),0)</f>
        <v>0</v>
      </c>
      <c r="M95"/>
      <c r="N95" s="8"/>
      <c r="O95" s="9"/>
      <c r="P95" s="8"/>
      <c r="R95"/>
      <c r="S95" s="8"/>
      <c r="AC95" s="17">
        <v>1975</v>
      </c>
    </row>
    <row r="96" spans="1:29" x14ac:dyDescent="0.25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tbl_Inventory[[#This Row],[Cost Price]]*(IF(tbl_Inventory[[#This Row],[Premium?]]="Y",$P$4,$P$3)+1)</f>
        <v>38245.8125</v>
      </c>
      <c r="I96" s="25" t="str">
        <f>IF(tbl_Inventory[[#This Row],[Num In Stock]]&lt;$P$5,"Y","")</f>
        <v/>
      </c>
      <c r="J96" s="26" t="str">
        <f>IF(AND(tbl_Inventory[[#This Row],[On Backorder]]="",tbl_Inventory[[#This Row],[Below Min]]="Y"),"Y","")</f>
        <v/>
      </c>
      <c r="K96" s="26">
        <f>IF(tbl_Inventory[[#This Row],[Reorder?]]="",0,IF(tbl_Inventory[[#This Row],[Category]]="A",$O$9,IF(tbl_Inventory[[#This Row],[Category]]="B",$O$10,IF(tbl_Inventory[[#This Row],[Category]]="C",$O$11,$O$12))))</f>
        <v>0</v>
      </c>
      <c r="L96" s="27">
        <f>IF(tbl_Inventory[[#This Row],[Reorder?]]="Y",VLOOKUP(tbl_Inventory[[#This Row],[Category]],$N$9:$P$13,2,0),0)</f>
        <v>0</v>
      </c>
      <c r="M96"/>
      <c r="N96" s="8"/>
      <c r="O96" s="9"/>
      <c r="P96" s="8"/>
      <c r="R96"/>
      <c r="S96" s="8"/>
      <c r="AC96" s="17">
        <v>55</v>
      </c>
    </row>
    <row r="97" spans="1:29" x14ac:dyDescent="0.25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tbl_Inventory[[#This Row],[Cost Price]]*(IF(tbl_Inventory[[#This Row],[Premium?]]="Y",$P$4,$P$3)+1)</f>
        <v>49096.082999999999</v>
      </c>
      <c r="I97" s="25" t="str">
        <f>IF(tbl_Inventory[[#This Row],[Num In Stock]]&lt;$P$5,"Y","")</f>
        <v/>
      </c>
      <c r="J97" s="26" t="str">
        <f>IF(AND(tbl_Inventory[[#This Row],[On Backorder]]="",tbl_Inventory[[#This Row],[Below Min]]="Y"),"Y","")</f>
        <v/>
      </c>
      <c r="K97" s="26">
        <f>IF(tbl_Inventory[[#This Row],[Reorder?]]="",0,IF(tbl_Inventory[[#This Row],[Category]]="A",$O$9,IF(tbl_Inventory[[#This Row],[Category]]="B",$O$10,IF(tbl_Inventory[[#This Row],[Category]]="C",$O$11,$O$12))))</f>
        <v>0</v>
      </c>
      <c r="L97" s="27">
        <f>IF(tbl_Inventory[[#This Row],[Reorder?]]="Y",VLOOKUP(tbl_Inventory[[#This Row],[Category]],$N$9:$P$13,2,0),0)</f>
        <v>0</v>
      </c>
      <c r="M97"/>
      <c r="N97" s="8"/>
      <c r="O97" s="9"/>
      <c r="P97" s="8"/>
      <c r="R97"/>
      <c r="S97" s="8"/>
      <c r="AC97" s="17">
        <v>1370</v>
      </c>
    </row>
    <row r="98" spans="1:29" x14ac:dyDescent="0.25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tbl_Inventory[[#This Row],[Cost Price]]*(IF(tbl_Inventory[[#This Row],[Premium?]]="Y",$P$4,$P$3)+1)</f>
        <v>728.9375</v>
      </c>
      <c r="I98" s="25" t="str">
        <f>IF(tbl_Inventory[[#This Row],[Num In Stock]]&lt;$P$5,"Y","")</f>
        <v/>
      </c>
      <c r="J98" s="26" t="str">
        <f>IF(AND(tbl_Inventory[[#This Row],[On Backorder]]="",tbl_Inventory[[#This Row],[Below Min]]="Y"),"Y","")</f>
        <v/>
      </c>
      <c r="K98" s="26">
        <f>IF(tbl_Inventory[[#This Row],[Reorder?]]="",0,IF(tbl_Inventory[[#This Row],[Category]]="A",$O$9,IF(tbl_Inventory[[#This Row],[Category]]="B",$O$10,IF(tbl_Inventory[[#This Row],[Category]]="C",$O$11,$O$12))))</f>
        <v>0</v>
      </c>
      <c r="L98" s="27">
        <f>IF(tbl_Inventory[[#This Row],[Reorder?]]="Y",VLOOKUP(tbl_Inventory[[#This Row],[Category]],$N$9:$P$13,2,0),0)</f>
        <v>0</v>
      </c>
      <c r="M98"/>
      <c r="N98" s="8"/>
      <c r="O98" s="9"/>
      <c r="P98" s="8"/>
      <c r="R98"/>
      <c r="S98" s="8"/>
      <c r="AC98" s="17">
        <v>2745</v>
      </c>
    </row>
    <row r="99" spans="1:29" x14ac:dyDescent="0.25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tbl_Inventory[[#This Row],[Cost Price]]*(IF(tbl_Inventory[[#This Row],[Premium?]]="Y",$P$4,$P$3)+1)</f>
        <v>667.25459999999998</v>
      </c>
      <c r="I99" s="25" t="str">
        <f>IF(tbl_Inventory[[#This Row],[Num In Stock]]&lt;$P$5,"Y","")</f>
        <v/>
      </c>
      <c r="J99" s="26" t="str">
        <f>IF(AND(tbl_Inventory[[#This Row],[On Backorder]]="",tbl_Inventory[[#This Row],[Below Min]]="Y"),"Y","")</f>
        <v/>
      </c>
      <c r="K99" s="26">
        <f>IF(tbl_Inventory[[#This Row],[Reorder?]]="",0,IF(tbl_Inventory[[#This Row],[Category]]="A",$O$9,IF(tbl_Inventory[[#This Row],[Category]]="B",$O$10,IF(tbl_Inventory[[#This Row],[Category]]="C",$O$11,$O$12))))</f>
        <v>0</v>
      </c>
      <c r="L99" s="27">
        <f>IF(tbl_Inventory[[#This Row],[Reorder?]]="Y",VLOOKUP(tbl_Inventory[[#This Row],[Category]],$N$9:$P$13,2,0),0)</f>
        <v>0</v>
      </c>
      <c r="M99"/>
      <c r="N99" s="8"/>
      <c r="O99" s="9"/>
      <c r="P99" s="8"/>
      <c r="R99"/>
      <c r="S99" s="8"/>
      <c r="AC99" s="17">
        <v>17595</v>
      </c>
    </row>
    <row r="100" spans="1:29" x14ac:dyDescent="0.25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tbl_Inventory[[#This Row],[Cost Price]]*(IF(tbl_Inventory[[#This Row],[Premium?]]="Y",$P$4,$P$3)+1)</f>
        <v>8768.3439999999991</v>
      </c>
      <c r="I100" s="25" t="str">
        <f>IF(tbl_Inventory[[#This Row],[Num In Stock]]&lt;$P$5,"Y","")</f>
        <v>Y</v>
      </c>
      <c r="J100" s="26" t="str">
        <f>IF(AND(tbl_Inventory[[#This Row],[On Backorder]]="",tbl_Inventory[[#This Row],[Below Min]]="Y"),"Y","")</f>
        <v>Y</v>
      </c>
      <c r="K100" s="26">
        <f>IF(tbl_Inventory[[#This Row],[Reorder?]]="",0,IF(tbl_Inventory[[#This Row],[Category]]="A",$O$9,IF(tbl_Inventory[[#This Row],[Category]]="B",$O$10,IF(tbl_Inventory[[#This Row],[Category]]="C",$O$11,$O$12))))</f>
        <v>15</v>
      </c>
      <c r="L100" s="27">
        <f>IF(tbl_Inventory[[#This Row],[Reorder?]]="Y",VLOOKUP(tbl_Inventory[[#This Row],[Category]],$N$9:$P$13,2,0),0)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25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tbl_Inventory[[#This Row],[Cost Price]]*(IF(tbl_Inventory[[#This Row],[Premium?]]="Y",$P$4,$P$3)+1)</f>
        <v>50524.6875</v>
      </c>
      <c r="I101" s="25" t="str">
        <f>IF(tbl_Inventory[[#This Row],[Num In Stock]]&lt;$P$5,"Y","")</f>
        <v>Y</v>
      </c>
      <c r="J101" s="26" t="str">
        <f>IF(AND(tbl_Inventory[[#This Row],[On Backorder]]="",tbl_Inventory[[#This Row],[Below Min]]="Y"),"Y","")</f>
        <v/>
      </c>
      <c r="K101" s="26">
        <f>IF(tbl_Inventory[[#This Row],[Reorder?]]="",0,IF(tbl_Inventory[[#This Row],[Category]]="A",$O$9,IF(tbl_Inventory[[#This Row],[Category]]="B",$O$10,IF(tbl_Inventory[[#This Row],[Category]]="C",$O$11,$O$12))))</f>
        <v>0</v>
      </c>
      <c r="L101" s="27">
        <f>IF(tbl_Inventory[[#This Row],[Reorder?]]="Y",VLOOKUP(tbl_Inventory[[#This Row],[Category]],$N$9:$P$13,2,0),0)</f>
        <v>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25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tbl_Inventory[[#This Row],[Cost Price]]*(IF(tbl_Inventory[[#This Row],[Premium?]]="Y",$P$4,$P$3)+1)</f>
        <v>22942.503999999997</v>
      </c>
      <c r="I102" s="25" t="str">
        <f>IF(tbl_Inventory[[#This Row],[Num In Stock]]&lt;$P$5,"Y","")</f>
        <v/>
      </c>
      <c r="J102" s="26" t="str">
        <f>IF(AND(tbl_Inventory[[#This Row],[On Backorder]]="",tbl_Inventory[[#This Row],[Below Min]]="Y"),"Y","")</f>
        <v/>
      </c>
      <c r="K102" s="26">
        <f>IF(tbl_Inventory[[#This Row],[Reorder?]]="",0,IF(tbl_Inventory[[#This Row],[Category]]="A",$O$9,IF(tbl_Inventory[[#This Row],[Category]]="B",$O$10,IF(tbl_Inventory[[#This Row],[Category]]="C",$O$11,$O$12))))</f>
        <v>0</v>
      </c>
      <c r="L102" s="27">
        <f>IF(tbl_Inventory[[#This Row],[Reorder?]]="Y",VLOOKUP(tbl_Inventory[[#This Row],[Category]],$N$9:$P$13,2,0),0)</f>
        <v>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25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tbl_Inventory[[#This Row],[Cost Price]]*(IF(tbl_Inventory[[#This Row],[Premium?]]="Y",$P$4,$P$3)+1)</f>
        <v>7349.5625</v>
      </c>
      <c r="I103" s="25" t="str">
        <f>IF(tbl_Inventory[[#This Row],[Num In Stock]]&lt;$P$5,"Y","")</f>
        <v/>
      </c>
      <c r="J103" s="26" t="str">
        <f>IF(AND(tbl_Inventory[[#This Row],[On Backorder]]="",tbl_Inventory[[#This Row],[Below Min]]="Y"),"Y","")</f>
        <v/>
      </c>
      <c r="K103" s="26">
        <f>IF(tbl_Inventory[[#This Row],[Reorder?]]="",0,IF(tbl_Inventory[[#This Row],[Category]]="A",$O$9,IF(tbl_Inventory[[#This Row],[Category]]="B",$O$10,IF(tbl_Inventory[[#This Row],[Category]]="C",$O$11,$O$12))))</f>
        <v>0</v>
      </c>
      <c r="L103" s="27">
        <f>IF(tbl_Inventory[[#This Row],[Reorder?]]="Y",VLOOKUP(tbl_Inventory[[#This Row],[Category]],$N$9:$P$13,2,0),0)</f>
        <v>0</v>
      </c>
      <c r="M103"/>
      <c r="N103" s="8"/>
      <c r="O103" s="9"/>
      <c r="P103" s="8"/>
      <c r="R103"/>
      <c r="S103" s="8"/>
      <c r="AC103" s="17">
        <v>21995</v>
      </c>
    </row>
    <row r="104" spans="1:29" x14ac:dyDescent="0.25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tbl_Inventory[[#This Row],[Cost Price]]*(IF(tbl_Inventory[[#This Row],[Premium?]]="Y",$P$4,$P$3)+1)</f>
        <v>86.625</v>
      </c>
      <c r="I104" s="25" t="str">
        <f>IF(tbl_Inventory[[#This Row],[Num In Stock]]&lt;$P$5,"Y","")</f>
        <v>Y</v>
      </c>
      <c r="J104" s="26" t="str">
        <f>IF(AND(tbl_Inventory[[#This Row],[On Backorder]]="",tbl_Inventory[[#This Row],[Below Min]]="Y"),"Y","")</f>
        <v>Y</v>
      </c>
      <c r="K104" s="26">
        <f>IF(tbl_Inventory[[#This Row],[Reorder?]]="",0,IF(tbl_Inventory[[#This Row],[Category]]="A",$O$9,IF(tbl_Inventory[[#This Row],[Category]]="B",$O$10,IF(tbl_Inventory[[#This Row],[Category]]="C",$O$11,$O$12))))</f>
        <v>35</v>
      </c>
      <c r="L104" s="27">
        <f>IF(tbl_Inventory[[#This Row],[Reorder?]]="Y",VLOOKUP(tbl_Inventory[[#This Row],[Category]],$N$9:$P$13,2,0),0)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25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tbl_Inventory[[#This Row],[Cost Price]]*(IF(tbl_Inventory[[#This Row],[Premium?]]="Y",$P$4,$P$3)+1)</f>
        <v>251.57599999999996</v>
      </c>
      <c r="I105" s="25" t="str">
        <f>IF(tbl_Inventory[[#This Row],[Num In Stock]]&lt;$P$5,"Y","")</f>
        <v>Y</v>
      </c>
      <c r="J105" s="26" t="str">
        <f>IF(AND(tbl_Inventory[[#This Row],[On Backorder]]="",tbl_Inventory[[#This Row],[Below Min]]="Y"),"Y","")</f>
        <v>Y</v>
      </c>
      <c r="K105" s="26">
        <f>IF(tbl_Inventory[[#This Row],[Reorder?]]="",0,IF(tbl_Inventory[[#This Row],[Category]]="A",$O$9,IF(tbl_Inventory[[#This Row],[Category]]="B",$O$10,IF(tbl_Inventory[[#This Row],[Category]]="C",$O$11,$O$12))))</f>
        <v>35</v>
      </c>
      <c r="L105" s="27">
        <f>IF(tbl_Inventory[[#This Row],[Reorder?]]="Y",VLOOKUP(tbl_Inventory[[#This Row],[Category]],$N$9:$P$13,2,0),0)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25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tbl_Inventory[[#This Row],[Cost Price]]*(IF(tbl_Inventory[[#This Row],[Premium?]]="Y",$P$4,$P$3)+1)</f>
        <v>70.8125</v>
      </c>
      <c r="I106" s="25" t="str">
        <f>IF(tbl_Inventory[[#This Row],[Num In Stock]]&lt;$P$5,"Y","")</f>
        <v>Y</v>
      </c>
      <c r="J106" s="26" t="str">
        <f>IF(AND(tbl_Inventory[[#This Row],[On Backorder]]="",tbl_Inventory[[#This Row],[Below Min]]="Y"),"Y","")</f>
        <v>Y</v>
      </c>
      <c r="K106" s="26">
        <f>IF(tbl_Inventory[[#This Row],[Reorder?]]="",0,IF(tbl_Inventory[[#This Row],[Category]]="A",$O$9,IF(tbl_Inventory[[#This Row],[Category]]="B",$O$10,IF(tbl_Inventory[[#This Row],[Category]]="C",$O$11,$O$12))))</f>
        <v>35</v>
      </c>
      <c r="L106" s="27">
        <f>IF(tbl_Inventory[[#This Row],[Reorder?]]="Y",VLOOKUP(tbl_Inventory[[#This Row],[Category]],$N$9:$P$13,2,0),0)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25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tbl_Inventory[[#This Row],[Cost Price]]*(IF(tbl_Inventory[[#This Row],[Premium?]]="Y",$P$4,$P$3)+1)</f>
        <v>72.1875</v>
      </c>
      <c r="I107" s="25" t="str">
        <f>IF(tbl_Inventory[[#This Row],[Num In Stock]]&lt;$P$5,"Y","")</f>
        <v/>
      </c>
      <c r="J107" s="26" t="str">
        <f>IF(AND(tbl_Inventory[[#This Row],[On Backorder]]="",tbl_Inventory[[#This Row],[Below Min]]="Y"),"Y","")</f>
        <v/>
      </c>
      <c r="K107" s="26">
        <f>IF(tbl_Inventory[[#This Row],[Reorder?]]="",0,IF(tbl_Inventory[[#This Row],[Category]]="A",$O$9,IF(tbl_Inventory[[#This Row],[Category]]="B",$O$10,IF(tbl_Inventory[[#This Row],[Category]]="C",$O$11,$O$12))))</f>
        <v>0</v>
      </c>
      <c r="L107" s="27">
        <f>IF(tbl_Inventory[[#This Row],[Reorder?]]="Y",VLOOKUP(tbl_Inventory[[#This Row],[Category]],$N$9:$P$13,2,0),0)</f>
        <v>0</v>
      </c>
      <c r="M107"/>
      <c r="N107" s="8"/>
      <c r="O107" s="9"/>
      <c r="P107" s="8"/>
      <c r="R107"/>
      <c r="S107" s="8"/>
      <c r="AC107" s="17">
        <v>21995</v>
      </c>
    </row>
    <row r="108" spans="1:29" x14ac:dyDescent="0.25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tbl_Inventory[[#This Row],[Cost Price]]*(IF(tbl_Inventory[[#This Row],[Premium?]]="Y",$P$4,$P$3)+1)</f>
        <v>528.69899999999996</v>
      </c>
      <c r="I108" s="25" t="str">
        <f>IF(tbl_Inventory[[#This Row],[Num In Stock]]&lt;$P$5,"Y","")</f>
        <v/>
      </c>
      <c r="J108" s="26" t="str">
        <f>IF(AND(tbl_Inventory[[#This Row],[On Backorder]]="",tbl_Inventory[[#This Row],[Below Min]]="Y"),"Y","")</f>
        <v/>
      </c>
      <c r="K108" s="26">
        <f>IF(tbl_Inventory[[#This Row],[Reorder?]]="",0,IF(tbl_Inventory[[#This Row],[Category]]="A",$O$9,IF(tbl_Inventory[[#This Row],[Category]]="B",$O$10,IF(tbl_Inventory[[#This Row],[Category]]="C",$O$11,$O$12))))</f>
        <v>0</v>
      </c>
      <c r="L108" s="27">
        <f>IF(tbl_Inventory[[#This Row],[Reorder?]]="Y",VLOOKUP(tbl_Inventory[[#This Row],[Category]],$N$9:$P$13,2,0),0)</f>
        <v>0</v>
      </c>
      <c r="M108"/>
      <c r="N108" s="8"/>
      <c r="O108" s="9"/>
      <c r="P108" s="8"/>
      <c r="R108"/>
      <c r="S108" s="8"/>
      <c r="AC108" s="17">
        <v>21995</v>
      </c>
    </row>
    <row r="109" spans="1:29" x14ac:dyDescent="0.25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tbl_Inventory[[#This Row],[Cost Price]]*(IF(tbl_Inventory[[#This Row],[Premium?]]="Y",$P$4,$P$3)+1)</f>
        <v>418.4375</v>
      </c>
      <c r="I109" s="25" t="str">
        <f>IF(tbl_Inventory[[#This Row],[Num In Stock]]&lt;$P$5,"Y","")</f>
        <v/>
      </c>
      <c r="J109" s="26" t="str">
        <f>IF(AND(tbl_Inventory[[#This Row],[On Backorder]]="",tbl_Inventory[[#This Row],[Below Min]]="Y"),"Y","")</f>
        <v/>
      </c>
      <c r="K109" s="26">
        <f>IF(tbl_Inventory[[#This Row],[Reorder?]]="",0,IF(tbl_Inventory[[#This Row],[Category]]="A",$O$9,IF(tbl_Inventory[[#This Row],[Category]]="B",$O$10,IF(tbl_Inventory[[#This Row],[Category]]="C",$O$11,$O$12))))</f>
        <v>0</v>
      </c>
      <c r="L109" s="27">
        <f>IF(tbl_Inventory[[#This Row],[Reorder?]]="Y",VLOOKUP(tbl_Inventory[[#This Row],[Category]],$N$9:$P$13,2,0),0)</f>
        <v>0</v>
      </c>
      <c r="M109"/>
      <c r="N109" s="8"/>
      <c r="O109" s="9"/>
      <c r="P109" s="8"/>
      <c r="R109"/>
      <c r="S109" s="8"/>
      <c r="AC109" s="17">
        <v>21995</v>
      </c>
    </row>
    <row r="110" spans="1:29" x14ac:dyDescent="0.25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tbl_Inventory[[#This Row],[Cost Price]]*(IF(tbl_Inventory[[#This Row],[Premium?]]="Y",$P$4,$P$3)+1)</f>
        <v>538.96499999999992</v>
      </c>
      <c r="I110" s="25" t="str">
        <f>IF(tbl_Inventory[[#This Row],[Num In Stock]]&lt;$P$5,"Y","")</f>
        <v/>
      </c>
      <c r="J110" s="26" t="str">
        <f>IF(AND(tbl_Inventory[[#This Row],[On Backorder]]="",tbl_Inventory[[#This Row],[Below Min]]="Y"),"Y","")</f>
        <v/>
      </c>
      <c r="K110" s="26">
        <f>IF(tbl_Inventory[[#This Row],[Reorder?]]="",0,IF(tbl_Inventory[[#This Row],[Category]]="A",$O$9,IF(tbl_Inventory[[#This Row],[Category]]="B",$O$10,IF(tbl_Inventory[[#This Row],[Category]]="C",$O$11,$O$12))))</f>
        <v>0</v>
      </c>
      <c r="L110" s="27">
        <f>IF(tbl_Inventory[[#This Row],[Reorder?]]="Y",VLOOKUP(tbl_Inventory[[#This Row],[Category]],$N$9:$P$13,2,0),0)</f>
        <v>0</v>
      </c>
      <c r="M110"/>
      <c r="N110" s="8"/>
      <c r="O110" s="9"/>
      <c r="P110" s="8"/>
      <c r="R110"/>
      <c r="S110" s="8"/>
      <c r="AC110" s="17">
        <v>21995</v>
      </c>
    </row>
    <row r="111" spans="1:29" x14ac:dyDescent="0.25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tbl_Inventory[[#This Row],[Cost Price]]*(IF(tbl_Inventory[[#This Row],[Premium?]]="Y",$P$4,$P$3)+1)</f>
        <v>581.8125</v>
      </c>
      <c r="I111" s="25" t="str">
        <f>IF(tbl_Inventory[[#This Row],[Num In Stock]]&lt;$P$5,"Y","")</f>
        <v/>
      </c>
      <c r="J111" s="26" t="str">
        <f>IF(AND(tbl_Inventory[[#This Row],[On Backorder]]="",tbl_Inventory[[#This Row],[Below Min]]="Y"),"Y","")</f>
        <v/>
      </c>
      <c r="K111" s="26">
        <f>IF(tbl_Inventory[[#This Row],[Reorder?]]="",0,IF(tbl_Inventory[[#This Row],[Category]]="A",$O$9,IF(tbl_Inventory[[#This Row],[Category]]="B",$O$10,IF(tbl_Inventory[[#This Row],[Category]]="C",$O$11,$O$12))))</f>
        <v>0</v>
      </c>
      <c r="L111" s="27">
        <f>IF(tbl_Inventory[[#This Row],[Reorder?]]="Y",VLOOKUP(tbl_Inventory[[#This Row],[Category]],$N$9:$P$13,2,0),0)</f>
        <v>0</v>
      </c>
      <c r="M111"/>
      <c r="N111" s="8"/>
      <c r="O111" s="9"/>
      <c r="P111" s="8"/>
      <c r="R111"/>
      <c r="S111" s="8"/>
      <c r="AC111" s="17">
        <v>21995</v>
      </c>
    </row>
    <row r="112" spans="1:29" x14ac:dyDescent="0.25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tbl_Inventory[[#This Row],[Cost Price]]*(IF(tbl_Inventory[[#This Row],[Premium?]]="Y",$P$4,$P$3)+1)</f>
        <v>231.39799999999997</v>
      </c>
      <c r="I112" s="25" t="str">
        <f>IF(tbl_Inventory[[#This Row],[Num In Stock]]&lt;$P$5,"Y","")</f>
        <v>Y</v>
      </c>
      <c r="J112" s="26" t="str">
        <f>IF(AND(tbl_Inventory[[#This Row],[On Backorder]]="",tbl_Inventory[[#This Row],[Below Min]]="Y"),"Y","")</f>
        <v>Y</v>
      </c>
      <c r="K112" s="26">
        <f>IF(tbl_Inventory[[#This Row],[Reorder?]]="",0,IF(tbl_Inventory[[#This Row],[Category]]="A",$O$9,IF(tbl_Inventory[[#This Row],[Category]]="B",$O$10,IF(tbl_Inventory[[#This Row],[Category]]="C",$O$11,$O$12))))</f>
        <v>35</v>
      </c>
      <c r="L112" s="27">
        <f>IF(tbl_Inventory[[#This Row],[Reorder?]]="Y",VLOOKUP(tbl_Inventory[[#This Row],[Category]],$N$9:$P$13,2,0),0)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25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tbl_Inventory[[#This Row],[Cost Price]]*(IF(tbl_Inventory[[#This Row],[Premium?]]="Y",$P$4,$P$3)+1)</f>
        <v>1709.5</v>
      </c>
      <c r="I113" s="25" t="str">
        <f>IF(tbl_Inventory[[#This Row],[Num In Stock]]&lt;$P$5,"Y","")</f>
        <v>Y</v>
      </c>
      <c r="J113" s="26" t="str">
        <f>IF(AND(tbl_Inventory[[#This Row],[On Backorder]]="",tbl_Inventory[[#This Row],[Below Min]]="Y"),"Y","")</f>
        <v/>
      </c>
      <c r="K113" s="26">
        <f>IF(tbl_Inventory[[#This Row],[Reorder?]]="",0,IF(tbl_Inventory[[#This Row],[Category]]="A",$O$9,IF(tbl_Inventory[[#This Row],[Category]]="B",$O$10,IF(tbl_Inventory[[#This Row],[Category]]="C",$O$11,$O$12))))</f>
        <v>0</v>
      </c>
      <c r="L113" s="27">
        <f>IF(tbl_Inventory[[#This Row],[Reorder?]]="Y",VLOOKUP(tbl_Inventory[[#This Row],[Category]],$N$9:$P$13,2,0),0)</f>
        <v>0</v>
      </c>
      <c r="M113"/>
      <c r="N113" s="8"/>
      <c r="O113" s="9"/>
      <c r="P113" s="8"/>
      <c r="R113"/>
      <c r="S113" s="8"/>
      <c r="AC113" s="17">
        <v>21995</v>
      </c>
    </row>
    <row r="114" spans="1:29" x14ac:dyDescent="0.25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tbl_Inventory[[#This Row],[Cost Price]]*(IF(tbl_Inventory[[#This Row],[Premium?]]="Y",$P$4,$P$3)+1)</f>
        <v>6873.1459999999997</v>
      </c>
      <c r="I114" s="25" t="str">
        <f>IF(tbl_Inventory[[#This Row],[Num In Stock]]&lt;$P$5,"Y","")</f>
        <v>Y</v>
      </c>
      <c r="J114" s="26" t="str">
        <f>IF(AND(tbl_Inventory[[#This Row],[On Backorder]]="",tbl_Inventory[[#This Row],[Below Min]]="Y"),"Y","")</f>
        <v>Y</v>
      </c>
      <c r="K114" s="26">
        <f>IF(tbl_Inventory[[#This Row],[Reorder?]]="",0,IF(tbl_Inventory[[#This Row],[Category]]="A",$O$9,IF(tbl_Inventory[[#This Row],[Category]]="B",$O$10,IF(tbl_Inventory[[#This Row],[Category]]="C",$O$11,$O$12))))</f>
        <v>15</v>
      </c>
      <c r="L114" s="27">
        <f>IF(tbl_Inventory[[#This Row],[Reorder?]]="Y",VLOOKUP(tbl_Inventory[[#This Row],[Category]],$N$9:$P$13,2,0),0)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25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tbl_Inventory[[#This Row],[Cost Price]]*(IF(tbl_Inventory[[#This Row],[Premium?]]="Y",$P$4,$P$3)+1)</f>
        <v>7143.5</v>
      </c>
      <c r="I115" s="25" t="str">
        <f>IF(tbl_Inventory[[#This Row],[Num In Stock]]&lt;$P$5,"Y","")</f>
        <v/>
      </c>
      <c r="J115" s="26" t="str">
        <f>IF(AND(tbl_Inventory[[#This Row],[On Backorder]]="",tbl_Inventory[[#This Row],[Below Min]]="Y"),"Y","")</f>
        <v/>
      </c>
      <c r="K115" s="26">
        <f>IF(tbl_Inventory[[#This Row],[Reorder?]]="",0,IF(tbl_Inventory[[#This Row],[Category]]="A",$O$9,IF(tbl_Inventory[[#This Row],[Category]]="B",$O$10,IF(tbl_Inventory[[#This Row],[Category]]="C",$O$11,$O$12))))</f>
        <v>0</v>
      </c>
      <c r="L115" s="27">
        <f>IF(tbl_Inventory[[#This Row],[Reorder?]]="Y",VLOOKUP(tbl_Inventory[[#This Row],[Category]],$N$9:$P$13,2,0),0)</f>
        <v>0</v>
      </c>
      <c r="M115"/>
      <c r="N115" s="8"/>
      <c r="O115" s="9"/>
      <c r="P115" s="8"/>
      <c r="R115"/>
      <c r="S115" s="8"/>
      <c r="AC115" s="17">
        <v>21995</v>
      </c>
    </row>
    <row r="116" spans="1:29" x14ac:dyDescent="0.25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tbl_Inventory[[#This Row],[Cost Price]]*(IF(tbl_Inventory[[#This Row],[Premium?]]="Y",$P$4,$P$3)+1)</f>
        <v>6808.3049999999994</v>
      </c>
      <c r="I116" s="25" t="str">
        <f>IF(tbl_Inventory[[#This Row],[Num In Stock]]&lt;$P$5,"Y","")</f>
        <v/>
      </c>
      <c r="J116" s="26" t="str">
        <f>IF(AND(tbl_Inventory[[#This Row],[On Backorder]]="",tbl_Inventory[[#This Row],[Below Min]]="Y"),"Y","")</f>
        <v/>
      </c>
      <c r="K116" s="26">
        <f>IF(tbl_Inventory[[#This Row],[Reorder?]]="",0,IF(tbl_Inventory[[#This Row],[Category]]="A",$O$9,IF(tbl_Inventory[[#This Row],[Category]]="B",$O$10,IF(tbl_Inventory[[#This Row],[Category]]="C",$O$11,$O$12))))</f>
        <v>0</v>
      </c>
      <c r="L116" s="27">
        <f>IF(tbl_Inventory[[#This Row],[Reorder?]]="Y",VLOOKUP(tbl_Inventory[[#This Row],[Category]],$N$9:$P$13,2,0),0)</f>
        <v>0</v>
      </c>
      <c r="M116"/>
      <c r="N116" s="8"/>
      <c r="O116" s="9"/>
      <c r="P116" s="8"/>
      <c r="R116"/>
      <c r="S116" s="8"/>
      <c r="AC116" s="17">
        <v>21995</v>
      </c>
    </row>
    <row r="117" spans="1:29" x14ac:dyDescent="0.25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tbl_Inventory[[#This Row],[Cost Price]]*(IF(tbl_Inventory[[#This Row],[Premium?]]="Y",$P$4,$P$3)+1)</f>
        <v>6743.4639999999999</v>
      </c>
      <c r="I117" s="25" t="str">
        <f>IF(tbl_Inventory[[#This Row],[Num In Stock]]&lt;$P$5,"Y","")</f>
        <v/>
      </c>
      <c r="J117" s="26" t="str">
        <f>IF(AND(tbl_Inventory[[#This Row],[On Backorder]]="",tbl_Inventory[[#This Row],[Below Min]]="Y"),"Y","")</f>
        <v/>
      </c>
      <c r="K117" s="26">
        <f>IF(tbl_Inventory[[#This Row],[Reorder?]]="",0,IF(tbl_Inventory[[#This Row],[Category]]="A",$O$9,IF(tbl_Inventory[[#This Row],[Category]]="B",$O$10,IF(tbl_Inventory[[#This Row],[Category]]="C",$O$11,$O$12))))</f>
        <v>0</v>
      </c>
      <c r="L117" s="27">
        <f>IF(tbl_Inventory[[#This Row],[Reorder?]]="Y",VLOOKUP(tbl_Inventory[[#This Row],[Category]],$N$9:$P$13,2,0),0)</f>
        <v>0</v>
      </c>
      <c r="M117"/>
      <c r="N117" s="8"/>
      <c r="O117" s="9"/>
      <c r="P117" s="8"/>
      <c r="R117"/>
      <c r="S117" s="8"/>
      <c r="AC117" s="17">
        <v>21995</v>
      </c>
    </row>
    <row r="118" spans="1:29" x14ac:dyDescent="0.25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tbl_Inventory[[#This Row],[Cost Price]]*(IF(tbl_Inventory[[#This Row],[Premium?]]="Y",$P$4,$P$3)+1)</f>
        <v>6678.6230000000005</v>
      </c>
      <c r="I118" s="25" t="str">
        <f>IF(tbl_Inventory[[#This Row],[Num In Stock]]&lt;$P$5,"Y","")</f>
        <v/>
      </c>
      <c r="J118" s="26" t="str">
        <f>IF(AND(tbl_Inventory[[#This Row],[On Backorder]]="",tbl_Inventory[[#This Row],[Below Min]]="Y"),"Y","")</f>
        <v/>
      </c>
      <c r="K118" s="26">
        <f>IF(tbl_Inventory[[#This Row],[Reorder?]]="",0,IF(tbl_Inventory[[#This Row],[Category]]="A",$O$9,IF(tbl_Inventory[[#This Row],[Category]]="B",$O$10,IF(tbl_Inventory[[#This Row],[Category]]="C",$O$11,$O$12))))</f>
        <v>0</v>
      </c>
      <c r="L118" s="27">
        <f>IF(tbl_Inventory[[#This Row],[Reorder?]]="Y",VLOOKUP(tbl_Inventory[[#This Row],[Category]],$N$9:$P$13,2,0),0)</f>
        <v>0</v>
      </c>
      <c r="M118"/>
      <c r="N118" s="8"/>
      <c r="O118" s="9"/>
      <c r="P118" s="8"/>
      <c r="R118"/>
      <c r="S118" s="8"/>
      <c r="AC118" s="17">
        <v>21995</v>
      </c>
    </row>
    <row r="119" spans="1:29" x14ac:dyDescent="0.25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tbl_Inventory[[#This Row],[Cost Price]]*(IF(tbl_Inventory[[#This Row],[Premium?]]="Y",$P$4,$P$3)+1)</f>
        <v>6613.7819999999992</v>
      </c>
      <c r="I119" s="25" t="str">
        <f>IF(tbl_Inventory[[#This Row],[Num In Stock]]&lt;$P$5,"Y","")</f>
        <v/>
      </c>
      <c r="J119" s="26" t="str">
        <f>IF(AND(tbl_Inventory[[#This Row],[On Backorder]]="",tbl_Inventory[[#This Row],[Below Min]]="Y"),"Y","")</f>
        <v/>
      </c>
      <c r="K119" s="26">
        <f>IF(tbl_Inventory[[#This Row],[Reorder?]]="",0,IF(tbl_Inventory[[#This Row],[Category]]="A",$O$9,IF(tbl_Inventory[[#This Row],[Category]]="B",$O$10,IF(tbl_Inventory[[#This Row],[Category]]="C",$O$11,$O$12))))</f>
        <v>0</v>
      </c>
      <c r="L119" s="27">
        <f>IF(tbl_Inventory[[#This Row],[Reorder?]]="Y",VLOOKUP(tbl_Inventory[[#This Row],[Category]],$N$9:$P$13,2,0),0)</f>
        <v>0</v>
      </c>
      <c r="M119"/>
      <c r="N119" s="8"/>
      <c r="O119" s="9"/>
      <c r="P119" s="8"/>
      <c r="R119"/>
      <c r="S119" s="8"/>
      <c r="AC119" s="17">
        <v>21995</v>
      </c>
    </row>
    <row r="120" spans="1:29" x14ac:dyDescent="0.25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tbl_Inventory[[#This Row],[Cost Price]]*(IF(tbl_Inventory[[#This Row],[Premium?]]="Y",$P$4,$P$3)+1)</f>
        <v>6743.4639999999999</v>
      </c>
      <c r="I120" s="25" t="str">
        <f>IF(tbl_Inventory[[#This Row],[Num In Stock]]&lt;$P$5,"Y","")</f>
        <v>Y</v>
      </c>
      <c r="J120" s="26" t="str">
        <f>IF(AND(tbl_Inventory[[#This Row],[On Backorder]]="",tbl_Inventory[[#This Row],[Below Min]]="Y"),"Y","")</f>
        <v>Y</v>
      </c>
      <c r="K120" s="26">
        <f>IF(tbl_Inventory[[#This Row],[Reorder?]]="",0,IF(tbl_Inventory[[#This Row],[Category]]="A",$O$9,IF(tbl_Inventory[[#This Row],[Category]]="B",$O$10,IF(tbl_Inventory[[#This Row],[Category]]="C",$O$11,$O$12))))</f>
        <v>15</v>
      </c>
      <c r="L120" s="27">
        <f>IF(tbl_Inventory[[#This Row],[Reorder?]]="Y",VLOOKUP(tbl_Inventory[[#This Row],[Category]],$N$9:$P$13,2,0),0)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25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tbl_Inventory[[#This Row],[Cost Price]]*(IF(tbl_Inventory[[#This Row],[Premium?]]="Y",$P$4,$P$3)+1)</f>
        <v>6743.4639999999999</v>
      </c>
      <c r="I121" s="25" t="str">
        <f>IF(tbl_Inventory[[#This Row],[Num In Stock]]&lt;$P$5,"Y","")</f>
        <v/>
      </c>
      <c r="J121" s="26" t="str">
        <f>IF(AND(tbl_Inventory[[#This Row],[On Backorder]]="",tbl_Inventory[[#This Row],[Below Min]]="Y"),"Y","")</f>
        <v/>
      </c>
      <c r="K121" s="26">
        <f>IF(tbl_Inventory[[#This Row],[Reorder?]]="",0,IF(tbl_Inventory[[#This Row],[Category]]="A",$O$9,IF(tbl_Inventory[[#This Row],[Category]]="B",$O$10,IF(tbl_Inventory[[#This Row],[Category]]="C",$O$11,$O$12))))</f>
        <v>0</v>
      </c>
      <c r="L121" s="27">
        <f>IF(tbl_Inventory[[#This Row],[Reorder?]]="Y",VLOOKUP(tbl_Inventory[[#This Row],[Category]],$N$9:$P$13,2,0),0)</f>
        <v>0</v>
      </c>
      <c r="M121"/>
      <c r="N121" s="8"/>
      <c r="O121" s="9"/>
      <c r="P121" s="8"/>
      <c r="R121"/>
      <c r="S121" s="8"/>
      <c r="AC121" s="17">
        <v>21995</v>
      </c>
    </row>
    <row r="122" spans="1:29" x14ac:dyDescent="0.25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tbl_Inventory[[#This Row],[Cost Price]]*(IF(tbl_Inventory[[#This Row],[Premium?]]="Y",$P$4,$P$3)+1)</f>
        <v>7349.5625</v>
      </c>
      <c r="I122" s="25" t="str">
        <f>IF(tbl_Inventory[[#This Row],[Num In Stock]]&lt;$P$5,"Y","")</f>
        <v/>
      </c>
      <c r="J122" s="26" t="str">
        <f>IF(AND(tbl_Inventory[[#This Row],[On Backorder]]="",tbl_Inventory[[#This Row],[Below Min]]="Y"),"Y","")</f>
        <v/>
      </c>
      <c r="K122" s="26">
        <f>IF(tbl_Inventory[[#This Row],[Reorder?]]="",0,IF(tbl_Inventory[[#This Row],[Category]]="A",$O$9,IF(tbl_Inventory[[#This Row],[Category]]="B",$O$10,IF(tbl_Inventory[[#This Row],[Category]]="C",$O$11,$O$12))))</f>
        <v>0</v>
      </c>
      <c r="L122" s="27">
        <f>IF(tbl_Inventory[[#This Row],[Reorder?]]="Y",VLOOKUP(tbl_Inventory[[#This Row],[Category]],$N$9:$P$13,2,0),0)</f>
        <v>0</v>
      </c>
      <c r="M122"/>
      <c r="N122" s="8"/>
      <c r="O122" s="9"/>
      <c r="P122" s="8"/>
      <c r="R122"/>
      <c r="S122" s="8"/>
      <c r="AC122" s="17">
        <v>21995</v>
      </c>
    </row>
    <row r="123" spans="1:29" x14ac:dyDescent="0.25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tbl_Inventory[[#This Row],[Cost Price]]*(IF(tbl_Inventory[[#This Row],[Premium?]]="Y",$P$4,$P$3)+1)</f>
        <v>5393.5439999999999</v>
      </c>
      <c r="I123" s="25" t="str">
        <f>IF(tbl_Inventory[[#This Row],[Num In Stock]]&lt;$P$5,"Y","")</f>
        <v/>
      </c>
      <c r="J123" s="26" t="str">
        <f>IF(AND(tbl_Inventory[[#This Row],[On Backorder]]="",tbl_Inventory[[#This Row],[Below Min]]="Y"),"Y","")</f>
        <v/>
      </c>
      <c r="K123" s="26">
        <f>IF(tbl_Inventory[[#This Row],[Reorder?]]="",0,IF(tbl_Inventory[[#This Row],[Category]]="A",$O$9,IF(tbl_Inventory[[#This Row],[Category]]="B",$O$10,IF(tbl_Inventory[[#This Row],[Category]]="C",$O$11,$O$12))))</f>
        <v>0</v>
      </c>
      <c r="L123" s="27">
        <f>IF(tbl_Inventory[[#This Row],[Reorder?]]="Y",VLOOKUP(tbl_Inventory[[#This Row],[Category]],$N$9:$P$13,2,0),0)</f>
        <v>0</v>
      </c>
      <c r="M123"/>
      <c r="N123" s="8"/>
      <c r="O123" s="9"/>
      <c r="P123" s="8"/>
      <c r="R123"/>
      <c r="S123" s="8"/>
      <c r="AC123" s="17">
        <v>21995</v>
      </c>
    </row>
    <row r="124" spans="1:29" x14ac:dyDescent="0.25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tbl_Inventory[[#This Row],[Cost Price]]*(IF(tbl_Inventory[[#This Row],[Premium?]]="Y",$P$4,$P$3)+1)</f>
        <v>5497.2659999999996</v>
      </c>
      <c r="I124" s="25" t="str">
        <f>IF(tbl_Inventory[[#This Row],[Num In Stock]]&lt;$P$5,"Y","")</f>
        <v/>
      </c>
      <c r="J124" s="26" t="str">
        <f>IF(AND(tbl_Inventory[[#This Row],[On Backorder]]="",tbl_Inventory[[#This Row],[Below Min]]="Y"),"Y","")</f>
        <v/>
      </c>
      <c r="K124" s="26">
        <f>IF(tbl_Inventory[[#This Row],[Reorder?]]="",0,IF(tbl_Inventory[[#This Row],[Category]]="A",$O$9,IF(tbl_Inventory[[#This Row],[Category]]="B",$O$10,IF(tbl_Inventory[[#This Row],[Category]]="C",$O$11,$O$12))))</f>
        <v>0</v>
      </c>
      <c r="L124" s="27">
        <f>IF(tbl_Inventory[[#This Row],[Reorder?]]="Y",VLOOKUP(tbl_Inventory[[#This Row],[Category]],$N$9:$P$13,2,0),0)</f>
        <v>0</v>
      </c>
      <c r="M124"/>
      <c r="N124" s="8"/>
      <c r="O124" s="9"/>
      <c r="P124" s="8"/>
      <c r="R124"/>
      <c r="S124" s="8"/>
      <c r="AC124" s="17">
        <v>21995</v>
      </c>
    </row>
    <row r="125" spans="1:29" x14ac:dyDescent="0.25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tbl_Inventory[[#This Row],[Cost Price]]*(IF(tbl_Inventory[[#This Row],[Premium?]]="Y",$P$4,$P$3)+1)</f>
        <v>1450.875</v>
      </c>
      <c r="I125" s="25" t="str">
        <f>IF(tbl_Inventory[[#This Row],[Num In Stock]]&lt;$P$5,"Y","")</f>
        <v/>
      </c>
      <c r="J125" s="26" t="str">
        <f>IF(AND(tbl_Inventory[[#This Row],[On Backorder]]="",tbl_Inventory[[#This Row],[Below Min]]="Y"),"Y","")</f>
        <v/>
      </c>
      <c r="K125" s="26">
        <f>IF(tbl_Inventory[[#This Row],[Reorder?]]="",0,IF(tbl_Inventory[[#This Row],[Category]]="A",$O$9,IF(tbl_Inventory[[#This Row],[Category]]="B",$O$10,IF(tbl_Inventory[[#This Row],[Category]]="C",$O$11,$O$12))))</f>
        <v>0</v>
      </c>
      <c r="L125" s="27">
        <f>IF(tbl_Inventory[[#This Row],[Reorder?]]="Y",VLOOKUP(tbl_Inventory[[#This Row],[Category]],$N$9:$P$13,2,0),0)</f>
        <v>0</v>
      </c>
      <c r="M125"/>
      <c r="N125" s="8"/>
      <c r="O125" s="9"/>
      <c r="P125" s="8"/>
      <c r="R125"/>
      <c r="S125" s="8"/>
      <c r="AC125" s="17">
        <v>21995</v>
      </c>
    </row>
    <row r="126" spans="1:29" x14ac:dyDescent="0.25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tbl_Inventory[[#This Row],[Cost Price]]*(IF(tbl_Inventory[[#This Row],[Premium?]]="Y",$P$4,$P$3)+1)</f>
        <v>1330.8629999999998</v>
      </c>
      <c r="I126" s="25" t="str">
        <f>IF(tbl_Inventory[[#This Row],[Num In Stock]]&lt;$P$5,"Y","")</f>
        <v/>
      </c>
      <c r="J126" s="26" t="str">
        <f>IF(AND(tbl_Inventory[[#This Row],[On Backorder]]="",tbl_Inventory[[#This Row],[Below Min]]="Y"),"Y","")</f>
        <v/>
      </c>
      <c r="K126" s="26">
        <f>IF(tbl_Inventory[[#This Row],[Reorder?]]="",0,IF(tbl_Inventory[[#This Row],[Category]]="A",$O$9,IF(tbl_Inventory[[#This Row],[Category]]="B",$O$10,IF(tbl_Inventory[[#This Row],[Category]]="C",$O$11,$O$12))))</f>
        <v>0</v>
      </c>
      <c r="L126" s="27">
        <f>IF(tbl_Inventory[[#This Row],[Reorder?]]="Y",VLOOKUP(tbl_Inventory[[#This Row],[Category]],$N$9:$P$13,2,0),0)</f>
        <v>0</v>
      </c>
      <c r="M126"/>
      <c r="N126" s="8"/>
      <c r="O126" s="9"/>
      <c r="P126" s="8"/>
      <c r="R126"/>
      <c r="S126" s="8"/>
      <c r="AC126" s="17">
        <v>21995</v>
      </c>
    </row>
    <row r="127" spans="1:29" x14ac:dyDescent="0.25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tbl_Inventory[[#This Row],[Cost Price]]*(IF(tbl_Inventory[[#This Row],[Premium?]]="Y",$P$4,$P$3)+1)</f>
        <v>643.125</v>
      </c>
      <c r="I127" s="25" t="str">
        <f>IF(tbl_Inventory[[#This Row],[Num In Stock]]&lt;$P$5,"Y","")</f>
        <v>Y</v>
      </c>
      <c r="J127" s="26" t="str">
        <f>IF(AND(tbl_Inventory[[#This Row],[On Backorder]]="",tbl_Inventory[[#This Row],[Below Min]]="Y"),"Y","")</f>
        <v>Y</v>
      </c>
      <c r="K127" s="26">
        <f>IF(tbl_Inventory[[#This Row],[Reorder?]]="",0,IF(tbl_Inventory[[#This Row],[Category]]="A",$O$9,IF(tbl_Inventory[[#This Row],[Category]]="B",$O$10,IF(tbl_Inventory[[#This Row],[Category]]="C",$O$11,$O$12))))</f>
        <v>35</v>
      </c>
      <c r="L127" s="27">
        <f>IF(tbl_Inventory[[#This Row],[Reorder?]]="Y",VLOOKUP(tbl_Inventory[[#This Row],[Category]],$N$9:$P$13,2,0),0)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25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tbl_Inventory[[#This Row],[Cost Price]]*(IF(tbl_Inventory[[#This Row],[Premium?]]="Y",$P$4,$P$3)+1)</f>
        <v>607.11</v>
      </c>
      <c r="I128" s="25" t="str">
        <f>IF(tbl_Inventory[[#This Row],[Num In Stock]]&lt;$P$5,"Y","")</f>
        <v/>
      </c>
      <c r="J128" s="26" t="str">
        <f>IF(AND(tbl_Inventory[[#This Row],[On Backorder]]="",tbl_Inventory[[#This Row],[Below Min]]="Y"),"Y","")</f>
        <v/>
      </c>
      <c r="K128" s="26">
        <f>IF(tbl_Inventory[[#This Row],[Reorder?]]="",0,IF(tbl_Inventory[[#This Row],[Category]]="A",$O$9,IF(tbl_Inventory[[#This Row],[Category]]="B",$O$10,IF(tbl_Inventory[[#This Row],[Category]]="C",$O$11,$O$12))))</f>
        <v>0</v>
      </c>
      <c r="L128" s="27">
        <f>IF(tbl_Inventory[[#This Row],[Reorder?]]="Y",VLOOKUP(tbl_Inventory[[#This Row],[Category]],$N$9:$P$13,2,0),0)</f>
        <v>0</v>
      </c>
      <c r="M128"/>
      <c r="N128" s="8"/>
      <c r="O128" s="9"/>
      <c r="P128" s="8"/>
      <c r="R128"/>
      <c r="S128" s="8"/>
      <c r="AC128" s="17">
        <v>21995</v>
      </c>
    </row>
    <row r="129" spans="1:29" x14ac:dyDescent="0.25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tbl_Inventory[[#This Row],[Cost Price]]*(IF(tbl_Inventory[[#This Row],[Premium?]]="Y",$P$4,$P$3)+1)</f>
        <v>630.875</v>
      </c>
      <c r="I129" s="25" t="str">
        <f>IF(tbl_Inventory[[#This Row],[Num In Stock]]&lt;$P$5,"Y","")</f>
        <v>Y</v>
      </c>
      <c r="J129" s="26" t="str">
        <f>IF(AND(tbl_Inventory[[#This Row],[On Backorder]]="",tbl_Inventory[[#This Row],[Below Min]]="Y"),"Y","")</f>
        <v>Y</v>
      </c>
      <c r="K129" s="26">
        <f>IF(tbl_Inventory[[#This Row],[Reorder?]]="",0,IF(tbl_Inventory[[#This Row],[Category]]="A",$O$9,IF(tbl_Inventory[[#This Row],[Category]]="B",$O$10,IF(tbl_Inventory[[#This Row],[Category]]="C",$O$11,$O$12))))</f>
        <v>35</v>
      </c>
      <c r="L129" s="27">
        <f>IF(tbl_Inventory[[#This Row],[Reorder?]]="Y",VLOOKUP(tbl_Inventory[[#This Row],[Category]],$N$9:$P$13,2,0),0)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25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tbl_Inventory[[#This Row],[Cost Price]]*(IF(tbl_Inventory[[#This Row],[Premium?]]="Y",$P$4,$P$3)+1)</f>
        <v>655.375</v>
      </c>
      <c r="I130" s="25" t="str">
        <f>IF(tbl_Inventory[[#This Row],[Num In Stock]]&lt;$P$5,"Y","")</f>
        <v>Y</v>
      </c>
      <c r="J130" s="26" t="str">
        <f>IF(AND(tbl_Inventory[[#This Row],[On Backorder]]="",tbl_Inventory[[#This Row],[Below Min]]="Y"),"Y","")</f>
        <v>Y</v>
      </c>
      <c r="K130" s="26">
        <f>IF(tbl_Inventory[[#This Row],[Reorder?]]="",0,IF(tbl_Inventory[[#This Row],[Category]]="A",$O$9,IF(tbl_Inventory[[#This Row],[Category]]="B",$O$10,IF(tbl_Inventory[[#This Row],[Category]]="C",$O$11,$O$12))))</f>
        <v>35</v>
      </c>
      <c r="L130" s="27">
        <f>IF(tbl_Inventory[[#This Row],[Reorder?]]="Y",VLOOKUP(tbl_Inventory[[#This Row],[Category]],$N$9:$P$13,2,0),0)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25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tbl_Inventory[[#This Row],[Cost Price]]*(IF(tbl_Inventory[[#This Row],[Premium?]]="Y",$P$4,$P$3)+1)</f>
        <v>796.08699999999988</v>
      </c>
      <c r="I131" s="25" t="str">
        <f>IF(tbl_Inventory[[#This Row],[Num In Stock]]&lt;$P$5,"Y","")</f>
        <v/>
      </c>
      <c r="J131" s="26" t="str">
        <f>IF(AND(tbl_Inventory[[#This Row],[On Backorder]]="",tbl_Inventory[[#This Row],[Below Min]]="Y"),"Y","")</f>
        <v/>
      </c>
      <c r="K131" s="26">
        <f>IF(tbl_Inventory[[#This Row],[Reorder?]]="",0,IF(tbl_Inventory[[#This Row],[Category]]="A",$O$9,IF(tbl_Inventory[[#This Row],[Category]]="B",$O$10,IF(tbl_Inventory[[#This Row],[Category]]="C",$O$11,$O$12))))</f>
        <v>0</v>
      </c>
      <c r="L131" s="27">
        <f>IF(tbl_Inventory[[#This Row],[Reorder?]]="Y",VLOOKUP(tbl_Inventory[[#This Row],[Category]],$N$9:$P$13,2,0),0)</f>
        <v>0</v>
      </c>
      <c r="M131"/>
      <c r="N131" s="8"/>
      <c r="O131" s="9"/>
      <c r="P131" s="8"/>
      <c r="R131"/>
      <c r="S131" s="8"/>
      <c r="AC131" s="17">
        <v>490</v>
      </c>
    </row>
    <row r="132" spans="1:29" x14ac:dyDescent="0.25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tbl_Inventory[[#This Row],[Cost Price]]*(IF(tbl_Inventory[[#This Row],[Premium?]]="Y",$P$4,$P$3)+1)</f>
        <v>624.75</v>
      </c>
      <c r="I132" s="25" t="str">
        <f>IF(tbl_Inventory[[#This Row],[Num In Stock]]&lt;$P$5,"Y","")</f>
        <v/>
      </c>
      <c r="J132" s="26" t="str">
        <f>IF(AND(tbl_Inventory[[#This Row],[On Backorder]]="",tbl_Inventory[[#This Row],[Below Min]]="Y"),"Y","")</f>
        <v/>
      </c>
      <c r="K132" s="26">
        <f>IF(tbl_Inventory[[#This Row],[Reorder?]]="",0,IF(tbl_Inventory[[#This Row],[Category]]="A",$O$9,IF(tbl_Inventory[[#This Row],[Category]]="B",$O$10,IF(tbl_Inventory[[#This Row],[Category]]="C",$O$11,$O$12))))</f>
        <v>0</v>
      </c>
      <c r="L132" s="27">
        <f>IF(tbl_Inventory[[#This Row],[Reorder?]]="Y",VLOOKUP(tbl_Inventory[[#This Row],[Category]],$N$9:$P$13,2,0),0)</f>
        <v>0</v>
      </c>
      <c r="M132"/>
      <c r="N132" s="8"/>
      <c r="O132" s="9"/>
      <c r="P132" s="8"/>
      <c r="R132"/>
      <c r="S132" s="8"/>
      <c r="AC132" s="17">
        <v>325</v>
      </c>
    </row>
    <row r="133" spans="1:29" x14ac:dyDescent="0.25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tbl_Inventory[[#This Row],[Cost Price]]*(IF(tbl_Inventory[[#This Row],[Premium?]]="Y",$P$4,$P$3)+1)</f>
        <v>391.16999999999996</v>
      </c>
      <c r="I133" s="25" t="str">
        <f>IF(tbl_Inventory[[#This Row],[Num In Stock]]&lt;$P$5,"Y","")</f>
        <v/>
      </c>
      <c r="J133" s="26" t="str">
        <f>IF(AND(tbl_Inventory[[#This Row],[On Backorder]]="",tbl_Inventory[[#This Row],[Below Min]]="Y"),"Y","")</f>
        <v/>
      </c>
      <c r="K133" s="26">
        <f>IF(tbl_Inventory[[#This Row],[Reorder?]]="",0,IF(tbl_Inventory[[#This Row],[Category]]="A",$O$9,IF(tbl_Inventory[[#This Row],[Category]]="B",$O$10,IF(tbl_Inventory[[#This Row],[Category]]="C",$O$11,$O$12))))</f>
        <v>0</v>
      </c>
      <c r="L133" s="27">
        <f>IF(tbl_Inventory[[#This Row],[Reorder?]]="Y",VLOOKUP(tbl_Inventory[[#This Row],[Category]],$N$9:$P$13,2,0),0)</f>
        <v>0</v>
      </c>
      <c r="M133"/>
      <c r="N133" s="8"/>
      <c r="O133" s="9"/>
      <c r="P133" s="8"/>
      <c r="R133"/>
      <c r="S133" s="8"/>
      <c r="AC133" s="17">
        <v>4395</v>
      </c>
    </row>
    <row r="134" spans="1:29" x14ac:dyDescent="0.25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tbl_Inventory[[#This Row],[Cost Price]]*(IF(tbl_Inventory[[#This Row],[Premium?]]="Y",$P$4,$P$3)+1)</f>
        <v>4365.875</v>
      </c>
      <c r="I134" s="25" t="str">
        <f>IF(tbl_Inventory[[#This Row],[Num In Stock]]&lt;$P$5,"Y","")</f>
        <v>Y</v>
      </c>
      <c r="J134" s="26" t="str">
        <f>IF(AND(tbl_Inventory[[#This Row],[On Backorder]]="",tbl_Inventory[[#This Row],[Below Min]]="Y"),"Y","")</f>
        <v/>
      </c>
      <c r="K134" s="26">
        <f>IF(tbl_Inventory[[#This Row],[Reorder?]]="",0,IF(tbl_Inventory[[#This Row],[Category]]="A",$O$9,IF(tbl_Inventory[[#This Row],[Category]]="B",$O$10,IF(tbl_Inventory[[#This Row],[Category]]="C",$O$11,$O$12))))</f>
        <v>0</v>
      </c>
      <c r="L134" s="27">
        <f>IF(tbl_Inventory[[#This Row],[Reorder?]]="Y",VLOOKUP(tbl_Inventory[[#This Row],[Category]],$N$9:$P$13,2,0),0)</f>
        <v>0</v>
      </c>
      <c r="M134"/>
      <c r="N134" s="8"/>
      <c r="O134" s="9"/>
      <c r="P134" s="8"/>
      <c r="R134"/>
      <c r="S134" s="8"/>
      <c r="AC134" s="17">
        <v>5495</v>
      </c>
    </row>
    <row r="135" spans="1:29" x14ac:dyDescent="0.25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tbl_Inventory[[#This Row],[Cost Price]]*(IF(tbl_Inventory[[#This Row],[Premium?]]="Y",$P$4,$P$3)+1)</f>
        <v>5951.8019999999997</v>
      </c>
      <c r="I135" s="25" t="str">
        <f>IF(tbl_Inventory[[#This Row],[Num In Stock]]&lt;$P$5,"Y","")</f>
        <v>Y</v>
      </c>
      <c r="J135" s="26" t="str">
        <f>IF(AND(tbl_Inventory[[#This Row],[On Backorder]]="",tbl_Inventory[[#This Row],[Below Min]]="Y"),"Y","")</f>
        <v/>
      </c>
      <c r="K135" s="26">
        <f>IF(tbl_Inventory[[#This Row],[Reorder?]]="",0,IF(tbl_Inventory[[#This Row],[Category]]="A",$O$9,IF(tbl_Inventory[[#This Row],[Category]]="B",$O$10,IF(tbl_Inventory[[#This Row],[Category]]="C",$O$11,$O$12))))</f>
        <v>0</v>
      </c>
      <c r="L135" s="27">
        <f>IF(tbl_Inventory[[#This Row],[Reorder?]]="Y",VLOOKUP(tbl_Inventory[[#This Row],[Category]],$N$9:$P$13,2,0),0)</f>
        <v>0</v>
      </c>
      <c r="M135"/>
      <c r="N135" s="8"/>
      <c r="O135" s="9"/>
      <c r="P135" s="8"/>
      <c r="R135"/>
      <c r="S135" s="8"/>
      <c r="AC135" s="17">
        <v>5495</v>
      </c>
    </row>
    <row r="136" spans="1:29" x14ac:dyDescent="0.25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tbl_Inventory[[#This Row],[Cost Price]]*(IF(tbl_Inventory[[#This Row],[Premium?]]="Y",$P$4,$P$3)+1)</f>
        <v>13622.804999999998</v>
      </c>
      <c r="I136" s="25" t="str">
        <f>IF(tbl_Inventory[[#This Row],[Num In Stock]]&lt;$P$5,"Y","")</f>
        <v/>
      </c>
      <c r="J136" s="26" t="str">
        <f>IF(AND(tbl_Inventory[[#This Row],[On Backorder]]="",tbl_Inventory[[#This Row],[Below Min]]="Y"),"Y","")</f>
        <v/>
      </c>
      <c r="K136" s="26">
        <f>IF(tbl_Inventory[[#This Row],[Reorder?]]="",0,IF(tbl_Inventory[[#This Row],[Category]]="A",$O$9,IF(tbl_Inventory[[#This Row],[Category]]="B",$O$10,IF(tbl_Inventory[[#This Row],[Category]]="C",$O$11,$O$12))))</f>
        <v>0</v>
      </c>
      <c r="L136" s="27">
        <f>IF(tbl_Inventory[[#This Row],[Reorder?]]="Y",VLOOKUP(tbl_Inventory[[#This Row],[Category]],$N$9:$P$13,2,0),0)</f>
        <v>0</v>
      </c>
      <c r="M136"/>
      <c r="N136" s="8"/>
      <c r="O136" s="9"/>
      <c r="P136" s="8"/>
      <c r="R136"/>
      <c r="S136" s="8"/>
      <c r="AC136" s="17">
        <v>5495</v>
      </c>
    </row>
    <row r="137" spans="1:29" x14ac:dyDescent="0.25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tbl_Inventory[[#This Row],[Cost Price]]*(IF(tbl_Inventory[[#This Row],[Premium?]]="Y",$P$4,$P$3)+1)</f>
        <v>1197.5819999999999</v>
      </c>
      <c r="I137" s="25" t="str">
        <f>IF(tbl_Inventory[[#This Row],[Num In Stock]]&lt;$P$5,"Y","")</f>
        <v>Y</v>
      </c>
      <c r="J137" s="26" t="str">
        <f>IF(AND(tbl_Inventory[[#This Row],[On Backorder]]="",tbl_Inventory[[#This Row],[Below Min]]="Y"),"Y","")</f>
        <v/>
      </c>
      <c r="K137" s="26">
        <f>IF(tbl_Inventory[[#This Row],[Reorder?]]="",0,IF(tbl_Inventory[[#This Row],[Category]]="A",$O$9,IF(tbl_Inventory[[#This Row],[Category]]="B",$O$10,IF(tbl_Inventory[[#This Row],[Category]]="C",$O$11,$O$12))))</f>
        <v>0</v>
      </c>
      <c r="L137" s="27">
        <f>IF(tbl_Inventory[[#This Row],[Reorder?]]="Y",VLOOKUP(tbl_Inventory[[#This Row],[Category]],$N$9:$P$13,2,0),0)</f>
        <v>0</v>
      </c>
      <c r="M137"/>
      <c r="N137" s="8"/>
      <c r="O137" s="9"/>
      <c r="P137" s="8"/>
      <c r="R137"/>
      <c r="S137" s="8"/>
      <c r="AC137" s="17">
        <v>5495</v>
      </c>
    </row>
    <row r="138" spans="1:29" x14ac:dyDescent="0.25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tbl_Inventory[[#This Row],[Cost Price]]*(IF(tbl_Inventory[[#This Row],[Premium?]]="Y",$P$4,$P$3)+1)</f>
        <v>2224.6875</v>
      </c>
      <c r="I138" s="25" t="str">
        <f>IF(tbl_Inventory[[#This Row],[Num In Stock]]&lt;$P$5,"Y","")</f>
        <v>Y</v>
      </c>
      <c r="J138" s="26" t="str">
        <f>IF(AND(tbl_Inventory[[#This Row],[On Backorder]]="",tbl_Inventory[[#This Row],[Below Min]]="Y"),"Y","")</f>
        <v>Y</v>
      </c>
      <c r="K138" s="26">
        <f>IF(tbl_Inventory[[#This Row],[Reorder?]]="",0,IF(tbl_Inventory[[#This Row],[Category]]="A",$O$9,IF(tbl_Inventory[[#This Row],[Category]]="B",$O$10,IF(tbl_Inventory[[#This Row],[Category]]="C",$O$11,$O$12))))</f>
        <v>35</v>
      </c>
      <c r="L138" s="27">
        <f>IF(tbl_Inventory[[#This Row],[Reorder?]]="Y",VLOOKUP(tbl_Inventory[[#This Row],[Category]],$N$9:$P$13,2,0),0)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25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tbl_Inventory[[#This Row],[Cost Price]]*(IF(tbl_Inventory[[#This Row],[Premium?]]="Y",$P$4,$P$3)+1)</f>
        <v>2826.0625</v>
      </c>
      <c r="I139" s="25" t="str">
        <f>IF(tbl_Inventory[[#This Row],[Num In Stock]]&lt;$P$5,"Y","")</f>
        <v/>
      </c>
      <c r="J139" s="26" t="str">
        <f>IF(AND(tbl_Inventory[[#This Row],[On Backorder]]="",tbl_Inventory[[#This Row],[Below Min]]="Y"),"Y","")</f>
        <v/>
      </c>
      <c r="K139" s="26">
        <f>IF(tbl_Inventory[[#This Row],[Reorder?]]="",0,IF(tbl_Inventory[[#This Row],[Category]]="A",$O$9,IF(tbl_Inventory[[#This Row],[Category]]="B",$O$10,IF(tbl_Inventory[[#This Row],[Category]]="C",$O$11,$O$12))))</f>
        <v>0</v>
      </c>
      <c r="L139" s="27">
        <f>IF(tbl_Inventory[[#This Row],[Reorder?]]="Y",VLOOKUP(tbl_Inventory[[#This Row],[Category]],$N$9:$P$13,2,0),0)</f>
        <v>0</v>
      </c>
      <c r="M139"/>
      <c r="N139" s="8"/>
      <c r="O139" s="9"/>
      <c r="P139" s="8"/>
      <c r="R139"/>
      <c r="S139" s="8"/>
      <c r="AC139" s="17">
        <v>5495</v>
      </c>
    </row>
    <row r="140" spans="1:29" x14ac:dyDescent="0.25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tbl_Inventory[[#This Row],[Cost Price]]*(IF(tbl_Inventory[[#This Row],[Premium?]]="Y",$P$4,$P$3)+1)</f>
        <v>5425.875</v>
      </c>
      <c r="I140" s="25" t="str">
        <f>IF(tbl_Inventory[[#This Row],[Num In Stock]]&lt;$P$5,"Y","")</f>
        <v/>
      </c>
      <c r="J140" s="26" t="str">
        <f>IF(AND(tbl_Inventory[[#This Row],[On Backorder]]="",tbl_Inventory[[#This Row],[Below Min]]="Y"),"Y","")</f>
        <v/>
      </c>
      <c r="K140" s="26">
        <f>IF(tbl_Inventory[[#This Row],[Reorder?]]="",0,IF(tbl_Inventory[[#This Row],[Category]]="A",$O$9,IF(tbl_Inventory[[#This Row],[Category]]="B",$O$10,IF(tbl_Inventory[[#This Row],[Category]]="C",$O$11,$O$12))))</f>
        <v>0</v>
      </c>
      <c r="L140" s="27">
        <f>IF(tbl_Inventory[[#This Row],[Reorder?]]="Y",VLOOKUP(tbl_Inventory[[#This Row],[Category]],$N$9:$P$13,2,0),0)</f>
        <v>0</v>
      </c>
      <c r="M140"/>
      <c r="N140" s="8"/>
      <c r="O140" s="9"/>
      <c r="P140" s="8"/>
      <c r="R140"/>
      <c r="S140" s="8"/>
      <c r="AC140" s="17">
        <v>5495</v>
      </c>
    </row>
    <row r="141" spans="1:29" x14ac:dyDescent="0.25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tbl_Inventory[[#This Row],[Cost Price]]*(IF(tbl_Inventory[[#This Row],[Premium?]]="Y",$P$4,$P$3)+1)</f>
        <v>1356.7049999999999</v>
      </c>
      <c r="I141" s="25" t="str">
        <f>IF(tbl_Inventory[[#This Row],[Num In Stock]]&lt;$P$5,"Y","")</f>
        <v/>
      </c>
      <c r="J141" s="26" t="str">
        <f>IF(AND(tbl_Inventory[[#This Row],[On Backorder]]="",tbl_Inventory[[#This Row],[Below Min]]="Y"),"Y","")</f>
        <v/>
      </c>
      <c r="K141" s="26">
        <f>IF(tbl_Inventory[[#This Row],[Reorder?]]="",0,IF(tbl_Inventory[[#This Row],[Category]]="A",$O$9,IF(tbl_Inventory[[#This Row],[Category]]="B",$O$10,IF(tbl_Inventory[[#This Row],[Category]]="C",$O$11,$O$12))))</f>
        <v>0</v>
      </c>
      <c r="L141" s="27">
        <f>IF(tbl_Inventory[[#This Row],[Reorder?]]="Y",VLOOKUP(tbl_Inventory[[#This Row],[Category]],$N$9:$P$13,2,0),0)</f>
        <v>0</v>
      </c>
      <c r="M141"/>
      <c r="N141" s="8"/>
      <c r="O141" s="9"/>
      <c r="P141" s="8"/>
      <c r="R141"/>
      <c r="S141" s="8"/>
      <c r="AC141" s="17">
        <v>5495</v>
      </c>
    </row>
    <row r="142" spans="1:29" x14ac:dyDescent="0.25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tbl_Inventory[[#This Row],[Cost Price]]*(IF(tbl_Inventory[[#This Row],[Premium?]]="Y",$P$4,$P$3)+1)</f>
        <v>21443.5</v>
      </c>
      <c r="I142" s="25" t="str">
        <f>IF(tbl_Inventory[[#This Row],[Num In Stock]]&lt;$P$5,"Y","")</f>
        <v>Y</v>
      </c>
      <c r="J142" s="26" t="str">
        <f>IF(AND(tbl_Inventory[[#This Row],[On Backorder]]="",tbl_Inventory[[#This Row],[Below Min]]="Y"),"Y","")</f>
        <v/>
      </c>
      <c r="K142" s="26">
        <f>IF(tbl_Inventory[[#This Row],[Reorder?]]="",0,IF(tbl_Inventory[[#This Row],[Category]]="A",$O$9,IF(tbl_Inventory[[#This Row],[Category]]="B",$O$10,IF(tbl_Inventory[[#This Row],[Category]]="C",$O$11,$O$12))))</f>
        <v>0</v>
      </c>
      <c r="L142" s="27">
        <f>IF(tbl_Inventory[[#This Row],[Reorder?]]="Y",VLOOKUP(tbl_Inventory[[#This Row],[Category]],$N$9:$P$13,2,0),0)</f>
        <v>0</v>
      </c>
      <c r="M142"/>
      <c r="N142" s="8"/>
      <c r="O142" s="9"/>
      <c r="P142" s="8"/>
      <c r="R142"/>
      <c r="S142" s="8"/>
      <c r="AC142" s="17">
        <v>1315</v>
      </c>
    </row>
    <row r="143" spans="1:29" x14ac:dyDescent="0.25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tbl_Inventory[[#This Row],[Cost Price]]*(IF(tbl_Inventory[[#This Row],[Premium?]]="Y",$P$4,$P$3)+1)</f>
        <v>20334.822</v>
      </c>
      <c r="I143" s="25" t="str">
        <f>IF(tbl_Inventory[[#This Row],[Num In Stock]]&lt;$P$5,"Y","")</f>
        <v/>
      </c>
      <c r="J143" s="26" t="str">
        <f>IF(AND(tbl_Inventory[[#This Row],[On Backorder]]="",tbl_Inventory[[#This Row],[Below Min]]="Y"),"Y","")</f>
        <v/>
      </c>
      <c r="K143" s="26">
        <f>IF(tbl_Inventory[[#This Row],[Reorder?]]="",0,IF(tbl_Inventory[[#This Row],[Category]]="A",$O$9,IF(tbl_Inventory[[#This Row],[Category]]="B",$O$10,IF(tbl_Inventory[[#This Row],[Category]]="C",$O$11,$O$12))))</f>
        <v>0</v>
      </c>
      <c r="L143" s="27">
        <f>IF(tbl_Inventory[[#This Row],[Reorder?]]="Y",VLOOKUP(tbl_Inventory[[#This Row],[Category]],$N$9:$P$13,2,0),0)</f>
        <v>0</v>
      </c>
      <c r="M143"/>
      <c r="N143" s="8"/>
      <c r="O143" s="9"/>
      <c r="P143" s="8"/>
      <c r="R143"/>
      <c r="S143" s="8"/>
      <c r="AC143" s="17">
        <v>1315</v>
      </c>
    </row>
    <row r="144" spans="1:29" x14ac:dyDescent="0.25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tbl_Inventory[[#This Row],[Cost Price]]*(IF(tbl_Inventory[[#This Row],[Premium?]]="Y",$P$4,$P$3)+1)</f>
        <v>12868.5625</v>
      </c>
      <c r="I144" s="25" t="str">
        <f>IF(tbl_Inventory[[#This Row],[Num In Stock]]&lt;$P$5,"Y","")</f>
        <v/>
      </c>
      <c r="J144" s="26" t="str">
        <f>IF(AND(tbl_Inventory[[#This Row],[On Backorder]]="",tbl_Inventory[[#This Row],[Below Min]]="Y"),"Y","")</f>
        <v/>
      </c>
      <c r="K144" s="26">
        <f>IF(tbl_Inventory[[#This Row],[Reorder?]]="",0,IF(tbl_Inventory[[#This Row],[Category]]="A",$O$9,IF(tbl_Inventory[[#This Row],[Category]]="B",$O$10,IF(tbl_Inventory[[#This Row],[Category]]="C",$O$11,$O$12))))</f>
        <v>0</v>
      </c>
      <c r="L144" s="27">
        <f>IF(tbl_Inventory[[#This Row],[Reorder?]]="Y",VLOOKUP(tbl_Inventory[[#This Row],[Category]],$N$9:$P$13,2,0),0)</f>
        <v>0</v>
      </c>
      <c r="M144"/>
      <c r="N144" s="8"/>
      <c r="O144" s="9"/>
      <c r="P144" s="8"/>
      <c r="R144"/>
      <c r="S144" s="8"/>
      <c r="AC144" s="17">
        <v>435</v>
      </c>
    </row>
    <row r="145" spans="1:29" x14ac:dyDescent="0.25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tbl_Inventory[[#This Row],[Cost Price]]*(IF(tbl_Inventory[[#This Row],[Premium?]]="Y",$P$4,$P$3)+1)</f>
        <v>12876.986000000001</v>
      </c>
      <c r="I145" s="25" t="str">
        <f>IF(tbl_Inventory[[#This Row],[Num In Stock]]&lt;$P$5,"Y","")</f>
        <v/>
      </c>
      <c r="J145" s="26" t="str">
        <f>IF(AND(tbl_Inventory[[#This Row],[On Backorder]]="",tbl_Inventory[[#This Row],[Below Min]]="Y"),"Y","")</f>
        <v/>
      </c>
      <c r="K145" s="26">
        <f>IF(tbl_Inventory[[#This Row],[Reorder?]]="",0,IF(tbl_Inventory[[#This Row],[Category]]="A",$O$9,IF(tbl_Inventory[[#This Row],[Category]]="B",$O$10,IF(tbl_Inventory[[#This Row],[Category]]="C",$O$11,$O$12))))</f>
        <v>0</v>
      </c>
      <c r="L145" s="27">
        <f>IF(tbl_Inventory[[#This Row],[Reorder?]]="Y",VLOOKUP(tbl_Inventory[[#This Row],[Category]],$N$9:$P$13,2,0),0)</f>
        <v>0</v>
      </c>
      <c r="M145"/>
      <c r="N145" s="8"/>
      <c r="O145" s="9"/>
      <c r="P145" s="8"/>
      <c r="R145"/>
      <c r="S145" s="8"/>
      <c r="AC145" s="17">
        <v>435</v>
      </c>
    </row>
    <row r="146" spans="1:29" x14ac:dyDescent="0.25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tbl_Inventory[[#This Row],[Cost Price]]*(IF(tbl_Inventory[[#This Row],[Premium?]]="Y",$P$4,$P$3)+1)</f>
        <v>15003.346</v>
      </c>
      <c r="I146" s="25" t="str">
        <f>IF(tbl_Inventory[[#This Row],[Num In Stock]]&lt;$P$5,"Y","")</f>
        <v/>
      </c>
      <c r="J146" s="26" t="str">
        <f>IF(AND(tbl_Inventory[[#This Row],[On Backorder]]="",tbl_Inventory[[#This Row],[Below Min]]="Y"),"Y","")</f>
        <v/>
      </c>
      <c r="K146" s="26">
        <f>IF(tbl_Inventory[[#This Row],[Reorder?]]="",0,IF(tbl_Inventory[[#This Row],[Category]]="A",$O$9,IF(tbl_Inventory[[#This Row],[Category]]="B",$O$10,IF(tbl_Inventory[[#This Row],[Category]]="C",$O$11,$O$12))))</f>
        <v>0</v>
      </c>
      <c r="L146" s="27">
        <f>IF(tbl_Inventory[[#This Row],[Reorder?]]="Y",VLOOKUP(tbl_Inventory[[#This Row],[Category]],$N$9:$P$13,2,0),0)</f>
        <v>0</v>
      </c>
      <c r="M146"/>
      <c r="N146" s="8"/>
      <c r="O146" s="9"/>
      <c r="P146" s="8"/>
      <c r="R146"/>
      <c r="S146" s="8"/>
      <c r="AC146" s="17">
        <v>185</v>
      </c>
    </row>
    <row r="147" spans="1:29" x14ac:dyDescent="0.25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tbl_Inventory[[#This Row],[Cost Price]]*(IF(tbl_Inventory[[#This Row],[Premium?]]="Y",$P$4,$P$3)+1)</f>
        <v>14578.723</v>
      </c>
      <c r="I147" s="25" t="str">
        <f>IF(tbl_Inventory[[#This Row],[Num In Stock]]&lt;$P$5,"Y","")</f>
        <v/>
      </c>
      <c r="J147" s="26" t="str">
        <f>IF(AND(tbl_Inventory[[#This Row],[On Backorder]]="",tbl_Inventory[[#This Row],[Below Min]]="Y"),"Y","")</f>
        <v/>
      </c>
      <c r="K147" s="26">
        <f>IF(tbl_Inventory[[#This Row],[Reorder?]]="",0,IF(tbl_Inventory[[#This Row],[Category]]="A",$O$9,IF(tbl_Inventory[[#This Row],[Category]]="B",$O$10,IF(tbl_Inventory[[#This Row],[Category]]="C",$O$11,$O$12))))</f>
        <v>0</v>
      </c>
      <c r="L147" s="27">
        <f>IF(tbl_Inventory[[#This Row],[Reorder?]]="Y",VLOOKUP(tbl_Inventory[[#This Row],[Category]],$N$9:$P$13,2,0),0)</f>
        <v>0</v>
      </c>
      <c r="M147"/>
      <c r="N147" s="8"/>
      <c r="O147" s="9"/>
      <c r="P147" s="8"/>
      <c r="R147"/>
      <c r="S147" s="8"/>
      <c r="AC147" s="17">
        <v>655</v>
      </c>
    </row>
    <row r="148" spans="1:29" x14ac:dyDescent="0.25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tbl_Inventory[[#This Row],[Cost Price]]*(IF(tbl_Inventory[[#This Row],[Premium?]]="Y",$P$4,$P$3)+1)</f>
        <v>1979.922</v>
      </c>
      <c r="I148" s="25" t="str">
        <f>IF(tbl_Inventory[[#This Row],[Num In Stock]]&lt;$P$5,"Y","")</f>
        <v>Y</v>
      </c>
      <c r="J148" s="26" t="str">
        <f>IF(AND(tbl_Inventory[[#This Row],[On Backorder]]="",tbl_Inventory[[#This Row],[Below Min]]="Y"),"Y","")</f>
        <v>Y</v>
      </c>
      <c r="K148" s="26">
        <f>IF(tbl_Inventory[[#This Row],[Reorder?]]="",0,IF(tbl_Inventory[[#This Row],[Category]]="A",$O$9,IF(tbl_Inventory[[#This Row],[Category]]="B",$O$10,IF(tbl_Inventory[[#This Row],[Category]]="C",$O$11,$O$12))))</f>
        <v>35</v>
      </c>
      <c r="L148" s="27">
        <f>IF(tbl_Inventory[[#This Row],[Reorder?]]="Y",VLOOKUP(tbl_Inventory[[#This Row],[Category]],$N$9:$P$13,2,0),0)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25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tbl_Inventory[[#This Row],[Cost Price]]*(IF(tbl_Inventory[[#This Row],[Premium?]]="Y",$P$4,$P$3)+1)</f>
        <v>6070.9229999999998</v>
      </c>
      <c r="I149" s="25" t="str">
        <f>IF(tbl_Inventory[[#This Row],[Num In Stock]]&lt;$P$5,"Y","")</f>
        <v/>
      </c>
      <c r="J149" s="26" t="str">
        <f>IF(AND(tbl_Inventory[[#This Row],[On Backorder]]="",tbl_Inventory[[#This Row],[Below Min]]="Y"),"Y","")</f>
        <v/>
      </c>
      <c r="K149" s="26">
        <f>IF(tbl_Inventory[[#This Row],[Reorder?]]="",0,IF(tbl_Inventory[[#This Row],[Category]]="A",$O$9,IF(tbl_Inventory[[#This Row],[Category]]="B",$O$10,IF(tbl_Inventory[[#This Row],[Category]]="C",$O$11,$O$12))))</f>
        <v>0</v>
      </c>
      <c r="L149" s="27">
        <f>IF(tbl_Inventory[[#This Row],[Reorder?]]="Y",VLOOKUP(tbl_Inventory[[#This Row],[Category]],$N$9:$P$13,2,0),0)</f>
        <v>0</v>
      </c>
      <c r="M149"/>
      <c r="N149" s="8"/>
      <c r="O149" s="9"/>
      <c r="P149" s="8"/>
      <c r="R149"/>
      <c r="S149" s="8"/>
      <c r="AC149" s="17">
        <v>435</v>
      </c>
    </row>
    <row r="150" spans="1:29" x14ac:dyDescent="0.25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tbl_Inventory[[#This Row],[Cost Price]]*(IF(tbl_Inventory[[#This Row],[Premium?]]="Y",$P$4,$P$3)+1)</f>
        <v>18212.125</v>
      </c>
      <c r="I150" s="25" t="str">
        <f>IF(tbl_Inventory[[#This Row],[Num In Stock]]&lt;$P$5,"Y","")</f>
        <v/>
      </c>
      <c r="J150" s="26" t="str">
        <f>IF(AND(tbl_Inventory[[#This Row],[On Backorder]]="",tbl_Inventory[[#This Row],[Below Min]]="Y"),"Y","")</f>
        <v/>
      </c>
      <c r="K150" s="26">
        <f>IF(tbl_Inventory[[#This Row],[Reorder?]]="",0,IF(tbl_Inventory[[#This Row],[Category]]="A",$O$9,IF(tbl_Inventory[[#This Row],[Category]]="B",$O$10,IF(tbl_Inventory[[#This Row],[Category]]="C",$O$11,$O$12))))</f>
        <v>0</v>
      </c>
      <c r="L150" s="27">
        <f>IF(tbl_Inventory[[#This Row],[Reorder?]]="Y",VLOOKUP(tbl_Inventory[[#This Row],[Category]],$N$9:$P$13,2,0),0)</f>
        <v>0</v>
      </c>
      <c r="M150"/>
      <c r="N150" s="8"/>
      <c r="O150" s="9"/>
      <c r="P150" s="8"/>
      <c r="R150"/>
      <c r="S150" s="8"/>
      <c r="AC150" s="17">
        <v>4395</v>
      </c>
    </row>
    <row r="151" spans="1:29" x14ac:dyDescent="0.25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tbl_Inventory[[#This Row],[Cost Price]]*(IF(tbl_Inventory[[#This Row],[Premium?]]="Y",$P$4,$P$3)+1)</f>
        <v>11578.455</v>
      </c>
      <c r="I151" s="25" t="str">
        <f>IF(tbl_Inventory[[#This Row],[Num In Stock]]&lt;$P$5,"Y","")</f>
        <v/>
      </c>
      <c r="J151" s="26" t="str">
        <f>IF(AND(tbl_Inventory[[#This Row],[On Backorder]]="",tbl_Inventory[[#This Row],[Below Min]]="Y"),"Y","")</f>
        <v/>
      </c>
      <c r="K151" s="26">
        <f>IF(tbl_Inventory[[#This Row],[Reorder?]]="",0,IF(tbl_Inventory[[#This Row],[Category]]="A",$O$9,IF(tbl_Inventory[[#This Row],[Category]]="B",$O$10,IF(tbl_Inventory[[#This Row],[Category]]="C",$O$11,$O$12))))</f>
        <v>0</v>
      </c>
      <c r="L151" s="27">
        <f>IF(tbl_Inventory[[#This Row],[Reorder?]]="Y",VLOOKUP(tbl_Inventory[[#This Row],[Category]],$N$9:$P$13,2,0),0)</f>
        <v>0</v>
      </c>
      <c r="M151"/>
      <c r="N151" s="8"/>
      <c r="O151" s="9"/>
      <c r="P151" s="8"/>
      <c r="R151"/>
      <c r="S151" s="8"/>
      <c r="AC151" s="17">
        <v>4725</v>
      </c>
    </row>
    <row r="152" spans="1:29" x14ac:dyDescent="0.25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tbl_Inventory[[#This Row],[Cost Price]]*(IF(tbl_Inventory[[#This Row],[Premium?]]="Y",$P$4,$P$3)+1)</f>
        <v>3668.4375</v>
      </c>
      <c r="I152" s="25" t="str">
        <f>IF(tbl_Inventory[[#This Row],[Num In Stock]]&lt;$P$5,"Y","")</f>
        <v/>
      </c>
      <c r="J152" s="26" t="str">
        <f>IF(AND(tbl_Inventory[[#This Row],[On Backorder]]="",tbl_Inventory[[#This Row],[Below Min]]="Y"),"Y","")</f>
        <v/>
      </c>
      <c r="K152" s="26">
        <f>IF(tbl_Inventory[[#This Row],[Reorder?]]="",0,IF(tbl_Inventory[[#This Row],[Category]]="A",$O$9,IF(tbl_Inventory[[#This Row],[Category]]="B",$O$10,IF(tbl_Inventory[[#This Row],[Category]]="C",$O$11,$O$12))))</f>
        <v>0</v>
      </c>
      <c r="L152" s="27">
        <f>IF(tbl_Inventory[[#This Row],[Reorder?]]="Y",VLOOKUP(tbl_Inventory[[#This Row],[Category]],$N$9:$P$13,2,0),0)</f>
        <v>0</v>
      </c>
      <c r="M152"/>
      <c r="N152" s="8"/>
      <c r="O152" s="9"/>
      <c r="P152" s="8"/>
      <c r="R152"/>
      <c r="S152" s="8"/>
      <c r="AC152" s="17">
        <v>7145</v>
      </c>
    </row>
    <row r="153" spans="1:29" x14ac:dyDescent="0.25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tbl_Inventory[[#This Row],[Cost Price]]*(IF(tbl_Inventory[[#This Row],[Premium?]]="Y",$P$4,$P$3)+1)</f>
        <v>12565.8125</v>
      </c>
      <c r="I153" s="25" t="str">
        <f>IF(tbl_Inventory[[#This Row],[Num In Stock]]&lt;$P$5,"Y","")</f>
        <v>Y</v>
      </c>
      <c r="J153" s="26" t="str">
        <f>IF(AND(tbl_Inventory[[#This Row],[On Backorder]]="",tbl_Inventory[[#This Row],[Below Min]]="Y"),"Y","")</f>
        <v>Y</v>
      </c>
      <c r="K153" s="26">
        <f>IF(tbl_Inventory[[#This Row],[Reorder?]]="",0,IF(tbl_Inventory[[#This Row],[Category]]="A",$O$9,IF(tbl_Inventory[[#This Row],[Category]]="B",$O$10,IF(tbl_Inventory[[#This Row],[Category]]="C",$O$11,$O$12))))</f>
        <v>10</v>
      </c>
      <c r="L153" s="27">
        <f>IF(tbl_Inventory[[#This Row],[Reorder?]]="Y",VLOOKUP(tbl_Inventory[[#This Row],[Category]],$N$9:$P$13,2,0),0)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25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tbl_Inventory[[#This Row],[Cost Price]]*(IF(tbl_Inventory[[#This Row],[Premium?]]="Y",$P$4,$P$3)+1)</f>
        <v>15297.125</v>
      </c>
      <c r="I154" s="25" t="str">
        <f>IF(tbl_Inventory[[#This Row],[Num In Stock]]&lt;$P$5,"Y","")</f>
        <v/>
      </c>
      <c r="J154" s="26" t="str">
        <f>IF(AND(tbl_Inventory[[#This Row],[On Backorder]]="",tbl_Inventory[[#This Row],[Below Min]]="Y"),"Y","")</f>
        <v/>
      </c>
      <c r="K154" s="26">
        <f>IF(tbl_Inventory[[#This Row],[Reorder?]]="",0,IF(tbl_Inventory[[#This Row],[Category]]="A",$O$9,IF(tbl_Inventory[[#This Row],[Category]]="B",$O$10,IF(tbl_Inventory[[#This Row],[Category]]="C",$O$11,$O$12))))</f>
        <v>0</v>
      </c>
      <c r="L154" s="27">
        <f>IF(tbl_Inventory[[#This Row],[Reorder?]]="Y",VLOOKUP(tbl_Inventory[[#This Row],[Category]],$N$9:$P$13,2,0),0)</f>
        <v>0</v>
      </c>
      <c r="M154"/>
      <c r="N154" s="8"/>
      <c r="O154" s="9"/>
      <c r="P154" s="8"/>
      <c r="R154"/>
      <c r="S154" s="8"/>
      <c r="AC154" s="17">
        <v>8795</v>
      </c>
    </row>
    <row r="155" spans="1:29" x14ac:dyDescent="0.25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tbl_Inventory[[#This Row],[Cost Price]]*(IF(tbl_Inventory[[#This Row],[Premium?]]="Y",$P$4,$P$3)+1)</f>
        <v>18529.421999999999</v>
      </c>
      <c r="I155" s="25" t="str">
        <f>IF(tbl_Inventory[[#This Row],[Num In Stock]]&lt;$P$5,"Y","")</f>
        <v>Y</v>
      </c>
      <c r="J155" s="26" t="str">
        <f>IF(AND(tbl_Inventory[[#This Row],[On Backorder]]="",tbl_Inventory[[#This Row],[Below Min]]="Y"),"Y","")</f>
        <v>Y</v>
      </c>
      <c r="K155" s="26">
        <f>IF(tbl_Inventory[[#This Row],[Reorder?]]="",0,IF(tbl_Inventory[[#This Row],[Category]]="A",$O$9,IF(tbl_Inventory[[#This Row],[Category]]="B",$O$10,IF(tbl_Inventory[[#This Row],[Category]]="C",$O$11,$O$12))))</f>
        <v>10</v>
      </c>
      <c r="L155" s="27">
        <f>IF(tbl_Inventory[[#This Row],[Reorder?]]="Y",VLOOKUP(tbl_Inventory[[#This Row],[Category]],$N$9:$P$13,2,0),0)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25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tbl_Inventory[[#This Row],[Cost Price]]*(IF(tbl_Inventory[[#This Row],[Premium?]]="Y",$P$4,$P$3)+1)</f>
        <v>6428.5</v>
      </c>
      <c r="I156" s="25" t="str">
        <f>IF(tbl_Inventory[[#This Row],[Num In Stock]]&lt;$P$5,"Y","")</f>
        <v>Y</v>
      </c>
      <c r="J156" s="26" t="str">
        <f>IF(AND(tbl_Inventory[[#This Row],[On Backorder]]="",tbl_Inventory[[#This Row],[Below Min]]="Y"),"Y","")</f>
        <v/>
      </c>
      <c r="K156" s="26">
        <f>IF(tbl_Inventory[[#This Row],[Reorder?]]="",0,IF(tbl_Inventory[[#This Row],[Category]]="A",$O$9,IF(tbl_Inventory[[#This Row],[Category]]="B",$O$10,IF(tbl_Inventory[[#This Row],[Category]]="C",$O$11,$O$12))))</f>
        <v>0</v>
      </c>
      <c r="L156" s="27">
        <f>IF(tbl_Inventory[[#This Row],[Reorder?]]="Y",VLOOKUP(tbl_Inventory[[#This Row],[Category]],$N$9:$P$13,2,0),0)</f>
        <v>0</v>
      </c>
      <c r="M156"/>
      <c r="N156" s="8"/>
      <c r="O156" s="9"/>
      <c r="P156" s="8"/>
      <c r="R156"/>
      <c r="S156" s="8"/>
      <c r="AC156" s="17">
        <v>6595</v>
      </c>
    </row>
    <row r="157" spans="1:29" x14ac:dyDescent="0.25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tbl_Inventory[[#This Row],[Cost Price]]*(IF(tbl_Inventory[[#This Row],[Premium?]]="Y",$P$4,$P$3)+1)</f>
        <v>1317.942</v>
      </c>
      <c r="I157" s="25" t="str">
        <f>IF(tbl_Inventory[[#This Row],[Num In Stock]]&lt;$P$5,"Y","")</f>
        <v>Y</v>
      </c>
      <c r="J157" s="26" t="str">
        <f>IF(AND(tbl_Inventory[[#This Row],[On Backorder]]="",tbl_Inventory[[#This Row],[Below Min]]="Y"),"Y","")</f>
        <v>Y</v>
      </c>
      <c r="K157" s="26">
        <f>IF(tbl_Inventory[[#This Row],[Reorder?]]="",0,IF(tbl_Inventory[[#This Row],[Category]]="A",$O$9,IF(tbl_Inventory[[#This Row],[Category]]="B",$O$10,IF(tbl_Inventory[[#This Row],[Category]]="C",$O$11,$O$12))))</f>
        <v>35</v>
      </c>
      <c r="L157" s="27">
        <f>IF(tbl_Inventory[[#This Row],[Reorder?]]="Y",VLOOKUP(tbl_Inventory[[#This Row],[Category]],$N$9:$P$13,2,0),0)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25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tbl_Inventory[[#This Row],[Cost Price]]*(IF(tbl_Inventory[[#This Row],[Premium?]]="Y",$P$4,$P$3)+1)</f>
        <v>14568.375</v>
      </c>
      <c r="I158" s="25" t="str">
        <f>IF(tbl_Inventory[[#This Row],[Num In Stock]]&lt;$P$5,"Y","")</f>
        <v/>
      </c>
      <c r="J158" s="26" t="str">
        <f>IF(AND(tbl_Inventory[[#This Row],[On Backorder]]="",tbl_Inventory[[#This Row],[Below Min]]="Y"),"Y","")</f>
        <v/>
      </c>
      <c r="K158" s="26">
        <f>IF(tbl_Inventory[[#This Row],[Reorder?]]="",0,IF(tbl_Inventory[[#This Row],[Category]]="A",$O$9,IF(tbl_Inventory[[#This Row],[Category]]="B",$O$10,IF(tbl_Inventory[[#This Row],[Category]]="C",$O$11,$O$12))))</f>
        <v>0</v>
      </c>
      <c r="L158" s="27">
        <f>IF(tbl_Inventory[[#This Row],[Reorder?]]="Y",VLOOKUP(tbl_Inventory[[#This Row],[Category]],$N$9:$P$13,2,0),0)</f>
        <v>0</v>
      </c>
      <c r="M158"/>
      <c r="N158" s="8"/>
      <c r="O158" s="9"/>
      <c r="P158" s="8"/>
      <c r="R158"/>
      <c r="S158" s="8"/>
      <c r="AC158" s="17">
        <v>9345</v>
      </c>
    </row>
    <row r="159" spans="1:29" x14ac:dyDescent="0.25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tbl_Inventory[[#This Row],[Cost Price]]*(IF(tbl_Inventory[[#This Row],[Premium?]]="Y",$P$4,$P$3)+1)</f>
        <v>9811.125</v>
      </c>
      <c r="I159" s="25" t="str">
        <f>IF(tbl_Inventory[[#This Row],[Num In Stock]]&lt;$P$5,"Y","")</f>
        <v/>
      </c>
      <c r="J159" s="26" t="str">
        <f>IF(AND(tbl_Inventory[[#This Row],[On Backorder]]="",tbl_Inventory[[#This Row],[Below Min]]="Y"),"Y","")</f>
        <v/>
      </c>
      <c r="K159" s="26">
        <f>IF(tbl_Inventory[[#This Row],[Reorder?]]="",0,IF(tbl_Inventory[[#This Row],[Category]]="A",$O$9,IF(tbl_Inventory[[#This Row],[Category]]="B",$O$10,IF(tbl_Inventory[[#This Row],[Category]]="C",$O$11,$O$12))))</f>
        <v>0</v>
      </c>
      <c r="L159" s="27">
        <f>IF(tbl_Inventory[[#This Row],[Reorder?]]="Y",VLOOKUP(tbl_Inventory[[#This Row],[Category]],$N$9:$P$13,2,0),0)</f>
        <v>0</v>
      </c>
      <c r="M159"/>
      <c r="N159" s="8"/>
      <c r="O159" s="9"/>
      <c r="P159" s="8"/>
      <c r="R159"/>
      <c r="S159" s="8"/>
      <c r="AC159" s="17">
        <v>9675</v>
      </c>
    </row>
    <row r="160" spans="1:29" x14ac:dyDescent="0.25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tbl_Inventory[[#This Row],[Cost Price]]*(IF(tbl_Inventory[[#This Row],[Premium?]]="Y",$P$4,$P$3)+1)</f>
        <v>14031.674999999999</v>
      </c>
      <c r="I160" s="25" t="str">
        <f>IF(tbl_Inventory[[#This Row],[Num In Stock]]&lt;$P$5,"Y","")</f>
        <v>Y</v>
      </c>
      <c r="J160" s="26" t="str">
        <f>IF(AND(tbl_Inventory[[#This Row],[On Backorder]]="",tbl_Inventory[[#This Row],[Below Min]]="Y"),"Y","")</f>
        <v/>
      </c>
      <c r="K160" s="26">
        <f>IF(tbl_Inventory[[#This Row],[Reorder?]]="",0,IF(tbl_Inventory[[#This Row],[Category]]="A",$O$9,IF(tbl_Inventory[[#This Row],[Category]]="B",$O$10,IF(tbl_Inventory[[#This Row],[Category]]="C",$O$11,$O$12))))</f>
        <v>0</v>
      </c>
      <c r="L160" s="27">
        <f>IF(tbl_Inventory[[#This Row],[Reorder?]]="Y",VLOOKUP(tbl_Inventory[[#This Row],[Category]],$N$9:$P$13,2,0),0)</f>
        <v>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25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tbl_Inventory[[#This Row],[Cost Price]]*(IF(tbl_Inventory[[#This Row],[Premium?]]="Y",$P$4,$P$3)+1)</f>
        <v>6373.061999999999</v>
      </c>
      <c r="I161" s="25" t="str">
        <f>IF(tbl_Inventory[[#This Row],[Num In Stock]]&lt;$P$5,"Y","")</f>
        <v/>
      </c>
      <c r="J161" s="26" t="str">
        <f>IF(AND(tbl_Inventory[[#This Row],[On Backorder]]="",tbl_Inventory[[#This Row],[Below Min]]="Y"),"Y","")</f>
        <v/>
      </c>
      <c r="K161" s="26">
        <f>IF(tbl_Inventory[[#This Row],[Reorder?]]="",0,IF(tbl_Inventory[[#This Row],[Category]]="A",$O$9,IF(tbl_Inventory[[#This Row],[Category]]="B",$O$10,IF(tbl_Inventory[[#This Row],[Category]]="C",$O$11,$O$12))))</f>
        <v>0</v>
      </c>
      <c r="L161" s="27">
        <f>IF(tbl_Inventory[[#This Row],[Reorder?]]="Y",VLOOKUP(tbl_Inventory[[#This Row],[Category]],$N$9:$P$13,2,0),0)</f>
        <v>0</v>
      </c>
      <c r="M161"/>
      <c r="N161" s="8"/>
      <c r="O161" s="9"/>
      <c r="P161" s="8"/>
      <c r="R161"/>
      <c r="S161" s="8"/>
      <c r="AC161" s="17">
        <v>11325</v>
      </c>
    </row>
    <row r="162" spans="1:29" x14ac:dyDescent="0.25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tbl_Inventory[[#This Row],[Cost Price]]*(IF(tbl_Inventory[[#This Row],[Premium?]]="Y",$P$4,$P$3)+1)</f>
        <v>18121.5625</v>
      </c>
      <c r="I162" s="25" t="str">
        <f>IF(tbl_Inventory[[#This Row],[Num In Stock]]&lt;$P$5,"Y","")</f>
        <v/>
      </c>
      <c r="J162" s="26" t="str">
        <f>IF(AND(tbl_Inventory[[#This Row],[On Backorder]]="",tbl_Inventory[[#This Row],[Below Min]]="Y"),"Y","")</f>
        <v/>
      </c>
      <c r="K162" s="26">
        <f>IF(tbl_Inventory[[#This Row],[Reorder?]]="",0,IF(tbl_Inventory[[#This Row],[Category]]="A",$O$9,IF(tbl_Inventory[[#This Row],[Category]]="B",$O$10,IF(tbl_Inventory[[#This Row],[Category]]="C",$O$11,$O$12))))</f>
        <v>0</v>
      </c>
      <c r="L162" s="27">
        <f>IF(tbl_Inventory[[#This Row],[Reorder?]]="Y",VLOOKUP(tbl_Inventory[[#This Row],[Category]],$N$9:$P$13,2,0),0)</f>
        <v>0</v>
      </c>
      <c r="M162"/>
      <c r="N162" s="8"/>
      <c r="O162" s="9"/>
      <c r="P162" s="8"/>
      <c r="R162"/>
      <c r="S162" s="8"/>
      <c r="AC162" s="17">
        <v>2745</v>
      </c>
    </row>
    <row r="163" spans="1:29" x14ac:dyDescent="0.25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tbl_Inventory[[#This Row],[Cost Price]]*(IF(tbl_Inventory[[#This Row],[Premium?]]="Y",$P$4,$P$3)+1)</f>
        <v>12456.5625</v>
      </c>
      <c r="I163" s="25" t="str">
        <f>IF(tbl_Inventory[[#This Row],[Num In Stock]]&lt;$P$5,"Y","")</f>
        <v/>
      </c>
      <c r="J163" s="26" t="str">
        <f>IF(AND(tbl_Inventory[[#This Row],[On Backorder]]="",tbl_Inventory[[#This Row],[Below Min]]="Y"),"Y","")</f>
        <v/>
      </c>
      <c r="K163" s="26">
        <f>IF(tbl_Inventory[[#This Row],[Reorder?]]="",0,IF(tbl_Inventory[[#This Row],[Category]]="A",$O$9,IF(tbl_Inventory[[#This Row],[Category]]="B",$O$10,IF(tbl_Inventory[[#This Row],[Category]]="C",$O$11,$O$12))))</f>
        <v>0</v>
      </c>
      <c r="L163" s="27">
        <f>IF(tbl_Inventory[[#This Row],[Reorder?]]="Y",VLOOKUP(tbl_Inventory[[#This Row],[Category]],$N$9:$P$13,2,0),0)</f>
        <v>0</v>
      </c>
      <c r="M163"/>
      <c r="N163" s="8"/>
      <c r="O163" s="9"/>
      <c r="P163" s="8"/>
      <c r="R163"/>
      <c r="S163" s="8"/>
      <c r="AC163" s="17">
        <v>4395</v>
      </c>
    </row>
    <row r="164" spans="1:29" x14ac:dyDescent="0.25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tbl_Inventory[[#This Row],[Cost Price]]*(IF(tbl_Inventory[[#This Row],[Premium?]]="Y",$P$4,$P$3)+1)</f>
        <v>14292.75</v>
      </c>
      <c r="I164" s="25" t="str">
        <f>IF(tbl_Inventory[[#This Row],[Num In Stock]]&lt;$P$5,"Y","")</f>
        <v>Y</v>
      </c>
      <c r="J164" s="26" t="str">
        <f>IF(AND(tbl_Inventory[[#This Row],[On Backorder]]="",tbl_Inventory[[#This Row],[Below Min]]="Y"),"Y","")</f>
        <v>Y</v>
      </c>
      <c r="K164" s="26">
        <f>IF(tbl_Inventory[[#This Row],[Reorder?]]="",0,IF(tbl_Inventory[[#This Row],[Category]]="A",$O$9,IF(tbl_Inventory[[#This Row],[Category]]="B",$O$10,IF(tbl_Inventory[[#This Row],[Category]]="C",$O$11,$O$12))))</f>
        <v>10</v>
      </c>
      <c r="L164" s="27">
        <f>IF(tbl_Inventory[[#This Row],[Reorder?]]="Y",VLOOKUP(tbl_Inventory[[#This Row],[Category]],$N$9:$P$13,2,0),0)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25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tbl_Inventory[[#This Row],[Cost Price]]*(IF(tbl_Inventory[[#This Row],[Premium?]]="Y",$P$4,$P$3)+1)</f>
        <v>13250</v>
      </c>
      <c r="I165" s="25" t="str">
        <f>IF(tbl_Inventory[[#This Row],[Num In Stock]]&lt;$P$5,"Y","")</f>
        <v/>
      </c>
      <c r="J165" s="26" t="str">
        <f>IF(AND(tbl_Inventory[[#This Row],[On Backorder]]="",tbl_Inventory[[#This Row],[Below Min]]="Y"),"Y","")</f>
        <v/>
      </c>
      <c r="K165" s="26">
        <f>IF(tbl_Inventory[[#This Row],[Reorder?]]="",0,IF(tbl_Inventory[[#This Row],[Category]]="A",$O$9,IF(tbl_Inventory[[#This Row],[Category]]="B",$O$10,IF(tbl_Inventory[[#This Row],[Category]]="C",$O$11,$O$12))))</f>
        <v>0</v>
      </c>
      <c r="L165" s="27">
        <f>IF(tbl_Inventory[[#This Row],[Reorder?]]="Y",VLOOKUP(tbl_Inventory[[#This Row],[Category]],$N$9:$P$13,2,0),0)</f>
        <v>0</v>
      </c>
      <c r="M165"/>
      <c r="N165" s="8"/>
      <c r="O165" s="9"/>
      <c r="P165" s="8"/>
      <c r="R165"/>
      <c r="S165" s="8"/>
      <c r="AC165" s="17">
        <v>1425</v>
      </c>
    </row>
    <row r="166" spans="1:29" x14ac:dyDescent="0.25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tbl_Inventory[[#This Row],[Cost Price]]*(IF(tbl_Inventory[[#This Row],[Premium?]]="Y",$P$4,$P$3)+1)</f>
        <v>4062.1875</v>
      </c>
      <c r="I166" s="25" t="str">
        <f>IF(tbl_Inventory[[#This Row],[Num In Stock]]&lt;$P$5,"Y","")</f>
        <v/>
      </c>
      <c r="J166" s="26" t="str">
        <f>IF(AND(tbl_Inventory[[#This Row],[On Backorder]]="",tbl_Inventory[[#This Row],[Below Min]]="Y"),"Y","")</f>
        <v/>
      </c>
      <c r="K166" s="26">
        <f>IF(tbl_Inventory[[#This Row],[Reorder?]]="",0,IF(tbl_Inventory[[#This Row],[Category]]="A",$O$9,IF(tbl_Inventory[[#This Row],[Category]]="B",$O$10,IF(tbl_Inventory[[#This Row],[Category]]="C",$O$11,$O$12))))</f>
        <v>0</v>
      </c>
      <c r="L166" s="27">
        <f>IF(tbl_Inventory[[#This Row],[Reorder?]]="Y",VLOOKUP(tbl_Inventory[[#This Row],[Category]],$N$9:$P$13,2,0),0)</f>
        <v>0</v>
      </c>
      <c r="M166"/>
      <c r="N166" s="8"/>
      <c r="O166" s="9"/>
      <c r="P166" s="8"/>
      <c r="R166"/>
      <c r="S166" s="8"/>
      <c r="AC166" s="17">
        <v>1645</v>
      </c>
    </row>
    <row r="167" spans="1:29" x14ac:dyDescent="0.25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tbl_Inventory[[#This Row],[Cost Price]]*(IF(tbl_Inventory[[#This Row],[Premium?]]="Y",$P$4,$P$3)+1)</f>
        <v>20442.5</v>
      </c>
      <c r="I167" s="25" t="str">
        <f>IF(tbl_Inventory[[#This Row],[Num In Stock]]&lt;$P$5,"Y","")</f>
        <v/>
      </c>
      <c r="J167" s="26" t="str">
        <f>IF(AND(tbl_Inventory[[#This Row],[On Backorder]]="",tbl_Inventory[[#This Row],[Below Min]]="Y"),"Y","")</f>
        <v/>
      </c>
      <c r="K167" s="26">
        <f>IF(tbl_Inventory[[#This Row],[Reorder?]]="",0,IF(tbl_Inventory[[#This Row],[Category]]="A",$O$9,IF(tbl_Inventory[[#This Row],[Category]]="B",$O$10,IF(tbl_Inventory[[#This Row],[Category]]="C",$O$11,$O$12))))</f>
        <v>0</v>
      </c>
      <c r="L167" s="27">
        <f>IF(tbl_Inventory[[#This Row],[Reorder?]]="Y",VLOOKUP(tbl_Inventory[[#This Row],[Category]],$N$9:$P$13,2,0),0)</f>
        <v>0</v>
      </c>
      <c r="M167"/>
      <c r="N167" s="8"/>
      <c r="O167" s="9"/>
      <c r="P167" s="8"/>
      <c r="R167"/>
      <c r="S167" s="8"/>
      <c r="AC167" s="17">
        <v>1975</v>
      </c>
    </row>
    <row r="168" spans="1:29" x14ac:dyDescent="0.25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tbl_Inventory[[#This Row],[Cost Price]]*(IF(tbl_Inventory[[#This Row],[Premium?]]="Y",$P$4,$P$3)+1)</f>
        <v>11330.654999999999</v>
      </c>
      <c r="I168" s="25" t="str">
        <f>IF(tbl_Inventory[[#This Row],[Num In Stock]]&lt;$P$5,"Y","")</f>
        <v/>
      </c>
      <c r="J168" s="26" t="str">
        <f>IF(AND(tbl_Inventory[[#This Row],[On Backorder]]="",tbl_Inventory[[#This Row],[Below Min]]="Y"),"Y","")</f>
        <v/>
      </c>
      <c r="K168" s="26">
        <f>IF(tbl_Inventory[[#This Row],[Reorder?]]="",0,IF(tbl_Inventory[[#This Row],[Category]]="A",$O$9,IF(tbl_Inventory[[#This Row],[Category]]="B",$O$10,IF(tbl_Inventory[[#This Row],[Category]]="C",$O$11,$O$12))))</f>
        <v>0</v>
      </c>
      <c r="L168" s="27">
        <f>IF(tbl_Inventory[[#This Row],[Reorder?]]="Y",VLOOKUP(tbl_Inventory[[#This Row],[Category]],$N$9:$P$13,2,0),0)</f>
        <v>0</v>
      </c>
      <c r="M168"/>
      <c r="N168" s="8"/>
      <c r="O168" s="9"/>
      <c r="P168" s="8"/>
      <c r="R168"/>
      <c r="S168" s="8"/>
      <c r="AC168" s="17">
        <v>55</v>
      </c>
    </row>
    <row r="169" spans="1:29" x14ac:dyDescent="0.25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tbl_Inventory[[#This Row],[Cost Price]]*(IF(tbl_Inventory[[#This Row],[Premium?]]="Y",$P$4,$P$3)+1)</f>
        <v>11634.375</v>
      </c>
      <c r="I169" s="25" t="str">
        <f>IF(tbl_Inventory[[#This Row],[Num In Stock]]&lt;$P$5,"Y","")</f>
        <v/>
      </c>
      <c r="J169" s="26" t="str">
        <f>IF(AND(tbl_Inventory[[#This Row],[On Backorder]]="",tbl_Inventory[[#This Row],[Below Min]]="Y"),"Y","")</f>
        <v/>
      </c>
      <c r="K169" s="26">
        <f>IF(tbl_Inventory[[#This Row],[Reorder?]]="",0,IF(tbl_Inventory[[#This Row],[Category]]="A",$O$9,IF(tbl_Inventory[[#This Row],[Category]]="B",$O$10,IF(tbl_Inventory[[#This Row],[Category]]="C",$O$11,$O$12))))</f>
        <v>0</v>
      </c>
      <c r="L169" s="27">
        <f>IF(tbl_Inventory[[#This Row],[Reorder?]]="Y",VLOOKUP(tbl_Inventory[[#This Row],[Category]],$N$9:$P$13,2,0),0)</f>
        <v>0</v>
      </c>
      <c r="M169"/>
      <c r="N169" s="8"/>
      <c r="O169" s="9"/>
      <c r="P169" s="8"/>
      <c r="R169"/>
      <c r="S169" s="8"/>
      <c r="AC169" s="17">
        <v>1095</v>
      </c>
    </row>
    <row r="170" spans="1:29" x14ac:dyDescent="0.25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tbl_Inventory[[#This Row],[Cost Price]]*(IF(tbl_Inventory[[#This Row],[Premium?]]="Y",$P$4,$P$3)+1)</f>
        <v>9848.2799999999988</v>
      </c>
      <c r="I170" s="25" t="str">
        <f>IF(tbl_Inventory[[#This Row],[Num In Stock]]&lt;$P$5,"Y","")</f>
        <v/>
      </c>
      <c r="J170" s="26" t="str">
        <f>IF(AND(tbl_Inventory[[#This Row],[On Backorder]]="",tbl_Inventory[[#This Row],[Below Min]]="Y"),"Y","")</f>
        <v/>
      </c>
      <c r="K170" s="26">
        <f>IF(tbl_Inventory[[#This Row],[Reorder?]]="",0,IF(tbl_Inventory[[#This Row],[Category]]="A",$O$9,IF(tbl_Inventory[[#This Row],[Category]]="B",$O$10,IF(tbl_Inventory[[#This Row],[Category]]="C",$O$11,$O$12))))</f>
        <v>0</v>
      </c>
      <c r="L170" s="27">
        <f>IF(tbl_Inventory[[#This Row],[Reorder?]]="Y",VLOOKUP(tbl_Inventory[[#This Row],[Category]],$N$9:$P$13,2,0),0)</f>
        <v>0</v>
      </c>
      <c r="M170"/>
      <c r="N170" s="8"/>
      <c r="O170" s="9"/>
      <c r="P170" s="8"/>
      <c r="R170"/>
      <c r="S170" s="8"/>
      <c r="AC170" s="17">
        <v>1370</v>
      </c>
    </row>
    <row r="171" spans="1:29" x14ac:dyDescent="0.25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tbl_Inventory[[#This Row],[Cost Price]]*(IF(tbl_Inventory[[#This Row],[Premium?]]="Y",$P$4,$P$3)+1)</f>
        <v>6535.7249999999995</v>
      </c>
      <c r="I171" s="25" t="str">
        <f>IF(tbl_Inventory[[#This Row],[Num In Stock]]&lt;$P$5,"Y","")</f>
        <v/>
      </c>
      <c r="J171" s="26" t="str">
        <f>IF(AND(tbl_Inventory[[#This Row],[On Backorder]]="",tbl_Inventory[[#This Row],[Below Min]]="Y"),"Y","")</f>
        <v/>
      </c>
      <c r="K171" s="26">
        <f>IF(tbl_Inventory[[#This Row],[Reorder?]]="",0,IF(tbl_Inventory[[#This Row],[Category]]="A",$O$9,IF(tbl_Inventory[[#This Row],[Category]]="B",$O$10,IF(tbl_Inventory[[#This Row],[Category]]="C",$O$11,$O$12))))</f>
        <v>0</v>
      </c>
      <c r="L171" s="27">
        <f>IF(tbl_Inventory[[#This Row],[Reorder?]]="Y",VLOOKUP(tbl_Inventory[[#This Row],[Category]],$N$9:$P$13,2,0),0)</f>
        <v>0</v>
      </c>
      <c r="M171"/>
      <c r="N171" s="8"/>
      <c r="O171" s="9"/>
      <c r="P171" s="8"/>
      <c r="R171"/>
      <c r="S171" s="8"/>
      <c r="AC171" s="17">
        <v>2745</v>
      </c>
    </row>
    <row r="172" spans="1:29" x14ac:dyDescent="0.25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tbl_Inventory[[#This Row],[Cost Price]]*(IF(tbl_Inventory[[#This Row],[Premium?]]="Y",$P$4,$P$3)+1)</f>
        <v>2935.8125</v>
      </c>
      <c r="I172" s="25" t="str">
        <f>IF(tbl_Inventory[[#This Row],[Num In Stock]]&lt;$P$5,"Y","")</f>
        <v>Y</v>
      </c>
      <c r="J172" s="26" t="str">
        <f>IF(AND(tbl_Inventory[[#This Row],[On Backorder]]="",tbl_Inventory[[#This Row],[Below Min]]="Y"),"Y","")</f>
        <v/>
      </c>
      <c r="K172" s="26">
        <f>IF(tbl_Inventory[[#This Row],[Reorder?]]="",0,IF(tbl_Inventory[[#This Row],[Category]]="A",$O$9,IF(tbl_Inventory[[#This Row],[Category]]="B",$O$10,IF(tbl_Inventory[[#This Row],[Category]]="C",$O$11,$O$12))))</f>
        <v>0</v>
      </c>
      <c r="L172" s="27">
        <f>IF(tbl_Inventory[[#This Row],[Reorder?]]="Y",VLOOKUP(tbl_Inventory[[#This Row],[Category]],$N$9:$P$13,2,0),0)</f>
        <v>0</v>
      </c>
      <c r="M172"/>
      <c r="N172" s="8"/>
      <c r="O172" s="9"/>
      <c r="P172" s="8"/>
      <c r="R172"/>
      <c r="S172" s="8"/>
      <c r="AC172" s="17">
        <v>10995</v>
      </c>
    </row>
    <row r="173" spans="1:29" x14ac:dyDescent="0.25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tbl_Inventory[[#This Row],[Cost Price]]*(IF(tbl_Inventory[[#This Row],[Premium?]]="Y",$P$4,$P$3)+1)</f>
        <v>2038.155</v>
      </c>
      <c r="I173" s="25" t="str">
        <f>IF(tbl_Inventory[[#This Row],[Num In Stock]]&lt;$P$5,"Y","")</f>
        <v/>
      </c>
      <c r="J173" s="26" t="str">
        <f>IF(AND(tbl_Inventory[[#This Row],[On Backorder]]="",tbl_Inventory[[#This Row],[Below Min]]="Y"),"Y","")</f>
        <v/>
      </c>
      <c r="K173" s="26">
        <f>IF(tbl_Inventory[[#This Row],[Reorder?]]="",0,IF(tbl_Inventory[[#This Row],[Category]]="A",$O$9,IF(tbl_Inventory[[#This Row],[Category]]="B",$O$10,IF(tbl_Inventory[[#This Row],[Category]]="C",$O$11,$O$12))))</f>
        <v>0</v>
      </c>
      <c r="L173" s="27">
        <f>IF(tbl_Inventory[[#This Row],[Reorder?]]="Y",VLOOKUP(tbl_Inventory[[#This Row],[Category]],$N$9:$P$13,2,0),0)</f>
        <v>0</v>
      </c>
      <c r="M173"/>
      <c r="N173" s="8"/>
      <c r="O173" s="9"/>
      <c r="P173" s="8"/>
      <c r="R173"/>
      <c r="S173" s="8"/>
      <c r="AC173" s="17">
        <v>17595</v>
      </c>
    </row>
    <row r="174" spans="1:29" x14ac:dyDescent="0.25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tbl_Inventory[[#This Row],[Cost Price]]*(IF(tbl_Inventory[[#This Row],[Premium?]]="Y",$P$4,$P$3)+1)</f>
        <v>1423.5</v>
      </c>
      <c r="I174" s="25" t="str">
        <f>IF(tbl_Inventory[[#This Row],[Num In Stock]]&lt;$P$5,"Y","")</f>
        <v/>
      </c>
      <c r="J174" s="26" t="str">
        <f>IF(AND(tbl_Inventory[[#This Row],[On Backorder]]="",tbl_Inventory[[#This Row],[Below Min]]="Y"),"Y","")</f>
        <v/>
      </c>
      <c r="K174" s="26">
        <f>IF(tbl_Inventory[[#This Row],[Reorder?]]="",0,IF(tbl_Inventory[[#This Row],[Category]]="A",$O$9,IF(tbl_Inventory[[#This Row],[Category]]="B",$O$10,IF(tbl_Inventory[[#This Row],[Category]]="C",$O$11,$O$12))))</f>
        <v>0</v>
      </c>
      <c r="L174" s="27">
        <f>IF(tbl_Inventory[[#This Row],[Reorder?]]="Y",VLOOKUP(tbl_Inventory[[#This Row],[Category]],$N$9:$P$13,2,0),0)</f>
        <v>0</v>
      </c>
      <c r="M174"/>
      <c r="N174" s="8"/>
      <c r="O174" s="9"/>
      <c r="P174" s="8"/>
      <c r="R174"/>
      <c r="S174" s="8"/>
      <c r="AC174" s="17">
        <v>21995</v>
      </c>
    </row>
    <row r="175" spans="1:29" x14ac:dyDescent="0.25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tbl_Inventory[[#This Row],[Cost Price]]*(IF(tbl_Inventory[[#This Row],[Premium?]]="Y",$P$4,$P$3)+1)</f>
        <v>8326.8469999999998</v>
      </c>
      <c r="I175" s="25" t="str">
        <f>IF(tbl_Inventory[[#This Row],[Num In Stock]]&lt;$P$5,"Y","")</f>
        <v/>
      </c>
      <c r="J175" s="26" t="str">
        <f>IF(AND(tbl_Inventory[[#This Row],[On Backorder]]="",tbl_Inventory[[#This Row],[Below Min]]="Y"),"Y","")</f>
        <v/>
      </c>
      <c r="K175" s="26">
        <f>IF(tbl_Inventory[[#This Row],[Reorder?]]="",0,IF(tbl_Inventory[[#This Row],[Category]]="A",$O$9,IF(tbl_Inventory[[#This Row],[Category]]="B",$O$10,IF(tbl_Inventory[[#This Row],[Category]]="C",$O$11,$O$12))))</f>
        <v>0</v>
      </c>
      <c r="L175" s="27">
        <f>IF(tbl_Inventory[[#This Row],[Reorder?]]="Y",VLOOKUP(tbl_Inventory[[#This Row],[Category]],$N$9:$P$13,2,0),0)</f>
        <v>0</v>
      </c>
      <c r="M175"/>
      <c r="N175" s="8"/>
      <c r="O175" s="9"/>
      <c r="P175" s="8"/>
      <c r="R175"/>
      <c r="S175" s="8"/>
      <c r="AC175" s="17">
        <v>21995</v>
      </c>
    </row>
    <row r="176" spans="1:29" x14ac:dyDescent="0.25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tbl_Inventory[[#This Row],[Cost Price]]*(IF(tbl_Inventory[[#This Row],[Premium?]]="Y",$P$4,$P$3)+1)</f>
        <v>8498.3599999999988</v>
      </c>
      <c r="I176" s="25" t="str">
        <f>IF(tbl_Inventory[[#This Row],[Num In Stock]]&lt;$P$5,"Y","")</f>
        <v>Y</v>
      </c>
      <c r="J176" s="26" t="str">
        <f>IF(AND(tbl_Inventory[[#This Row],[On Backorder]]="",tbl_Inventory[[#This Row],[Below Min]]="Y"),"Y","")</f>
        <v/>
      </c>
      <c r="K176" s="26">
        <f>IF(tbl_Inventory[[#This Row],[Reorder?]]="",0,IF(tbl_Inventory[[#This Row],[Category]]="A",$O$9,IF(tbl_Inventory[[#This Row],[Category]]="B",$O$10,IF(tbl_Inventory[[#This Row],[Category]]="C",$O$11,$O$12))))</f>
        <v>0</v>
      </c>
      <c r="L176" s="27">
        <f>IF(tbl_Inventory[[#This Row],[Reorder?]]="Y",VLOOKUP(tbl_Inventory[[#This Row],[Category]],$N$9:$P$13,2,0),0)</f>
        <v>0</v>
      </c>
      <c r="M176"/>
      <c r="N176" s="8"/>
      <c r="O176" s="9"/>
      <c r="P176" s="8"/>
      <c r="R176"/>
      <c r="S176" s="8"/>
      <c r="AC176" s="17">
        <v>21995</v>
      </c>
    </row>
    <row r="177" spans="1:29" x14ac:dyDescent="0.25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tbl_Inventory[[#This Row],[Cost Price]]*(IF(tbl_Inventory[[#This Row],[Premium?]]="Y",$P$4,$P$3)+1)</f>
        <v>11688.726000000001</v>
      </c>
      <c r="I177" s="25" t="str">
        <f>IF(tbl_Inventory[[#This Row],[Num In Stock]]&lt;$P$5,"Y","")</f>
        <v/>
      </c>
      <c r="J177" s="26" t="str">
        <f>IF(AND(tbl_Inventory[[#This Row],[On Backorder]]="",tbl_Inventory[[#This Row],[Below Min]]="Y"),"Y","")</f>
        <v/>
      </c>
      <c r="K177" s="26">
        <f>IF(tbl_Inventory[[#This Row],[Reorder?]]="",0,IF(tbl_Inventory[[#This Row],[Category]]="A",$O$9,IF(tbl_Inventory[[#This Row],[Category]]="B",$O$10,IF(tbl_Inventory[[#This Row],[Category]]="C",$O$11,$O$12))))</f>
        <v>0</v>
      </c>
      <c r="L177" s="27">
        <f>IF(tbl_Inventory[[#This Row],[Reorder?]]="Y",VLOOKUP(tbl_Inventory[[#This Row],[Category]],$N$9:$P$13,2,0),0)</f>
        <v>0</v>
      </c>
      <c r="M177"/>
      <c r="N177" s="8"/>
      <c r="O177" s="9"/>
      <c r="P177" s="8"/>
      <c r="R177"/>
      <c r="S177" s="8"/>
      <c r="AC177" s="17">
        <v>21995</v>
      </c>
    </row>
    <row r="178" spans="1:29" x14ac:dyDescent="0.25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tbl_Inventory[[#This Row],[Cost Price]]*(IF(tbl_Inventory[[#This Row],[Premium?]]="Y",$P$4,$P$3)+1)</f>
        <v>7349.5625</v>
      </c>
      <c r="I178" s="25" t="str">
        <f>IF(tbl_Inventory[[#This Row],[Num In Stock]]&lt;$P$5,"Y","")</f>
        <v/>
      </c>
      <c r="J178" s="26" t="str">
        <f>IF(AND(tbl_Inventory[[#This Row],[On Backorder]]="",tbl_Inventory[[#This Row],[Below Min]]="Y"),"Y","")</f>
        <v/>
      </c>
      <c r="K178" s="26">
        <f>IF(tbl_Inventory[[#This Row],[Reorder?]]="",0,IF(tbl_Inventory[[#This Row],[Category]]="A",$O$9,IF(tbl_Inventory[[#This Row],[Category]]="B",$O$10,IF(tbl_Inventory[[#This Row],[Category]]="C",$O$11,$O$12))))</f>
        <v>0</v>
      </c>
      <c r="L178" s="27">
        <f>IF(tbl_Inventory[[#This Row],[Reorder?]]="Y",VLOOKUP(tbl_Inventory[[#This Row],[Category]],$N$9:$P$13,2,0),0)</f>
        <v>0</v>
      </c>
      <c r="M178"/>
      <c r="N178" s="8"/>
      <c r="O178" s="9"/>
      <c r="P178" s="8"/>
      <c r="R178"/>
      <c r="S178" s="8"/>
      <c r="AC178" s="17">
        <v>21995</v>
      </c>
    </row>
    <row r="179" spans="1:29" x14ac:dyDescent="0.25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tbl_Inventory[[#This Row],[Cost Price]]*(IF(tbl_Inventory[[#This Row],[Premium?]]="Y",$P$4,$P$3)+1)</f>
        <v>13233.581999999999</v>
      </c>
      <c r="I179" s="25" t="str">
        <f>IF(tbl_Inventory[[#This Row],[Num In Stock]]&lt;$P$5,"Y","")</f>
        <v/>
      </c>
      <c r="J179" s="26" t="str">
        <f>IF(AND(tbl_Inventory[[#This Row],[On Backorder]]="",tbl_Inventory[[#This Row],[Below Min]]="Y"),"Y","")</f>
        <v/>
      </c>
      <c r="K179" s="26">
        <f>IF(tbl_Inventory[[#This Row],[Reorder?]]="",0,IF(tbl_Inventory[[#This Row],[Category]]="A",$O$9,IF(tbl_Inventory[[#This Row],[Category]]="B",$O$10,IF(tbl_Inventory[[#This Row],[Category]]="C",$O$11,$O$12))))</f>
        <v>0</v>
      </c>
      <c r="L179" s="27">
        <f>IF(tbl_Inventory[[#This Row],[Reorder?]]="Y",VLOOKUP(tbl_Inventory[[#This Row],[Category]],$N$9:$P$13,2,0),0)</f>
        <v>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25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tbl_Inventory[[#This Row],[Cost Price]]*(IF(tbl_Inventory[[#This Row],[Premium?]]="Y",$P$4,$P$3)+1)</f>
        <v>10003.5</v>
      </c>
      <c r="I180" s="25" t="str">
        <f>IF(tbl_Inventory[[#This Row],[Num In Stock]]&lt;$P$5,"Y","")</f>
        <v>Y</v>
      </c>
      <c r="J180" s="26" t="str">
        <f>IF(AND(tbl_Inventory[[#This Row],[On Backorder]]="",tbl_Inventory[[#This Row],[Below Min]]="Y"),"Y","")</f>
        <v/>
      </c>
      <c r="K180" s="26">
        <f>IF(tbl_Inventory[[#This Row],[Reorder?]]="",0,IF(tbl_Inventory[[#This Row],[Category]]="A",$O$9,IF(tbl_Inventory[[#This Row],[Category]]="B",$O$10,IF(tbl_Inventory[[#This Row],[Category]]="C",$O$11,$O$12))))</f>
        <v>0</v>
      </c>
      <c r="L180" s="27">
        <f>IF(tbl_Inventory[[#This Row],[Reorder?]]="Y",VLOOKUP(tbl_Inventory[[#This Row],[Category]],$N$9:$P$13,2,0),0)</f>
        <v>0</v>
      </c>
      <c r="M180"/>
      <c r="N180" s="8"/>
      <c r="O180" s="9"/>
      <c r="P180" s="8"/>
      <c r="R180"/>
      <c r="S180" s="8"/>
      <c r="AC180" s="17">
        <v>21995</v>
      </c>
    </row>
    <row r="181" spans="1:29" x14ac:dyDescent="0.25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tbl_Inventory[[#This Row],[Cost Price]]*(IF(tbl_Inventory[[#This Row],[Premium?]]="Y",$P$4,$P$3)+1)</f>
        <v>6680.8125</v>
      </c>
      <c r="I181" s="25" t="str">
        <f>IF(tbl_Inventory[[#This Row],[Num In Stock]]&lt;$P$5,"Y","")</f>
        <v>Y</v>
      </c>
      <c r="J181" s="26" t="str">
        <f>IF(AND(tbl_Inventory[[#This Row],[On Backorder]]="",tbl_Inventory[[#This Row],[Below Min]]="Y"),"Y","")</f>
        <v>Y</v>
      </c>
      <c r="K181" s="26">
        <f>IF(tbl_Inventory[[#This Row],[Reorder?]]="",0,IF(tbl_Inventory[[#This Row],[Category]]="A",$O$9,IF(tbl_Inventory[[#This Row],[Category]]="B",$O$10,IF(tbl_Inventory[[#This Row],[Category]]="C",$O$11,$O$12))))</f>
        <v>15</v>
      </c>
      <c r="L181" s="27">
        <f>IF(tbl_Inventory[[#This Row],[Reorder?]]="Y",VLOOKUP(tbl_Inventory[[#This Row],[Category]],$N$9:$P$13,2,0),0)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25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tbl_Inventory[[#This Row],[Cost Price]]*(IF(tbl_Inventory[[#This Row],[Premium?]]="Y",$P$4,$P$3)+1)</f>
        <v>12941.355</v>
      </c>
      <c r="I182" s="25" t="str">
        <f>IF(tbl_Inventory[[#This Row],[Num In Stock]]&lt;$P$5,"Y","")</f>
        <v/>
      </c>
      <c r="J182" s="26" t="str">
        <f>IF(AND(tbl_Inventory[[#This Row],[On Backorder]]="",tbl_Inventory[[#This Row],[Below Min]]="Y"),"Y","")</f>
        <v/>
      </c>
      <c r="K182" s="26">
        <f>IF(tbl_Inventory[[#This Row],[Reorder?]]="",0,IF(tbl_Inventory[[#This Row],[Category]]="A",$O$9,IF(tbl_Inventory[[#This Row],[Category]]="B",$O$10,IF(tbl_Inventory[[#This Row],[Category]]="C",$O$11,$O$12))))</f>
        <v>0</v>
      </c>
      <c r="L182" s="27">
        <f>IF(tbl_Inventory[[#This Row],[Reorder?]]="Y",VLOOKUP(tbl_Inventory[[#This Row],[Category]],$N$9:$P$13,2,0),0)</f>
        <v>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25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tbl_Inventory[[#This Row],[Cost Price]]*(IF(tbl_Inventory[[#This Row],[Premium?]]="Y",$P$4,$P$3)+1)</f>
        <v>12577.5</v>
      </c>
      <c r="I183" s="25" t="str">
        <f>IF(tbl_Inventory[[#This Row],[Num In Stock]]&lt;$P$5,"Y","")</f>
        <v/>
      </c>
      <c r="J183" s="26" t="str">
        <f>IF(AND(tbl_Inventory[[#This Row],[On Backorder]]="",tbl_Inventory[[#This Row],[Below Min]]="Y"),"Y","")</f>
        <v/>
      </c>
      <c r="K183" s="26">
        <f>IF(tbl_Inventory[[#This Row],[Reorder?]]="",0,IF(tbl_Inventory[[#This Row],[Category]]="A",$O$9,IF(tbl_Inventory[[#This Row],[Category]]="B",$O$10,IF(tbl_Inventory[[#This Row],[Category]]="C",$O$11,$O$12))))</f>
        <v>0</v>
      </c>
      <c r="L183" s="27">
        <f>IF(tbl_Inventory[[#This Row],[Reorder?]]="Y",VLOOKUP(tbl_Inventory[[#This Row],[Category]],$N$9:$P$13,2,0),0)</f>
        <v>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25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tbl_Inventory[[#This Row],[Cost Price]]*(IF(tbl_Inventory[[#This Row],[Premium?]]="Y",$P$4,$P$3)+1)</f>
        <v>3965.8620000000001</v>
      </c>
      <c r="I184" s="25" t="str">
        <f>IF(tbl_Inventory[[#This Row],[Num In Stock]]&lt;$P$5,"Y","")</f>
        <v/>
      </c>
      <c r="J184" s="26" t="str">
        <f>IF(AND(tbl_Inventory[[#This Row],[On Backorder]]="",tbl_Inventory[[#This Row],[Below Min]]="Y"),"Y","")</f>
        <v/>
      </c>
      <c r="K184" s="26">
        <f>IF(tbl_Inventory[[#This Row],[Reorder?]]="",0,IF(tbl_Inventory[[#This Row],[Category]]="A",$O$9,IF(tbl_Inventory[[#This Row],[Category]]="B",$O$10,IF(tbl_Inventory[[#This Row],[Category]]="C",$O$11,$O$12))))</f>
        <v>0</v>
      </c>
      <c r="L184" s="27">
        <f>IF(tbl_Inventory[[#This Row],[Reorder?]]="Y",VLOOKUP(tbl_Inventory[[#This Row],[Category]],$N$9:$P$13,2,0),0)</f>
        <v>0</v>
      </c>
      <c r="M184"/>
      <c r="N184" s="8"/>
      <c r="O184" s="9"/>
      <c r="P184" s="8"/>
      <c r="R184"/>
      <c r="S184" s="8"/>
      <c r="AC184" s="17">
        <v>21995</v>
      </c>
    </row>
    <row r="185" spans="1:29" x14ac:dyDescent="0.25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tbl_Inventory[[#This Row],[Cost Price]]*(IF(tbl_Inventory[[#This Row],[Premium?]]="Y",$P$4,$P$3)+1)</f>
        <v>10532.8125</v>
      </c>
      <c r="I185" s="25" t="str">
        <f>IF(tbl_Inventory[[#This Row],[Num In Stock]]&lt;$P$5,"Y","")</f>
        <v/>
      </c>
      <c r="J185" s="26" t="str">
        <f>IF(AND(tbl_Inventory[[#This Row],[On Backorder]]="",tbl_Inventory[[#This Row],[Below Min]]="Y"),"Y","")</f>
        <v/>
      </c>
      <c r="K185" s="26">
        <f>IF(tbl_Inventory[[#This Row],[Reorder?]]="",0,IF(tbl_Inventory[[#This Row],[Category]]="A",$O$9,IF(tbl_Inventory[[#This Row],[Category]]="B",$O$10,IF(tbl_Inventory[[#This Row],[Category]]="C",$O$11,$O$12))))</f>
        <v>0</v>
      </c>
      <c r="L185" s="27">
        <f>IF(tbl_Inventory[[#This Row],[Reorder?]]="Y",VLOOKUP(tbl_Inventory[[#This Row],[Category]],$N$9:$P$13,2,0),0)</f>
        <v>0</v>
      </c>
      <c r="M185"/>
      <c r="N185" s="8"/>
      <c r="O185" s="9"/>
      <c r="P185" s="8"/>
      <c r="R185"/>
      <c r="S185" s="8"/>
      <c r="AC185" s="17">
        <v>21995</v>
      </c>
    </row>
    <row r="186" spans="1:29" x14ac:dyDescent="0.25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tbl_Inventory[[#This Row],[Cost Price]]*(IF(tbl_Inventory[[#This Row],[Premium?]]="Y",$P$4,$P$3)+1)</f>
        <v>14842.983999999999</v>
      </c>
      <c r="I186" s="25" t="str">
        <f>IF(tbl_Inventory[[#This Row],[Num In Stock]]&lt;$P$5,"Y","")</f>
        <v>Y</v>
      </c>
      <c r="J186" s="26" t="str">
        <f>IF(AND(tbl_Inventory[[#This Row],[On Backorder]]="",tbl_Inventory[[#This Row],[Below Min]]="Y"),"Y","")</f>
        <v>Y</v>
      </c>
      <c r="K186" s="26">
        <f>IF(tbl_Inventory[[#This Row],[Reorder?]]="",0,IF(tbl_Inventory[[#This Row],[Category]]="A",$O$9,IF(tbl_Inventory[[#This Row],[Category]]="B",$O$10,IF(tbl_Inventory[[#This Row],[Category]]="C",$O$11,$O$12))))</f>
        <v>10</v>
      </c>
      <c r="L186" s="27">
        <f>IF(tbl_Inventory[[#This Row],[Reorder?]]="Y",VLOOKUP(tbl_Inventory[[#This Row],[Category]],$N$9:$P$13,2,0),0)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25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tbl_Inventory[[#This Row],[Cost Price]]*(IF(tbl_Inventory[[#This Row],[Premium?]]="Y",$P$4,$P$3)+1)</f>
        <v>13764.404999999999</v>
      </c>
      <c r="I187" s="25" t="str">
        <f>IF(tbl_Inventory[[#This Row],[Num In Stock]]&lt;$P$5,"Y","")</f>
        <v>Y</v>
      </c>
      <c r="J187" s="26" t="str">
        <f>IF(AND(tbl_Inventory[[#This Row],[On Backorder]]="",tbl_Inventory[[#This Row],[Below Min]]="Y"),"Y","")</f>
        <v/>
      </c>
      <c r="K187" s="26">
        <f>IF(tbl_Inventory[[#This Row],[Reorder?]]="",0,IF(tbl_Inventory[[#This Row],[Category]]="A",$O$9,IF(tbl_Inventory[[#This Row],[Category]]="B",$O$10,IF(tbl_Inventory[[#This Row],[Category]]="C",$O$11,$O$12))))</f>
        <v>0</v>
      </c>
      <c r="L187" s="27">
        <f>IF(tbl_Inventory[[#This Row],[Reorder?]]="Y",VLOOKUP(tbl_Inventory[[#This Row],[Category]],$N$9:$P$13,2,0),0)</f>
        <v>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25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tbl_Inventory[[#This Row],[Cost Price]]*(IF(tbl_Inventory[[#This Row],[Premium?]]="Y",$P$4,$P$3)+1)</f>
        <v>5713.5</v>
      </c>
      <c r="I188" s="25" t="str">
        <f>IF(tbl_Inventory[[#This Row],[Num In Stock]]&lt;$P$5,"Y","")</f>
        <v>Y</v>
      </c>
      <c r="J188" s="26" t="str">
        <f>IF(AND(tbl_Inventory[[#This Row],[On Backorder]]="",tbl_Inventory[[#This Row],[Below Min]]="Y"),"Y","")</f>
        <v>Y</v>
      </c>
      <c r="K188" s="26">
        <f>IF(tbl_Inventory[[#This Row],[Reorder?]]="",0,IF(tbl_Inventory[[#This Row],[Category]]="A",$O$9,IF(tbl_Inventory[[#This Row],[Category]]="B",$O$10,IF(tbl_Inventory[[#This Row],[Category]]="C",$O$11,$O$12))))</f>
        <v>25</v>
      </c>
      <c r="L188" s="27">
        <f>IF(tbl_Inventory[[#This Row],[Reorder?]]="Y",VLOOKUP(tbl_Inventory[[#This Row],[Category]],$N$9:$P$13,2,0),0)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25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tbl_Inventory[[#This Row],[Cost Price]]*(IF(tbl_Inventory[[#This Row],[Premium?]]="Y",$P$4,$P$3)+1)</f>
        <v>9534.1049999999996</v>
      </c>
      <c r="I189" s="25" t="str">
        <f>IF(tbl_Inventory[[#This Row],[Num In Stock]]&lt;$P$5,"Y","")</f>
        <v/>
      </c>
      <c r="J189" s="26" t="str">
        <f>IF(AND(tbl_Inventory[[#This Row],[On Backorder]]="",tbl_Inventory[[#This Row],[Below Min]]="Y"),"Y","")</f>
        <v/>
      </c>
      <c r="K189" s="26">
        <f>IF(tbl_Inventory[[#This Row],[Reorder?]]="",0,IF(tbl_Inventory[[#This Row],[Category]]="A",$O$9,IF(tbl_Inventory[[#This Row],[Category]]="B",$O$10,IF(tbl_Inventory[[#This Row],[Category]]="C",$O$11,$O$12))))</f>
        <v>0</v>
      </c>
      <c r="L189" s="27">
        <f>IF(tbl_Inventory[[#This Row],[Reorder?]]="Y",VLOOKUP(tbl_Inventory[[#This Row],[Category]],$N$9:$P$13,2,0),0)</f>
        <v>0</v>
      </c>
      <c r="M189"/>
      <c r="N189" s="8"/>
      <c r="O189" s="9"/>
      <c r="P189" s="8"/>
      <c r="R189"/>
      <c r="S189" s="8"/>
      <c r="AC189" s="17">
        <v>21995</v>
      </c>
    </row>
    <row r="190" spans="1:29" x14ac:dyDescent="0.25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tbl_Inventory[[#This Row],[Cost Price]]*(IF(tbl_Inventory[[#This Row],[Premium?]]="Y",$P$4,$P$3)+1)</f>
        <v>7937.7419999999993</v>
      </c>
      <c r="I190" s="25" t="str">
        <f>IF(tbl_Inventory[[#This Row],[Num In Stock]]&lt;$P$5,"Y","")</f>
        <v/>
      </c>
      <c r="J190" s="26" t="str">
        <f>IF(AND(tbl_Inventory[[#This Row],[On Backorder]]="",tbl_Inventory[[#This Row],[Below Min]]="Y"),"Y","")</f>
        <v/>
      </c>
      <c r="K190" s="26">
        <f>IF(tbl_Inventory[[#This Row],[Reorder?]]="",0,IF(tbl_Inventory[[#This Row],[Category]]="A",$O$9,IF(tbl_Inventory[[#This Row],[Category]]="B",$O$10,IF(tbl_Inventory[[#This Row],[Category]]="C",$O$11,$O$12))))</f>
        <v>0</v>
      </c>
      <c r="L190" s="27">
        <f>IF(tbl_Inventory[[#This Row],[Reorder?]]="Y",VLOOKUP(tbl_Inventory[[#This Row],[Category]],$N$9:$P$13,2,0),0)</f>
        <v>0</v>
      </c>
      <c r="M190"/>
      <c r="N190" s="8"/>
      <c r="O190" s="9"/>
      <c r="P190" s="8"/>
      <c r="R190"/>
      <c r="S190" s="8"/>
      <c r="AC190" s="17">
        <v>21995</v>
      </c>
    </row>
    <row r="191" spans="1:29" x14ac:dyDescent="0.25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tbl_Inventory[[#This Row],[Cost Price]]*(IF(tbl_Inventory[[#This Row],[Premium?]]="Y",$P$4,$P$3)+1)</f>
        <v>14954.73</v>
      </c>
      <c r="I191" s="25" t="str">
        <f>IF(tbl_Inventory[[#This Row],[Num In Stock]]&lt;$P$5,"Y","")</f>
        <v/>
      </c>
      <c r="J191" s="26" t="str">
        <f>IF(AND(tbl_Inventory[[#This Row],[On Backorder]]="",tbl_Inventory[[#This Row],[Below Min]]="Y"),"Y","")</f>
        <v/>
      </c>
      <c r="K191" s="26">
        <f>IF(tbl_Inventory[[#This Row],[Reorder?]]="",0,IF(tbl_Inventory[[#This Row],[Category]]="A",$O$9,IF(tbl_Inventory[[#This Row],[Category]]="B",$O$10,IF(tbl_Inventory[[#This Row],[Category]]="C",$O$11,$O$12))))</f>
        <v>0</v>
      </c>
      <c r="L191" s="27">
        <f>IF(tbl_Inventory[[#This Row],[Reorder?]]="Y",VLOOKUP(tbl_Inventory[[#This Row],[Category]],$N$9:$P$13,2,0),0)</f>
        <v>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25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tbl_Inventory[[#This Row],[Cost Price]]*(IF(tbl_Inventory[[#This Row],[Premium?]]="Y",$P$4,$P$3)+1)</f>
        <v>13477.369999999999</v>
      </c>
      <c r="I192" s="25" t="str">
        <f>IF(tbl_Inventory[[#This Row],[Num In Stock]]&lt;$P$5,"Y","")</f>
        <v/>
      </c>
      <c r="J192" s="26" t="str">
        <f>IF(AND(tbl_Inventory[[#This Row],[On Backorder]]="",tbl_Inventory[[#This Row],[Below Min]]="Y"),"Y","")</f>
        <v/>
      </c>
      <c r="K192" s="26">
        <f>IF(tbl_Inventory[[#This Row],[Reorder?]]="",0,IF(tbl_Inventory[[#This Row],[Category]]="A",$O$9,IF(tbl_Inventory[[#This Row],[Category]]="B",$O$10,IF(tbl_Inventory[[#This Row],[Category]]="C",$O$11,$O$12))))</f>
        <v>0</v>
      </c>
      <c r="L192" s="27">
        <f>IF(tbl_Inventory[[#This Row],[Reorder?]]="Y",VLOOKUP(tbl_Inventory[[#This Row],[Category]],$N$9:$P$13,2,0),0)</f>
        <v>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25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tbl_Inventory[[#This Row],[Cost Price]]*(IF(tbl_Inventory[[#This Row],[Premium?]]="Y",$P$4,$P$3)+1)</f>
        <v>6054.1669999999995</v>
      </c>
      <c r="I193" s="25" t="str">
        <f>IF(tbl_Inventory[[#This Row],[Num In Stock]]&lt;$P$5,"Y","")</f>
        <v/>
      </c>
      <c r="J193" s="26" t="str">
        <f>IF(AND(tbl_Inventory[[#This Row],[On Backorder]]="",tbl_Inventory[[#This Row],[Below Min]]="Y"),"Y","")</f>
        <v/>
      </c>
      <c r="K193" s="26">
        <f>IF(tbl_Inventory[[#This Row],[Reorder?]]="",0,IF(tbl_Inventory[[#This Row],[Category]]="A",$O$9,IF(tbl_Inventory[[#This Row],[Category]]="B",$O$10,IF(tbl_Inventory[[#This Row],[Category]]="C",$O$11,$O$12))))</f>
        <v>0</v>
      </c>
      <c r="L193" s="27">
        <f>IF(tbl_Inventory[[#This Row],[Reorder?]]="Y",VLOOKUP(tbl_Inventory[[#This Row],[Category]],$N$9:$P$13,2,0),0)</f>
        <v>0</v>
      </c>
      <c r="M193"/>
      <c r="N193" s="8"/>
      <c r="O193" s="9"/>
      <c r="P193" s="8"/>
      <c r="R193"/>
      <c r="S193" s="8"/>
      <c r="AC193" s="17">
        <v>21995</v>
      </c>
    </row>
    <row r="194" spans="1:29" x14ac:dyDescent="0.25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tbl_Inventory[[#This Row],[Cost Price]]*(IF(tbl_Inventory[[#This Row],[Premium?]]="Y",$P$4,$P$3)+1)</f>
        <v>21237.3125</v>
      </c>
      <c r="I194" s="25" t="str">
        <f>IF(tbl_Inventory[[#This Row],[Num In Stock]]&lt;$P$5,"Y","")</f>
        <v/>
      </c>
      <c r="J194" s="26" t="str">
        <f>IF(AND(tbl_Inventory[[#This Row],[On Backorder]]="",tbl_Inventory[[#This Row],[Below Min]]="Y"),"Y","")</f>
        <v/>
      </c>
      <c r="K194" s="26">
        <f>IF(tbl_Inventory[[#This Row],[Reorder?]]="",0,IF(tbl_Inventory[[#This Row],[Category]]="A",$O$9,IF(tbl_Inventory[[#This Row],[Category]]="B",$O$10,IF(tbl_Inventory[[#This Row],[Category]]="C",$O$11,$O$12))))</f>
        <v>0</v>
      </c>
      <c r="L194" s="27">
        <f>IF(tbl_Inventory[[#This Row],[Reorder?]]="Y",VLOOKUP(tbl_Inventory[[#This Row],[Category]],$N$9:$P$13,2,0),0)</f>
        <v>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25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tbl_Inventory[[#This Row],[Cost Price]]*(IF(tbl_Inventory[[#This Row],[Premium?]]="Y",$P$4,$P$3)+1)</f>
        <v>19159.954999999998</v>
      </c>
      <c r="I195" s="25" t="str">
        <f>IF(tbl_Inventory[[#This Row],[Num In Stock]]&lt;$P$5,"Y","")</f>
        <v/>
      </c>
      <c r="J195" s="26" t="str">
        <f>IF(AND(tbl_Inventory[[#This Row],[On Backorder]]="",tbl_Inventory[[#This Row],[Below Min]]="Y"),"Y","")</f>
        <v/>
      </c>
      <c r="K195" s="26">
        <f>IF(tbl_Inventory[[#This Row],[Reorder?]]="",0,IF(tbl_Inventory[[#This Row],[Category]]="A",$O$9,IF(tbl_Inventory[[#This Row],[Category]]="B",$O$10,IF(tbl_Inventory[[#This Row],[Category]]="C",$O$11,$O$12))))</f>
        <v>0</v>
      </c>
      <c r="L195" s="27">
        <f>IF(tbl_Inventory[[#This Row],[Reorder?]]="Y",VLOOKUP(tbl_Inventory[[#This Row],[Category]],$N$9:$P$13,2,0),0)</f>
        <v>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25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tbl_Inventory[[#This Row],[Cost Price]]*(IF(tbl_Inventory[[#This Row],[Premium?]]="Y",$P$4,$P$3)+1)</f>
        <v>13738.125</v>
      </c>
      <c r="I196" s="25" t="str">
        <f>IF(tbl_Inventory[[#This Row],[Num In Stock]]&lt;$P$5,"Y","")</f>
        <v/>
      </c>
      <c r="J196" s="26" t="str">
        <f>IF(AND(tbl_Inventory[[#This Row],[On Backorder]]="",tbl_Inventory[[#This Row],[Below Min]]="Y"),"Y","")</f>
        <v/>
      </c>
      <c r="K196" s="26">
        <f>IF(tbl_Inventory[[#This Row],[Reorder?]]="",0,IF(tbl_Inventory[[#This Row],[Category]]="A",$O$9,IF(tbl_Inventory[[#This Row],[Category]]="B",$O$10,IF(tbl_Inventory[[#This Row],[Category]]="C",$O$11,$O$12))))</f>
        <v>0</v>
      </c>
      <c r="L196" s="27">
        <f>IF(tbl_Inventory[[#This Row],[Reorder?]]="Y",VLOOKUP(tbl_Inventory[[#This Row],[Category]],$N$9:$P$13,2,0),0)</f>
        <v>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25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tbl_Inventory[[#This Row],[Cost Price]]*(IF(tbl_Inventory[[#This Row],[Premium?]]="Y",$P$4,$P$3)+1)</f>
        <v>7934.0625</v>
      </c>
      <c r="I197" s="25" t="str">
        <f>IF(tbl_Inventory[[#This Row],[Num In Stock]]&lt;$P$5,"Y","")</f>
        <v>Y</v>
      </c>
      <c r="J197" s="26" t="str">
        <f>IF(AND(tbl_Inventory[[#This Row],[On Backorder]]="",tbl_Inventory[[#This Row],[Below Min]]="Y"),"Y","")</f>
        <v>Y</v>
      </c>
      <c r="K197" s="26">
        <f>IF(tbl_Inventory[[#This Row],[Reorder?]]="",0,IF(tbl_Inventory[[#This Row],[Category]]="A",$O$9,IF(tbl_Inventory[[#This Row],[Category]]="B",$O$10,IF(tbl_Inventory[[#This Row],[Category]]="C",$O$11,$O$12))))</f>
        <v>15</v>
      </c>
      <c r="L197" s="27">
        <f>IF(tbl_Inventory[[#This Row],[Reorder?]]="Y",VLOOKUP(tbl_Inventory[[#This Row],[Category]],$N$9:$P$13,2,0),0)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25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tbl_Inventory[[#This Row],[Cost Price]]*(IF(tbl_Inventory[[#This Row],[Premium?]]="Y",$P$4,$P$3)+1)</f>
        <v>12941.355</v>
      </c>
      <c r="I198" s="25" t="str">
        <f>IF(tbl_Inventory[[#This Row],[Num In Stock]]&lt;$P$5,"Y","")</f>
        <v/>
      </c>
      <c r="J198" s="26" t="str">
        <f>IF(AND(tbl_Inventory[[#This Row],[On Backorder]]="",tbl_Inventory[[#This Row],[Below Min]]="Y"),"Y","")</f>
        <v/>
      </c>
      <c r="K198" s="26">
        <f>IF(tbl_Inventory[[#This Row],[Reorder?]]="",0,IF(tbl_Inventory[[#This Row],[Category]]="A",$O$9,IF(tbl_Inventory[[#This Row],[Category]]="B",$O$10,IF(tbl_Inventory[[#This Row],[Category]]="C",$O$11,$O$12))))</f>
        <v>0</v>
      </c>
      <c r="L198" s="27">
        <f>IF(tbl_Inventory[[#This Row],[Reorder?]]="Y",VLOOKUP(tbl_Inventory[[#This Row],[Category]],$N$9:$P$13,2,0),0)</f>
        <v>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25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tbl_Inventory[[#This Row],[Cost Price]]*(IF(tbl_Inventory[[#This Row],[Premium?]]="Y",$P$4,$P$3)+1)</f>
        <v>5289.8219999999992</v>
      </c>
      <c r="I199" s="25" t="str">
        <f>IF(tbl_Inventory[[#This Row],[Num In Stock]]&lt;$P$5,"Y","")</f>
        <v>Y</v>
      </c>
      <c r="J199" s="26" t="str">
        <f>IF(AND(tbl_Inventory[[#This Row],[On Backorder]]="",tbl_Inventory[[#This Row],[Below Min]]="Y"),"Y","")</f>
        <v/>
      </c>
      <c r="K199" s="26">
        <f>IF(tbl_Inventory[[#This Row],[Reorder?]]="",0,IF(tbl_Inventory[[#This Row],[Category]]="A",$O$9,IF(tbl_Inventory[[#This Row],[Category]]="B",$O$10,IF(tbl_Inventory[[#This Row],[Category]]="C",$O$11,$O$12))))</f>
        <v>0</v>
      </c>
      <c r="L199" s="27">
        <f>IF(tbl_Inventory[[#This Row],[Reorder?]]="Y",VLOOKUP(tbl_Inventory[[#This Row],[Category]],$N$9:$P$13,2,0),0)</f>
        <v>0</v>
      </c>
      <c r="M199"/>
      <c r="N199" s="8"/>
      <c r="O199" s="9"/>
      <c r="P199" s="8"/>
      <c r="R199"/>
      <c r="S199" s="8"/>
      <c r="AC199" s="17">
        <v>21995</v>
      </c>
    </row>
    <row r="200" spans="1:29" x14ac:dyDescent="0.25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tbl_Inventory[[#This Row],[Cost Price]]*(IF(tbl_Inventory[[#This Row],[Premium?]]="Y",$P$4,$P$3)+1)</f>
        <v>16964.741999999998</v>
      </c>
      <c r="I200" s="25" t="str">
        <f>IF(tbl_Inventory[[#This Row],[Num In Stock]]&lt;$P$5,"Y","")</f>
        <v>Y</v>
      </c>
      <c r="J200" s="26" t="str">
        <f>IF(AND(tbl_Inventory[[#This Row],[On Backorder]]="",tbl_Inventory[[#This Row],[Below Min]]="Y"),"Y","")</f>
        <v>Y</v>
      </c>
      <c r="K200" s="26">
        <f>IF(tbl_Inventory[[#This Row],[Reorder?]]="",0,IF(tbl_Inventory[[#This Row],[Category]]="A",$O$9,IF(tbl_Inventory[[#This Row],[Category]]="B",$O$10,IF(tbl_Inventory[[#This Row],[Category]]="C",$O$11,$O$12))))</f>
        <v>10</v>
      </c>
      <c r="L200" s="27">
        <f>IF(tbl_Inventory[[#This Row],[Reorder?]]="Y",VLOOKUP(tbl_Inventory[[#This Row],[Category]],$N$9:$P$13,2,0),0)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25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tbl_Inventory[[#This Row],[Cost Price]]*(IF(tbl_Inventory[[#This Row],[Premium?]]="Y",$P$4,$P$3)+1)</f>
        <v>9556.125</v>
      </c>
      <c r="I201" s="25" t="str">
        <f>IF(tbl_Inventory[[#This Row],[Num In Stock]]&lt;$P$5,"Y","")</f>
        <v>Y</v>
      </c>
      <c r="J201" s="26" t="str">
        <f>IF(AND(tbl_Inventory[[#This Row],[On Backorder]]="",tbl_Inventory[[#This Row],[Below Min]]="Y"),"Y","")</f>
        <v/>
      </c>
      <c r="K201" s="26">
        <f>IF(tbl_Inventory[[#This Row],[Reorder?]]="",0,IF(tbl_Inventory[[#This Row],[Category]]="A",$O$9,IF(tbl_Inventory[[#This Row],[Category]]="B",$O$10,IF(tbl_Inventory[[#This Row],[Category]]="C",$O$11,$O$12))))</f>
        <v>0</v>
      </c>
      <c r="L201" s="27">
        <f>IF(tbl_Inventory[[#This Row],[Reorder?]]="Y",VLOOKUP(tbl_Inventory[[#This Row],[Category]],$N$9:$P$13,2,0),0)</f>
        <v>0</v>
      </c>
      <c r="M201"/>
      <c r="N201" s="8"/>
      <c r="O201" s="9"/>
      <c r="P201" s="8"/>
      <c r="R201"/>
      <c r="S201" s="8"/>
      <c r="AC201" s="17">
        <v>21995</v>
      </c>
    </row>
    <row r="202" spans="1:29" x14ac:dyDescent="0.25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tbl_Inventory[[#This Row],[Cost Price]]*(IF(tbl_Inventory[[#This Row],[Premium?]]="Y",$P$4,$P$3)+1)</f>
        <v>16766.442999999999</v>
      </c>
      <c r="I202" s="25" t="str">
        <f>IF(tbl_Inventory[[#This Row],[Num In Stock]]&lt;$P$5,"Y","")</f>
        <v>Y</v>
      </c>
      <c r="J202" s="26" t="str">
        <f>IF(AND(tbl_Inventory[[#This Row],[On Backorder]]="",tbl_Inventory[[#This Row],[Below Min]]="Y"),"Y","")</f>
        <v>Y</v>
      </c>
      <c r="K202" s="26">
        <f>IF(tbl_Inventory[[#This Row],[Reorder?]]="",0,IF(tbl_Inventory[[#This Row],[Category]]="A",$O$9,IF(tbl_Inventory[[#This Row],[Category]]="B",$O$10,IF(tbl_Inventory[[#This Row],[Category]]="C",$O$11,$O$12))))</f>
        <v>10</v>
      </c>
      <c r="L202" s="27">
        <f>IF(tbl_Inventory[[#This Row],[Reorder?]]="Y",VLOOKUP(tbl_Inventory[[#This Row],[Category]],$N$9:$P$13,2,0),0)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25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tbl_Inventory[[#This Row],[Cost Price]]*(IF(tbl_Inventory[[#This Row],[Premium?]]="Y",$P$4,$P$3)+1)</f>
        <v>19112.9375</v>
      </c>
      <c r="I203" s="25" t="str">
        <f>IF(tbl_Inventory[[#This Row],[Num In Stock]]&lt;$P$5,"Y","")</f>
        <v/>
      </c>
      <c r="J203" s="26" t="str">
        <f>IF(AND(tbl_Inventory[[#This Row],[On Backorder]]="",tbl_Inventory[[#This Row],[Below Min]]="Y"),"Y","")</f>
        <v/>
      </c>
      <c r="K203" s="26">
        <f>IF(tbl_Inventory[[#This Row],[Reorder?]]="",0,IF(tbl_Inventory[[#This Row],[Category]]="A",$O$9,IF(tbl_Inventory[[#This Row],[Category]]="B",$O$10,IF(tbl_Inventory[[#This Row],[Category]]="C",$O$11,$O$12))))</f>
        <v>0</v>
      </c>
      <c r="L203" s="27">
        <f>IF(tbl_Inventory[[#This Row],[Reorder?]]="Y",VLOOKUP(tbl_Inventory[[#This Row],[Category]],$N$9:$P$13,2,0),0)</f>
        <v>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25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tbl_Inventory[[#This Row],[Cost Price]]*(IF(tbl_Inventory[[#This Row],[Premium?]]="Y",$P$4,$P$3)+1)</f>
        <v>11862.5</v>
      </c>
      <c r="I204" s="25" t="str">
        <f>IF(tbl_Inventory[[#This Row],[Num In Stock]]&lt;$P$5,"Y","")</f>
        <v>Y</v>
      </c>
      <c r="J204" s="26" t="str">
        <f>IF(AND(tbl_Inventory[[#This Row],[On Backorder]]="",tbl_Inventory[[#This Row],[Below Min]]="Y"),"Y","")</f>
        <v/>
      </c>
      <c r="K204" s="26">
        <f>IF(tbl_Inventory[[#This Row],[Reorder?]]="",0,IF(tbl_Inventory[[#This Row],[Category]]="A",$O$9,IF(tbl_Inventory[[#This Row],[Category]]="B",$O$10,IF(tbl_Inventory[[#This Row],[Category]]="C",$O$11,$O$12))))</f>
        <v>0</v>
      </c>
      <c r="L204" s="27">
        <f>IF(tbl_Inventory[[#This Row],[Reorder?]]="Y",VLOOKUP(tbl_Inventory[[#This Row],[Category]],$N$9:$P$13,2,0),0)</f>
        <v>0</v>
      </c>
      <c r="M204"/>
      <c r="N204" s="8"/>
      <c r="O204" s="9"/>
      <c r="P204" s="8"/>
      <c r="R204"/>
      <c r="S204" s="8"/>
      <c r="AC204" s="17">
        <v>21995</v>
      </c>
    </row>
    <row r="205" spans="1:29" x14ac:dyDescent="0.25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tbl_Inventory[[#This Row],[Cost Price]]*(IF(tbl_Inventory[[#This Row],[Premium?]]="Y",$P$4,$P$3)+1)</f>
        <v>9623.3125</v>
      </c>
      <c r="I205" s="25" t="str">
        <f>IF(tbl_Inventory[[#This Row],[Num In Stock]]&lt;$P$5,"Y","")</f>
        <v/>
      </c>
      <c r="J205" s="26" t="str">
        <f>IF(AND(tbl_Inventory[[#This Row],[On Backorder]]="",tbl_Inventory[[#This Row],[Below Min]]="Y"),"Y","")</f>
        <v/>
      </c>
      <c r="K205" s="26">
        <f>IF(tbl_Inventory[[#This Row],[Reorder?]]="",0,IF(tbl_Inventory[[#This Row],[Category]]="A",$O$9,IF(tbl_Inventory[[#This Row],[Category]]="B",$O$10,IF(tbl_Inventory[[#This Row],[Category]]="C",$O$11,$O$12))))</f>
        <v>0</v>
      </c>
      <c r="L205" s="27">
        <f>IF(tbl_Inventory[[#This Row],[Reorder?]]="Y",VLOOKUP(tbl_Inventory[[#This Row],[Category]],$N$9:$P$13,2,0),0)</f>
        <v>0</v>
      </c>
      <c r="M205"/>
      <c r="N205" s="8"/>
      <c r="O205" s="9"/>
      <c r="P205" s="8"/>
      <c r="R205"/>
      <c r="S205" s="8"/>
      <c r="AC205" s="17">
        <v>21995</v>
      </c>
    </row>
    <row r="206" spans="1:29" x14ac:dyDescent="0.25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tbl_Inventory[[#This Row],[Cost Price]]*(IF(tbl_Inventory[[#This Row],[Premium?]]="Y",$P$4,$P$3)+1)</f>
        <v>14007.5</v>
      </c>
      <c r="I206" s="25" t="str">
        <f>IF(tbl_Inventory[[#This Row],[Num In Stock]]&lt;$P$5,"Y","")</f>
        <v/>
      </c>
      <c r="J206" s="26" t="str">
        <f>IF(AND(tbl_Inventory[[#This Row],[On Backorder]]="",tbl_Inventory[[#This Row],[Below Min]]="Y"),"Y","")</f>
        <v/>
      </c>
      <c r="K206" s="26">
        <f>IF(tbl_Inventory[[#This Row],[Reorder?]]="",0,IF(tbl_Inventory[[#This Row],[Category]]="A",$O$9,IF(tbl_Inventory[[#This Row],[Category]]="B",$O$10,IF(tbl_Inventory[[#This Row],[Category]]="C",$O$11,$O$12))))</f>
        <v>0</v>
      </c>
      <c r="L206" s="27">
        <f>IF(tbl_Inventory[[#This Row],[Reorder?]]="Y",VLOOKUP(tbl_Inventory[[#This Row],[Category]],$N$9:$P$13,2,0),0)</f>
        <v>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25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tbl_Inventory[[#This Row],[Cost Price]]*(IF(tbl_Inventory[[#This Row],[Premium?]]="Y",$P$4,$P$3)+1)</f>
        <v>4809.3259999999991</v>
      </c>
      <c r="I207" s="25" t="str">
        <f>IF(tbl_Inventory[[#This Row],[Num In Stock]]&lt;$P$5,"Y","")</f>
        <v/>
      </c>
      <c r="J207" s="26" t="str">
        <f>IF(AND(tbl_Inventory[[#This Row],[On Backorder]]="",tbl_Inventory[[#This Row],[Below Min]]="Y"),"Y","")</f>
        <v/>
      </c>
      <c r="K207" s="26">
        <f>IF(tbl_Inventory[[#This Row],[Reorder?]]="",0,IF(tbl_Inventory[[#This Row],[Category]]="A",$O$9,IF(tbl_Inventory[[#This Row],[Category]]="B",$O$10,IF(tbl_Inventory[[#This Row],[Category]]="C",$O$11,$O$12))))</f>
        <v>0</v>
      </c>
      <c r="L207" s="27">
        <f>IF(tbl_Inventory[[#This Row],[Reorder?]]="Y",VLOOKUP(tbl_Inventory[[#This Row],[Category]],$N$9:$P$13,2,0),0)</f>
        <v>0</v>
      </c>
      <c r="M207"/>
      <c r="N207" s="8"/>
      <c r="O207" s="9"/>
      <c r="P207" s="8"/>
      <c r="R207"/>
      <c r="S207" s="8"/>
      <c r="AC207" s="17">
        <v>21995</v>
      </c>
    </row>
    <row r="208" spans="1:29" x14ac:dyDescent="0.25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tbl_Inventory[[#This Row],[Cost Price]]*(IF(tbl_Inventory[[#This Row],[Premium?]]="Y",$P$4,$P$3)+1)</f>
        <v>13578.5</v>
      </c>
      <c r="I208" s="25" t="str">
        <f>IF(tbl_Inventory[[#This Row],[Num In Stock]]&lt;$P$5,"Y","")</f>
        <v/>
      </c>
      <c r="J208" s="26" t="str">
        <f>IF(AND(tbl_Inventory[[#This Row],[On Backorder]]="",tbl_Inventory[[#This Row],[Below Min]]="Y"),"Y","")</f>
        <v/>
      </c>
      <c r="K208" s="26">
        <f>IF(tbl_Inventory[[#This Row],[Reorder?]]="",0,IF(tbl_Inventory[[#This Row],[Category]]="A",$O$9,IF(tbl_Inventory[[#This Row],[Category]]="B",$O$10,IF(tbl_Inventory[[#This Row],[Category]]="C",$O$11,$O$12))))</f>
        <v>0</v>
      </c>
      <c r="L208" s="27">
        <f>IF(tbl_Inventory[[#This Row],[Reorder?]]="Y",VLOOKUP(tbl_Inventory[[#This Row],[Category]],$N$9:$P$13,2,0),0)</f>
        <v>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25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tbl_Inventory[[#This Row],[Cost Price]]*(IF(tbl_Inventory[[#This Row],[Premium?]]="Y",$P$4,$P$3)+1)</f>
        <v>5123.5599999999995</v>
      </c>
      <c r="I209" s="25" t="str">
        <f>IF(tbl_Inventory[[#This Row],[Num In Stock]]&lt;$P$5,"Y","")</f>
        <v/>
      </c>
      <c r="J209" s="26" t="str">
        <f>IF(AND(tbl_Inventory[[#This Row],[On Backorder]]="",tbl_Inventory[[#This Row],[Below Min]]="Y"),"Y","")</f>
        <v/>
      </c>
      <c r="K209" s="26">
        <f>IF(tbl_Inventory[[#This Row],[Reorder?]]="",0,IF(tbl_Inventory[[#This Row],[Category]]="A",$O$9,IF(tbl_Inventory[[#This Row],[Category]]="B",$O$10,IF(tbl_Inventory[[#This Row],[Category]]="C",$O$11,$O$12))))</f>
        <v>0</v>
      </c>
      <c r="L209" s="27">
        <f>IF(tbl_Inventory[[#This Row],[Reorder?]]="Y",VLOOKUP(tbl_Inventory[[#This Row],[Category]],$N$9:$P$13,2,0),0)</f>
        <v>0</v>
      </c>
      <c r="M209"/>
      <c r="N209" s="8"/>
      <c r="O209" s="9"/>
      <c r="P209" s="8"/>
      <c r="R209"/>
      <c r="S209" s="8"/>
      <c r="AC209" s="17">
        <v>21995</v>
      </c>
    </row>
    <row r="210" spans="1:29" x14ac:dyDescent="0.25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tbl_Inventory[[#This Row],[Cost Price]]*(IF(tbl_Inventory[[#This Row],[Premium?]]="Y",$P$4,$P$3)+1)</f>
        <v>13350.224999999999</v>
      </c>
      <c r="I210" s="25" t="str">
        <f>IF(tbl_Inventory[[#This Row],[Num In Stock]]&lt;$P$5,"Y","")</f>
        <v/>
      </c>
      <c r="J210" s="26" t="str">
        <f>IF(AND(tbl_Inventory[[#This Row],[On Backorder]]="",tbl_Inventory[[#This Row],[Below Min]]="Y"),"Y","")</f>
        <v/>
      </c>
      <c r="K210" s="26">
        <f>IF(tbl_Inventory[[#This Row],[Reorder?]]="",0,IF(tbl_Inventory[[#This Row],[Category]]="A",$O$9,IF(tbl_Inventory[[#This Row],[Category]]="B",$O$10,IF(tbl_Inventory[[#This Row],[Category]]="C",$O$11,$O$12))))</f>
        <v>0</v>
      </c>
      <c r="L210" s="27">
        <f>IF(tbl_Inventory[[#This Row],[Reorder?]]="Y",VLOOKUP(tbl_Inventory[[#This Row],[Category]],$N$9:$P$13,2,0),0)</f>
        <v>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25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tbl_Inventory[[#This Row],[Cost Price]]*(IF(tbl_Inventory[[#This Row],[Premium?]]="Y",$P$4,$P$3)+1)</f>
        <v>8287.5</v>
      </c>
      <c r="I211" s="25" t="str">
        <f>IF(tbl_Inventory[[#This Row],[Num In Stock]]&lt;$P$5,"Y","")</f>
        <v/>
      </c>
      <c r="J211" s="26" t="str">
        <f>IF(AND(tbl_Inventory[[#This Row],[On Backorder]]="",tbl_Inventory[[#This Row],[Below Min]]="Y"),"Y","")</f>
        <v/>
      </c>
      <c r="K211" s="26">
        <f>IF(tbl_Inventory[[#This Row],[Reorder?]]="",0,IF(tbl_Inventory[[#This Row],[Category]]="A",$O$9,IF(tbl_Inventory[[#This Row],[Category]]="B",$O$10,IF(tbl_Inventory[[#This Row],[Category]]="C",$O$11,$O$12))))</f>
        <v>0</v>
      </c>
      <c r="L211" s="27">
        <f>IF(tbl_Inventory[[#This Row],[Reorder?]]="Y",VLOOKUP(tbl_Inventory[[#This Row],[Category]],$N$9:$P$13,2,0),0)</f>
        <v>0</v>
      </c>
      <c r="M211"/>
      <c r="N211" s="8"/>
      <c r="O211" s="9"/>
      <c r="P211" s="8"/>
      <c r="R211"/>
      <c r="S211" s="8"/>
      <c r="AC211" s="17">
        <v>21995</v>
      </c>
    </row>
    <row r="212" spans="1:29" x14ac:dyDescent="0.25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tbl_Inventory[[#This Row],[Cost Price]]*(IF(tbl_Inventory[[#This Row],[Premium?]]="Y",$P$4,$P$3)+1)</f>
        <v>2853.5</v>
      </c>
      <c r="I212" s="25" t="str">
        <f>IF(tbl_Inventory[[#This Row],[Num In Stock]]&lt;$P$5,"Y","")</f>
        <v/>
      </c>
      <c r="J212" s="26" t="str">
        <f>IF(AND(tbl_Inventory[[#This Row],[On Backorder]]="",tbl_Inventory[[#This Row],[Below Min]]="Y"),"Y","")</f>
        <v/>
      </c>
      <c r="K212" s="26">
        <f>IF(tbl_Inventory[[#This Row],[Reorder?]]="",0,IF(tbl_Inventory[[#This Row],[Category]]="A",$O$9,IF(tbl_Inventory[[#This Row],[Category]]="B",$O$10,IF(tbl_Inventory[[#This Row],[Category]]="C",$O$11,$O$12))))</f>
        <v>0</v>
      </c>
      <c r="L212" s="27">
        <f>IF(tbl_Inventory[[#This Row],[Reorder?]]="Y",VLOOKUP(tbl_Inventory[[#This Row],[Category]],$N$9:$P$13,2,0),0)</f>
        <v>0</v>
      </c>
      <c r="M212"/>
      <c r="N212" s="8"/>
      <c r="O212" s="9"/>
      <c r="P212" s="8"/>
      <c r="R212"/>
      <c r="S212" s="8"/>
      <c r="AC212" s="17">
        <v>21995</v>
      </c>
    </row>
    <row r="213" spans="1:29" x14ac:dyDescent="0.25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tbl_Inventory[[#This Row],[Cost Price]]*(IF(tbl_Inventory[[#This Row],[Premium?]]="Y",$P$4,$P$3)+1)</f>
        <v>694.43</v>
      </c>
      <c r="I213" s="25" t="str">
        <f>IF(tbl_Inventory[[#This Row],[Num In Stock]]&lt;$P$5,"Y","")</f>
        <v>Y</v>
      </c>
      <c r="J213" s="26" t="str">
        <f>IF(AND(tbl_Inventory[[#This Row],[On Backorder]]="",tbl_Inventory[[#This Row],[Below Min]]="Y"),"Y","")</f>
        <v/>
      </c>
      <c r="K213" s="26">
        <f>IF(tbl_Inventory[[#This Row],[Reorder?]]="",0,IF(tbl_Inventory[[#This Row],[Category]]="A",$O$9,IF(tbl_Inventory[[#This Row],[Category]]="B",$O$10,IF(tbl_Inventory[[#This Row],[Category]]="C",$O$11,$O$12))))</f>
        <v>0</v>
      </c>
      <c r="L213" s="27">
        <f>IF(tbl_Inventory[[#This Row],[Reorder?]]="Y",VLOOKUP(tbl_Inventory[[#This Row],[Category]],$N$9:$P$13,2,0),0)</f>
        <v>0</v>
      </c>
      <c r="M213"/>
      <c r="N213" s="8"/>
      <c r="O213" s="9"/>
      <c r="P213" s="8"/>
      <c r="R213"/>
      <c r="S213" s="8"/>
      <c r="AC213" s="17">
        <v>21995</v>
      </c>
    </row>
    <row r="214" spans="1:29" x14ac:dyDescent="0.25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tbl_Inventory[[#This Row],[Cost Price]]*(IF(tbl_Inventory[[#This Row],[Premium?]]="Y",$P$4,$P$3)+1)</f>
        <v>3433.4459999999995</v>
      </c>
      <c r="I214" s="25" t="str">
        <f>IF(tbl_Inventory[[#This Row],[Num In Stock]]&lt;$P$5,"Y","")</f>
        <v/>
      </c>
      <c r="J214" s="26" t="str">
        <f>IF(AND(tbl_Inventory[[#This Row],[On Backorder]]="",tbl_Inventory[[#This Row],[Below Min]]="Y"),"Y","")</f>
        <v/>
      </c>
      <c r="K214" s="26">
        <f>IF(tbl_Inventory[[#This Row],[Reorder?]]="",0,IF(tbl_Inventory[[#This Row],[Category]]="A",$O$9,IF(tbl_Inventory[[#This Row],[Category]]="B",$O$10,IF(tbl_Inventory[[#This Row],[Category]]="C",$O$11,$O$12))))</f>
        <v>0</v>
      </c>
      <c r="L214" s="27">
        <f>IF(tbl_Inventory[[#This Row],[Reorder?]]="Y",VLOOKUP(tbl_Inventory[[#This Row],[Category]],$N$9:$P$13,2,0),0)</f>
        <v>0</v>
      </c>
      <c r="M214"/>
      <c r="N214" s="8"/>
      <c r="O214" s="9"/>
      <c r="P214" s="8"/>
      <c r="R214"/>
      <c r="S214" s="8"/>
      <c r="AC214" s="17">
        <v>1095</v>
      </c>
    </row>
    <row r="215" spans="1:29" x14ac:dyDescent="0.25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tbl_Inventory[[#This Row],[Cost Price]]*(IF(tbl_Inventory[[#This Row],[Premium?]]="Y",$P$4,$P$3)+1)</f>
        <v>2138.5</v>
      </c>
      <c r="I215" s="25" t="str">
        <f>IF(tbl_Inventory[[#This Row],[Num In Stock]]&lt;$P$5,"Y","")</f>
        <v>Y</v>
      </c>
      <c r="J215" s="26" t="str">
        <f>IF(AND(tbl_Inventory[[#This Row],[On Backorder]]="",tbl_Inventory[[#This Row],[Below Min]]="Y"),"Y","")</f>
        <v/>
      </c>
      <c r="K215" s="26">
        <f>IF(tbl_Inventory[[#This Row],[Reorder?]]="",0,IF(tbl_Inventory[[#This Row],[Category]]="A",$O$9,IF(tbl_Inventory[[#This Row],[Category]]="B",$O$10,IF(tbl_Inventory[[#This Row],[Category]]="C",$O$11,$O$12))))</f>
        <v>0</v>
      </c>
      <c r="L215" s="27">
        <f>IF(tbl_Inventory[[#This Row],[Reorder?]]="Y",VLOOKUP(tbl_Inventory[[#This Row],[Category]],$N$9:$P$13,2,0),0)</f>
        <v>0</v>
      </c>
      <c r="M215"/>
      <c r="N215" s="8"/>
      <c r="O215" s="9"/>
      <c r="P215" s="8"/>
      <c r="R215"/>
      <c r="S215" s="8"/>
      <c r="AC215" s="17">
        <v>490</v>
      </c>
    </row>
    <row r="216" spans="1:29" x14ac:dyDescent="0.25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tbl_Inventory[[#This Row],[Cost Price]]*(IF(tbl_Inventory[[#This Row],[Premium?]]="Y",$P$4,$P$3)+1)</f>
        <v>8171.2049999999999</v>
      </c>
      <c r="I216" s="25" t="str">
        <f>IF(tbl_Inventory[[#This Row],[Num In Stock]]&lt;$P$5,"Y","")</f>
        <v>Y</v>
      </c>
      <c r="J216" s="26" t="str">
        <f>IF(AND(tbl_Inventory[[#This Row],[On Backorder]]="",tbl_Inventory[[#This Row],[Below Min]]="Y"),"Y","")</f>
        <v>Y</v>
      </c>
      <c r="K216" s="26">
        <f>IF(tbl_Inventory[[#This Row],[Reorder?]]="",0,IF(tbl_Inventory[[#This Row],[Category]]="A",$O$9,IF(tbl_Inventory[[#This Row],[Category]]="B",$O$10,IF(tbl_Inventory[[#This Row],[Category]]="C",$O$11,$O$12))))</f>
        <v>15</v>
      </c>
      <c r="L216" s="27">
        <f>IF(tbl_Inventory[[#This Row],[Reorder?]]="Y",VLOOKUP(tbl_Inventory[[#This Row],[Category]],$N$9:$P$13,2,0),0)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25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tbl_Inventory[[#This Row],[Cost Price]]*(IF(tbl_Inventory[[#This Row],[Premium?]]="Y",$P$4,$P$3)+1)</f>
        <v>7489.7549999999992</v>
      </c>
      <c r="I217" s="25" t="str">
        <f>IF(tbl_Inventory[[#This Row],[Num In Stock]]&lt;$P$5,"Y","")</f>
        <v>Y</v>
      </c>
      <c r="J217" s="26" t="str">
        <f>IF(AND(tbl_Inventory[[#This Row],[On Backorder]]="",tbl_Inventory[[#This Row],[Below Min]]="Y"),"Y","")</f>
        <v>Y</v>
      </c>
      <c r="K217" s="26">
        <f>IF(tbl_Inventory[[#This Row],[Reorder?]]="",0,IF(tbl_Inventory[[#This Row],[Category]]="A",$O$9,IF(tbl_Inventory[[#This Row],[Category]]="B",$O$10,IF(tbl_Inventory[[#This Row],[Category]]="C",$O$11,$O$12))))</f>
        <v>15</v>
      </c>
      <c r="L217" s="27">
        <f>IF(tbl_Inventory[[#This Row],[Reorder?]]="Y",VLOOKUP(tbl_Inventory[[#This Row],[Category]],$N$9:$P$13,2,0),0)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25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tbl_Inventory[[#This Row],[Cost Price]]*(IF(tbl_Inventory[[#This Row],[Premium?]]="Y",$P$4,$P$3)+1)</f>
        <v>5497.2659999999996</v>
      </c>
      <c r="I218" s="25" t="str">
        <f>IF(tbl_Inventory[[#This Row],[Num In Stock]]&lt;$P$5,"Y","")</f>
        <v/>
      </c>
      <c r="J218" s="26" t="str">
        <f>IF(AND(tbl_Inventory[[#This Row],[On Backorder]]="",tbl_Inventory[[#This Row],[Below Min]]="Y"),"Y","")</f>
        <v/>
      </c>
      <c r="K218" s="26">
        <f>IF(tbl_Inventory[[#This Row],[Reorder?]]="",0,IF(tbl_Inventory[[#This Row],[Category]]="A",$O$9,IF(tbl_Inventory[[#This Row],[Category]]="B",$O$10,IF(tbl_Inventory[[#This Row],[Category]]="C",$O$11,$O$12))))</f>
        <v>0</v>
      </c>
      <c r="L218" s="27">
        <f>IF(tbl_Inventory[[#This Row],[Reorder?]]="Y",VLOOKUP(tbl_Inventory[[#This Row],[Category]],$N$9:$P$13,2,0),0)</f>
        <v>0</v>
      </c>
      <c r="M218"/>
      <c r="N218" s="8"/>
      <c r="O218" s="9"/>
      <c r="P218" s="8"/>
      <c r="R218"/>
      <c r="S218" s="8"/>
      <c r="AC218" s="17">
        <v>5495</v>
      </c>
    </row>
    <row r="219" spans="1:29" x14ac:dyDescent="0.25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tbl_Inventory[[#This Row],[Cost Price]]*(IF(tbl_Inventory[[#This Row],[Premium?]]="Y",$P$4,$P$3)+1)</f>
        <v>8498.3599999999988</v>
      </c>
      <c r="I219" s="25" t="str">
        <f>IF(tbl_Inventory[[#This Row],[Num In Stock]]&lt;$P$5,"Y","")</f>
        <v/>
      </c>
      <c r="J219" s="26" t="str">
        <f>IF(AND(tbl_Inventory[[#This Row],[On Backorder]]="",tbl_Inventory[[#This Row],[Below Min]]="Y"),"Y","")</f>
        <v/>
      </c>
      <c r="K219" s="26">
        <f>IF(tbl_Inventory[[#This Row],[Reorder?]]="",0,IF(tbl_Inventory[[#This Row],[Category]]="A",$O$9,IF(tbl_Inventory[[#This Row],[Category]]="B",$O$10,IF(tbl_Inventory[[#This Row],[Category]]="C",$O$11,$O$12))))</f>
        <v>0</v>
      </c>
      <c r="L219" s="27">
        <f>IF(tbl_Inventory[[#This Row],[Reorder?]]="Y",VLOOKUP(tbl_Inventory[[#This Row],[Category]],$N$9:$P$13,2,0),0)</f>
        <v>0</v>
      </c>
      <c r="M219"/>
      <c r="N219" s="8"/>
      <c r="O219" s="9"/>
      <c r="P219" s="8"/>
      <c r="R219"/>
      <c r="S219" s="8"/>
      <c r="AC219" s="17">
        <v>5495</v>
      </c>
    </row>
    <row r="220" spans="1:29" x14ac:dyDescent="0.25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tbl_Inventory[[#This Row],[Cost Price]]*(IF(tbl_Inventory[[#This Row],[Premium?]]="Y",$P$4,$P$3)+1)</f>
        <v>6201.5625</v>
      </c>
      <c r="I220" s="25" t="str">
        <f>IF(tbl_Inventory[[#This Row],[Num In Stock]]&lt;$P$5,"Y","")</f>
        <v/>
      </c>
      <c r="J220" s="26" t="str">
        <f>IF(AND(tbl_Inventory[[#This Row],[On Backorder]]="",tbl_Inventory[[#This Row],[Below Min]]="Y"),"Y","")</f>
        <v/>
      </c>
      <c r="K220" s="26">
        <f>IF(tbl_Inventory[[#This Row],[Reorder?]]="",0,IF(tbl_Inventory[[#This Row],[Category]]="A",$O$9,IF(tbl_Inventory[[#This Row],[Category]]="B",$O$10,IF(tbl_Inventory[[#This Row],[Category]]="C",$O$11,$O$12))))</f>
        <v>0</v>
      </c>
      <c r="L220" s="27">
        <f>IF(tbl_Inventory[[#This Row],[Reorder?]]="Y",VLOOKUP(tbl_Inventory[[#This Row],[Category]],$N$9:$P$13,2,0),0)</f>
        <v>0</v>
      </c>
      <c r="M220"/>
      <c r="N220" s="8"/>
      <c r="O220" s="9"/>
      <c r="P220" s="8"/>
      <c r="R220"/>
      <c r="S220" s="8"/>
      <c r="AC220" s="17">
        <v>5495</v>
      </c>
    </row>
    <row r="221" spans="1:29" x14ac:dyDescent="0.25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tbl_Inventory[[#This Row],[Cost Price]]*(IF(tbl_Inventory[[#This Row],[Premium?]]="Y",$P$4,$P$3)+1)</f>
        <v>0</v>
      </c>
      <c r="I221" s="25" t="str">
        <f>IF(tbl_Inventory[[#This Row],[Num In Stock]]&lt;$P$5,"Y","")</f>
        <v/>
      </c>
      <c r="J221" s="26" t="str">
        <f>IF(AND(tbl_Inventory[[#This Row],[On Backorder]]="",tbl_Inventory[[#This Row],[Below Min]]="Y"),"Y","")</f>
        <v/>
      </c>
      <c r="K221" s="26">
        <f>IF(tbl_Inventory[[#This Row],[Reorder?]]="",0,IF(tbl_Inventory[[#This Row],[Category]]="A",$O$9,IF(tbl_Inventory[[#This Row],[Category]]="B",$O$10,IF(tbl_Inventory[[#This Row],[Category]]="C",$O$11,$O$12))))</f>
        <v>0</v>
      </c>
      <c r="L221" s="27">
        <f>IF(tbl_Inventory[[#This Row],[Reorder?]]="Y",VLOOKUP(tbl_Inventory[[#This Row],[Category]],$N$9:$P$13,2,0),0)</f>
        <v>0</v>
      </c>
      <c r="M221"/>
      <c r="N221" s="8"/>
      <c r="O221" s="9"/>
      <c r="P221" s="8"/>
      <c r="R221"/>
      <c r="S221" s="8"/>
      <c r="AC221" s="17">
        <v>5495</v>
      </c>
    </row>
    <row r="222" spans="1:29" x14ac:dyDescent="0.25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tbl_Inventory[[#This Row],[Cost Price]]*(IF(tbl_Inventory[[#This Row],[Premium?]]="Y",$P$4,$P$3)+1)</f>
        <v>8249.0259999999998</v>
      </c>
      <c r="I222" s="25" t="str">
        <f>IF(tbl_Inventory[[#This Row],[Num In Stock]]&lt;$P$5,"Y","")</f>
        <v/>
      </c>
      <c r="J222" s="26" t="str">
        <f>IF(AND(tbl_Inventory[[#This Row],[On Backorder]]="",tbl_Inventory[[#This Row],[Below Min]]="Y"),"Y","")</f>
        <v/>
      </c>
      <c r="K222" s="26">
        <f>IF(tbl_Inventory[[#This Row],[Reorder?]]="",0,IF(tbl_Inventory[[#This Row],[Category]]="A",$O$9,IF(tbl_Inventory[[#This Row],[Category]]="B",$O$10,IF(tbl_Inventory[[#This Row],[Category]]="C",$O$11,$O$12))))</f>
        <v>0</v>
      </c>
      <c r="L222" s="27">
        <f>IF(tbl_Inventory[[#This Row],[Reorder?]]="Y",VLOOKUP(tbl_Inventory[[#This Row],[Category]],$N$9:$P$13,2,0),0)</f>
        <v>0</v>
      </c>
      <c r="M222"/>
      <c r="N222" s="8"/>
      <c r="O222" s="9"/>
      <c r="P222" s="8"/>
      <c r="R222"/>
      <c r="S222" s="8"/>
      <c r="AC222" s="17">
        <v>5495</v>
      </c>
    </row>
    <row r="223" spans="1:29" x14ac:dyDescent="0.25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tbl_Inventory[[#This Row],[Cost Price]]*(IF(tbl_Inventory[[#This Row],[Premium?]]="Y",$P$4,$P$3)+1)</f>
        <v>9261.7019999999993</v>
      </c>
      <c r="I223" s="25" t="str">
        <f>IF(tbl_Inventory[[#This Row],[Num In Stock]]&lt;$P$5,"Y","")</f>
        <v>Y</v>
      </c>
      <c r="J223" s="26" t="str">
        <f>IF(AND(tbl_Inventory[[#This Row],[On Backorder]]="",tbl_Inventory[[#This Row],[Below Min]]="Y"),"Y","")</f>
        <v>Y</v>
      </c>
      <c r="K223" s="26">
        <f>IF(tbl_Inventory[[#This Row],[Reorder?]]="",0,IF(tbl_Inventory[[#This Row],[Category]]="A",$O$9,IF(tbl_Inventory[[#This Row],[Category]]="B",$O$10,IF(tbl_Inventory[[#This Row],[Category]]="C",$O$11,$O$12))))</f>
        <v>15</v>
      </c>
      <c r="L223" s="27">
        <f>IF(tbl_Inventory[[#This Row],[Reorder?]]="Y",VLOOKUP(tbl_Inventory[[#This Row],[Category]],$N$9:$P$13,2,0),0)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25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tbl_Inventory[[#This Row],[Cost Price]]*(IF(tbl_Inventory[[#This Row],[Premium?]]="Y",$P$4,$P$3)+1)</f>
        <v>6597.9699999999993</v>
      </c>
      <c r="I224" s="25" t="str">
        <f>IF(tbl_Inventory[[#This Row],[Num In Stock]]&lt;$P$5,"Y","")</f>
        <v>Y</v>
      </c>
      <c r="J224" s="26" t="str">
        <f>IF(AND(tbl_Inventory[[#This Row],[On Backorder]]="",tbl_Inventory[[#This Row],[Below Min]]="Y"),"Y","")</f>
        <v>Y</v>
      </c>
      <c r="K224" s="26">
        <f>IF(tbl_Inventory[[#This Row],[Reorder?]]="",0,IF(tbl_Inventory[[#This Row],[Category]]="A",$O$9,IF(tbl_Inventory[[#This Row],[Category]]="B",$O$10,IF(tbl_Inventory[[#This Row],[Category]]="C",$O$11,$O$12))))</f>
        <v>15</v>
      </c>
      <c r="L224" s="27">
        <f>IF(tbl_Inventory[[#This Row],[Reorder?]]="Y",VLOOKUP(tbl_Inventory[[#This Row],[Category]],$N$9:$P$13,2,0),0)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25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tbl_Inventory[[#This Row],[Cost Price]]*(IF(tbl_Inventory[[#This Row],[Premium?]]="Y",$P$4,$P$3)+1)</f>
        <v>10132.365</v>
      </c>
      <c r="I225" s="25" t="str">
        <f>IF(tbl_Inventory[[#This Row],[Num In Stock]]&lt;$P$5,"Y","")</f>
        <v/>
      </c>
      <c r="J225" s="26" t="str">
        <f>IF(AND(tbl_Inventory[[#This Row],[On Backorder]]="",tbl_Inventory[[#This Row],[Below Min]]="Y"),"Y","")</f>
        <v/>
      </c>
      <c r="K225" s="26">
        <f>IF(tbl_Inventory[[#This Row],[Reorder?]]="",0,IF(tbl_Inventory[[#This Row],[Category]]="A",$O$9,IF(tbl_Inventory[[#This Row],[Category]]="B",$O$10,IF(tbl_Inventory[[#This Row],[Category]]="C",$O$11,$O$12))))</f>
        <v>0</v>
      </c>
      <c r="L225" s="27">
        <f>IF(tbl_Inventory[[#This Row],[Reorder?]]="Y",VLOOKUP(tbl_Inventory[[#This Row],[Category]],$N$9:$P$13,2,0),0)</f>
        <v>0</v>
      </c>
      <c r="M225"/>
      <c r="N225" s="8"/>
      <c r="O225" s="9"/>
      <c r="P225" s="8"/>
      <c r="R225"/>
      <c r="S225" s="8"/>
      <c r="AC225" s="17">
        <v>5495</v>
      </c>
    </row>
    <row r="226" spans="1:29" x14ac:dyDescent="0.25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tbl_Inventory[[#This Row],[Cost Price]]*(IF(tbl_Inventory[[#This Row],[Premium?]]="Y",$P$4,$P$3)+1)</f>
        <v>6185.2059999999992</v>
      </c>
      <c r="I226" s="25" t="str">
        <f>IF(tbl_Inventory[[#This Row],[Num In Stock]]&lt;$P$5,"Y","")</f>
        <v>Y</v>
      </c>
      <c r="J226" s="26" t="str">
        <f>IF(AND(tbl_Inventory[[#This Row],[On Backorder]]="",tbl_Inventory[[#This Row],[Below Min]]="Y"),"Y","")</f>
        <v/>
      </c>
      <c r="K226" s="26">
        <f>IF(tbl_Inventory[[#This Row],[Reorder?]]="",0,IF(tbl_Inventory[[#This Row],[Category]]="A",$O$9,IF(tbl_Inventory[[#This Row],[Category]]="B",$O$10,IF(tbl_Inventory[[#This Row],[Category]]="C",$O$11,$O$12))))</f>
        <v>0</v>
      </c>
      <c r="L226" s="27">
        <f>IF(tbl_Inventory[[#This Row],[Reorder?]]="Y",VLOOKUP(tbl_Inventory[[#This Row],[Category]],$N$9:$P$13,2,0),0)</f>
        <v>0</v>
      </c>
      <c r="M226"/>
      <c r="N226" s="8"/>
      <c r="O226" s="9"/>
      <c r="P226" s="8"/>
      <c r="R226"/>
      <c r="S226" s="8"/>
      <c r="AC226" s="17">
        <v>5495</v>
      </c>
    </row>
    <row r="227" spans="1:29" x14ac:dyDescent="0.25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tbl_Inventory[[#This Row],[Cost Price]]*(IF(tbl_Inventory[[#This Row],[Premium?]]="Y",$P$4,$P$3)+1)</f>
        <v>180.25</v>
      </c>
      <c r="I227" s="25" t="str">
        <f>IF(tbl_Inventory[[#This Row],[Num In Stock]]&lt;$P$5,"Y","")</f>
        <v/>
      </c>
      <c r="J227" s="26" t="str">
        <f>IF(AND(tbl_Inventory[[#This Row],[On Backorder]]="",tbl_Inventory[[#This Row],[Below Min]]="Y"),"Y","")</f>
        <v/>
      </c>
      <c r="K227" s="26">
        <f>IF(tbl_Inventory[[#This Row],[Reorder?]]="",0,IF(tbl_Inventory[[#This Row],[Category]]="A",$O$9,IF(tbl_Inventory[[#This Row],[Category]]="B",$O$10,IF(tbl_Inventory[[#This Row],[Category]]="C",$O$11,$O$12))))</f>
        <v>0</v>
      </c>
      <c r="L227" s="27">
        <f>IF(tbl_Inventory[[#This Row],[Reorder?]]="Y",VLOOKUP(tbl_Inventory[[#This Row],[Category]],$N$9:$P$13,2,0),0)</f>
        <v>0</v>
      </c>
      <c r="M227"/>
      <c r="N227" s="8"/>
      <c r="O227" s="9"/>
      <c r="P227" s="8"/>
      <c r="R227"/>
      <c r="S227" s="8"/>
      <c r="AC227" s="17">
        <v>5495</v>
      </c>
    </row>
    <row r="228" spans="1:29" x14ac:dyDescent="0.25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tbl_Inventory[[#This Row],[Cost Price]]*(IF(tbl_Inventory[[#This Row],[Premium?]]="Y",$P$4,$P$3)+1)</f>
        <v>45.0625</v>
      </c>
      <c r="I228" s="25" t="str">
        <f>IF(tbl_Inventory[[#This Row],[Num In Stock]]&lt;$P$5,"Y","")</f>
        <v>Y</v>
      </c>
      <c r="J228" s="26" t="str">
        <f>IF(AND(tbl_Inventory[[#This Row],[On Backorder]]="",tbl_Inventory[[#This Row],[Below Min]]="Y"),"Y","")</f>
        <v>Y</v>
      </c>
      <c r="K228" s="26">
        <f>IF(tbl_Inventory[[#This Row],[Reorder?]]="",0,IF(tbl_Inventory[[#This Row],[Category]]="A",$O$9,IF(tbl_Inventory[[#This Row],[Category]]="B",$O$10,IF(tbl_Inventory[[#This Row],[Category]]="C",$O$11,$O$12))))</f>
        <v>35</v>
      </c>
      <c r="L228" s="27">
        <f>IF(tbl_Inventory[[#This Row],[Reorder?]]="Y",VLOOKUP(tbl_Inventory[[#This Row],[Category]],$N$9:$P$13,2,0),0)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25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tbl_Inventory[[#This Row],[Cost Price]]*(IF(tbl_Inventory[[#This Row],[Premium?]]="Y",$P$4,$P$3)+1)</f>
        <v>929.78099999999995</v>
      </c>
      <c r="I229" s="25" t="str">
        <f>IF(tbl_Inventory[[#This Row],[Num In Stock]]&lt;$P$5,"Y","")</f>
        <v/>
      </c>
      <c r="J229" s="26" t="str">
        <f>IF(AND(tbl_Inventory[[#This Row],[On Backorder]]="",tbl_Inventory[[#This Row],[Below Min]]="Y"),"Y","")</f>
        <v/>
      </c>
      <c r="K229" s="26">
        <f>IF(tbl_Inventory[[#This Row],[Reorder?]]="",0,IF(tbl_Inventory[[#This Row],[Category]]="A",$O$9,IF(tbl_Inventory[[#This Row],[Category]]="B",$O$10,IF(tbl_Inventory[[#This Row],[Category]]="C",$O$11,$O$12))))</f>
        <v>0</v>
      </c>
      <c r="L229" s="27">
        <f>IF(tbl_Inventory[[#This Row],[Reorder?]]="Y",VLOOKUP(tbl_Inventory[[#This Row],[Category]],$N$9:$P$13,2,0),0)</f>
        <v>0</v>
      </c>
      <c r="M229"/>
      <c r="N229" s="8"/>
      <c r="O229" s="9"/>
      <c r="P229" s="8"/>
      <c r="R229"/>
      <c r="S229" s="8"/>
      <c r="AC229" s="17">
        <v>21995</v>
      </c>
    </row>
    <row r="230" spans="1:29" x14ac:dyDescent="0.25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tbl_Inventory[[#This Row],[Cost Price]]*(IF(tbl_Inventory[[#This Row],[Premium?]]="Y",$P$4,$P$3)+1)</f>
        <v>40803.375</v>
      </c>
      <c r="I230" s="25" t="str">
        <f>IF(tbl_Inventory[[#This Row],[Num In Stock]]&lt;$P$5,"Y","")</f>
        <v/>
      </c>
      <c r="J230" s="26" t="str">
        <f>IF(AND(tbl_Inventory[[#This Row],[On Backorder]]="",tbl_Inventory[[#This Row],[Below Min]]="Y"),"Y","")</f>
        <v/>
      </c>
      <c r="K230" s="26">
        <f>IF(tbl_Inventory[[#This Row],[Reorder?]]="",0,IF(tbl_Inventory[[#This Row],[Category]]="A",$O$9,IF(tbl_Inventory[[#This Row],[Category]]="B",$O$10,IF(tbl_Inventory[[#This Row],[Category]]="C",$O$11,$O$12))))</f>
        <v>0</v>
      </c>
      <c r="L230" s="27">
        <f>IF(tbl_Inventory[[#This Row],[Reorder?]]="Y",VLOOKUP(tbl_Inventory[[#This Row],[Category]],$N$9:$P$13,2,0),0)</f>
        <v>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25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tbl_Inventory[[#This Row],[Cost Price]]*(IF(tbl_Inventory[[#This Row],[Premium?]]="Y",$P$4,$P$3)+1)</f>
        <v>32992.1875</v>
      </c>
      <c r="I231" s="25" t="str">
        <f>IF(tbl_Inventory[[#This Row],[Num In Stock]]&lt;$P$5,"Y","")</f>
        <v/>
      </c>
      <c r="J231" s="26" t="str">
        <f>IF(AND(tbl_Inventory[[#This Row],[On Backorder]]="",tbl_Inventory[[#This Row],[Below Min]]="Y"),"Y","")</f>
        <v/>
      </c>
      <c r="K231" s="26">
        <f>IF(tbl_Inventory[[#This Row],[Reorder?]]="",0,IF(tbl_Inventory[[#This Row],[Category]]="A",$O$9,IF(tbl_Inventory[[#This Row],[Category]]="B",$O$10,IF(tbl_Inventory[[#This Row],[Category]]="C",$O$11,$O$12))))</f>
        <v>0</v>
      </c>
      <c r="L231" s="27">
        <f>IF(tbl_Inventory[[#This Row],[Reorder?]]="Y",VLOOKUP(tbl_Inventory[[#This Row],[Category]],$N$9:$P$13,2,0),0)</f>
        <v>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25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tbl_Inventory[[#This Row],[Cost Price]]*(IF(tbl_Inventory[[#This Row],[Premium?]]="Y",$P$4,$P$3)+1)</f>
        <v>25238.625</v>
      </c>
      <c r="I232" s="25" t="str">
        <f>IF(tbl_Inventory[[#This Row],[Num In Stock]]&lt;$P$5,"Y","")</f>
        <v/>
      </c>
      <c r="J232" s="26" t="str">
        <f>IF(AND(tbl_Inventory[[#This Row],[On Backorder]]="",tbl_Inventory[[#This Row],[Below Min]]="Y"),"Y","")</f>
        <v/>
      </c>
      <c r="K232" s="26">
        <f>IF(tbl_Inventory[[#This Row],[Reorder?]]="",0,IF(tbl_Inventory[[#This Row],[Category]]="A",$O$9,IF(tbl_Inventory[[#This Row],[Category]]="B",$O$10,IF(tbl_Inventory[[#This Row],[Category]]="C",$O$11,$O$12))))</f>
        <v>0</v>
      </c>
      <c r="L232" s="27">
        <f>IF(tbl_Inventory[[#This Row],[Reorder?]]="Y",VLOOKUP(tbl_Inventory[[#This Row],[Category]],$N$9:$P$13,2,0),0)</f>
        <v>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25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tbl_Inventory[[#This Row],[Cost Price]]*(IF(tbl_Inventory[[#This Row],[Premium?]]="Y",$P$4,$P$3)+1)</f>
        <v>30445.062000000002</v>
      </c>
      <c r="I233" s="25" t="str">
        <f>IF(tbl_Inventory[[#This Row],[Num In Stock]]&lt;$P$5,"Y","")</f>
        <v>Y</v>
      </c>
      <c r="J233" s="26" t="str">
        <f>IF(AND(tbl_Inventory[[#This Row],[On Backorder]]="",tbl_Inventory[[#This Row],[Below Min]]="Y"),"Y","")</f>
        <v/>
      </c>
      <c r="K233" s="26">
        <f>IF(tbl_Inventory[[#This Row],[Reorder?]]="",0,IF(tbl_Inventory[[#This Row],[Category]]="A",$O$9,IF(tbl_Inventory[[#This Row],[Category]]="B",$O$10,IF(tbl_Inventory[[#This Row],[Category]]="C",$O$11,$O$12))))</f>
        <v>0</v>
      </c>
      <c r="L233" s="27">
        <f>IF(tbl_Inventory[[#This Row],[Reorder?]]="Y",VLOOKUP(tbl_Inventory[[#This Row],[Category]],$N$9:$P$13,2,0),0)</f>
        <v>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25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tbl_Inventory[[#This Row],[Cost Price]]*(IF(tbl_Inventory[[#This Row],[Premium?]]="Y",$P$4,$P$3)+1)</f>
        <v>9199.1875</v>
      </c>
      <c r="I234" s="25" t="str">
        <f>IF(tbl_Inventory[[#This Row],[Num In Stock]]&lt;$P$5,"Y","")</f>
        <v>Y</v>
      </c>
      <c r="J234" s="26" t="str">
        <f>IF(AND(tbl_Inventory[[#This Row],[On Backorder]]="",tbl_Inventory[[#This Row],[Below Min]]="Y"),"Y","")</f>
        <v>Y</v>
      </c>
      <c r="K234" s="26">
        <f>IF(tbl_Inventory[[#This Row],[Reorder?]]="",0,IF(tbl_Inventory[[#This Row],[Category]]="A",$O$9,IF(tbl_Inventory[[#This Row],[Category]]="B",$O$10,IF(tbl_Inventory[[#This Row],[Category]]="C",$O$11,$O$12))))</f>
        <v>15</v>
      </c>
      <c r="L234" s="27">
        <f>IF(tbl_Inventory[[#This Row],[Reorder?]]="Y",VLOOKUP(tbl_Inventory[[#This Row],[Category]],$N$9:$P$13,2,0),0)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25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tbl_Inventory[[#This Row],[Cost Price]]*(IF(tbl_Inventory[[#This Row],[Premium?]]="Y",$P$4,$P$3)+1)</f>
        <v>7079.7049999999999</v>
      </c>
      <c r="I235" s="25" t="str">
        <f>IF(tbl_Inventory[[#This Row],[Num In Stock]]&lt;$P$5,"Y","")</f>
        <v>Y</v>
      </c>
      <c r="J235" s="26" t="str">
        <f>IF(AND(tbl_Inventory[[#This Row],[On Backorder]]="",tbl_Inventory[[#This Row],[Below Min]]="Y"),"Y","")</f>
        <v/>
      </c>
      <c r="K235" s="26">
        <f>IF(tbl_Inventory[[#This Row],[Reorder?]]="",0,IF(tbl_Inventory[[#This Row],[Category]]="A",$O$9,IF(tbl_Inventory[[#This Row],[Category]]="B",$O$10,IF(tbl_Inventory[[#This Row],[Category]]="C",$O$11,$O$12))))</f>
        <v>0</v>
      </c>
      <c r="L235" s="27">
        <f>IF(tbl_Inventory[[#This Row],[Reorder?]]="Y",VLOOKUP(tbl_Inventory[[#This Row],[Category]],$N$9:$P$13,2,0),0)</f>
        <v>0</v>
      </c>
      <c r="M235"/>
      <c r="N235" s="8"/>
      <c r="O235" s="9"/>
      <c r="P235" s="8"/>
      <c r="R235"/>
      <c r="S235" s="8"/>
      <c r="AC235" s="17">
        <v>10995</v>
      </c>
    </row>
    <row r="236" spans="1:29" x14ac:dyDescent="0.25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tbl_Inventory[[#This Row],[Cost Price]]*(IF(tbl_Inventory[[#This Row],[Premium?]]="Y",$P$4,$P$3)+1)</f>
        <v>28318.5625</v>
      </c>
      <c r="I236" s="25" t="str">
        <f>IF(tbl_Inventory[[#This Row],[Num In Stock]]&lt;$P$5,"Y","")</f>
        <v/>
      </c>
      <c r="J236" s="26" t="str">
        <f>IF(AND(tbl_Inventory[[#This Row],[On Backorder]]="",tbl_Inventory[[#This Row],[Below Min]]="Y"),"Y","")</f>
        <v/>
      </c>
      <c r="K236" s="26">
        <f>IF(tbl_Inventory[[#This Row],[Reorder?]]="",0,IF(tbl_Inventory[[#This Row],[Category]]="A",$O$9,IF(tbl_Inventory[[#This Row],[Category]]="B",$O$10,IF(tbl_Inventory[[#This Row],[Category]]="C",$O$11,$O$12))))</f>
        <v>0</v>
      </c>
      <c r="L236" s="27">
        <f>IF(tbl_Inventory[[#This Row],[Reorder?]]="Y",VLOOKUP(tbl_Inventory[[#This Row],[Category]],$N$9:$P$13,2,0),0)</f>
        <v>0</v>
      </c>
      <c r="M236"/>
      <c r="N236" s="8"/>
      <c r="O236" s="9"/>
      <c r="P236" s="8"/>
      <c r="R236"/>
      <c r="S236" s="8"/>
      <c r="AC236" s="17">
        <v>9895</v>
      </c>
    </row>
    <row r="237" spans="1:29" x14ac:dyDescent="0.25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tbl_Inventory[[#This Row],[Cost Price]]*(IF(tbl_Inventory[[#This Row],[Premium?]]="Y",$P$4,$P$3)+1)</f>
        <v>29022.5</v>
      </c>
      <c r="I237" s="25" t="str">
        <f>IF(tbl_Inventory[[#This Row],[Num In Stock]]&lt;$P$5,"Y","")</f>
        <v/>
      </c>
      <c r="J237" s="26" t="str">
        <f>IF(AND(tbl_Inventory[[#This Row],[On Backorder]]="",tbl_Inventory[[#This Row],[Below Min]]="Y"),"Y","")</f>
        <v/>
      </c>
      <c r="K237" s="26">
        <f>IF(tbl_Inventory[[#This Row],[Reorder?]]="",0,IF(tbl_Inventory[[#This Row],[Category]]="A",$O$9,IF(tbl_Inventory[[#This Row],[Category]]="B",$O$10,IF(tbl_Inventory[[#This Row],[Category]]="C",$O$11,$O$12))))</f>
        <v>0</v>
      </c>
      <c r="L237" s="27">
        <f>IF(tbl_Inventory[[#This Row],[Reorder?]]="Y",VLOOKUP(tbl_Inventory[[#This Row],[Category]],$N$9:$P$13,2,0),0)</f>
        <v>0</v>
      </c>
      <c r="M237"/>
      <c r="N237" s="8"/>
      <c r="O237" s="9"/>
      <c r="P237" s="8"/>
      <c r="R237"/>
      <c r="S237" s="8"/>
      <c r="AC237" s="17">
        <v>6595</v>
      </c>
    </row>
    <row r="238" spans="1:29" x14ac:dyDescent="0.25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tbl_Inventory[[#This Row],[Cost Price]]*(IF(tbl_Inventory[[#This Row],[Premium?]]="Y",$P$4,$P$3)+1)</f>
        <v>26902.3125</v>
      </c>
      <c r="I238" s="25" t="str">
        <f>IF(tbl_Inventory[[#This Row],[Num In Stock]]&lt;$P$5,"Y","")</f>
        <v>Y</v>
      </c>
      <c r="J238" s="26" t="str">
        <f>IF(AND(tbl_Inventory[[#This Row],[On Backorder]]="",tbl_Inventory[[#This Row],[Below Min]]="Y"),"Y","")</f>
        <v>Y</v>
      </c>
      <c r="K238" s="26">
        <f>IF(tbl_Inventory[[#This Row],[Reorder?]]="",0,IF(tbl_Inventory[[#This Row],[Category]]="A",$O$9,IF(tbl_Inventory[[#This Row],[Category]]="B",$O$10,IF(tbl_Inventory[[#This Row],[Category]]="C",$O$11,$O$12))))</f>
        <v>10</v>
      </c>
      <c r="L238" s="27">
        <f>IF(tbl_Inventory[[#This Row],[Reorder?]]="Y",VLOOKUP(tbl_Inventory[[#This Row],[Category]],$N$9:$P$13,2,0),0)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25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tbl_Inventory[[#This Row],[Cost Price]]*(IF(tbl_Inventory[[#This Row],[Premium?]]="Y",$P$4,$P$3)+1)</f>
        <v>7006.125</v>
      </c>
      <c r="I239" s="25" t="str">
        <f>IF(tbl_Inventory[[#This Row],[Num In Stock]]&lt;$P$5,"Y","")</f>
        <v/>
      </c>
      <c r="J239" s="26" t="str">
        <f>IF(AND(tbl_Inventory[[#This Row],[On Backorder]]="",tbl_Inventory[[#This Row],[Below Min]]="Y"),"Y","")</f>
        <v/>
      </c>
      <c r="K239" s="26">
        <f>IF(tbl_Inventory[[#This Row],[Reorder?]]="",0,IF(tbl_Inventory[[#This Row],[Category]]="A",$O$9,IF(tbl_Inventory[[#This Row],[Category]]="B",$O$10,IF(tbl_Inventory[[#This Row],[Category]]="C",$O$11,$O$12))))</f>
        <v>0</v>
      </c>
      <c r="L239" s="27">
        <f>IF(tbl_Inventory[[#This Row],[Reorder?]]="Y",VLOOKUP(tbl_Inventory[[#This Row],[Category]],$N$9:$P$13,2,0),0)</f>
        <v>0</v>
      </c>
      <c r="M239"/>
      <c r="N239" s="8"/>
      <c r="O239" s="9"/>
      <c r="P239" s="8"/>
      <c r="R239"/>
      <c r="S239" s="8"/>
      <c r="AC239" s="17">
        <v>14295</v>
      </c>
    </row>
    <row r="240" spans="1:29" x14ac:dyDescent="0.25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tbl_Inventory[[#This Row],[Cost Price]]*(IF(tbl_Inventory[[#This Row],[Premium?]]="Y",$P$4,$P$3)+1)</f>
        <v>1450.875</v>
      </c>
      <c r="I240" s="25" t="str">
        <f>IF(tbl_Inventory[[#This Row],[Num In Stock]]&lt;$P$5,"Y","")</f>
        <v/>
      </c>
      <c r="J240" s="26" t="str">
        <f>IF(AND(tbl_Inventory[[#This Row],[On Backorder]]="",tbl_Inventory[[#This Row],[Below Min]]="Y"),"Y","")</f>
        <v/>
      </c>
      <c r="K240" s="26">
        <f>IF(tbl_Inventory[[#This Row],[Reorder?]]="",0,IF(tbl_Inventory[[#This Row],[Category]]="A",$O$9,IF(tbl_Inventory[[#This Row],[Category]]="B",$O$10,IF(tbl_Inventory[[#This Row],[Category]]="C",$O$11,$O$12))))</f>
        <v>0</v>
      </c>
      <c r="L240" s="27">
        <f>IF(tbl_Inventory[[#This Row],[Reorder?]]="Y",VLOOKUP(tbl_Inventory[[#This Row],[Category]],$N$9:$P$13,2,0),0)</f>
        <v>0</v>
      </c>
      <c r="M240"/>
      <c r="N240" s="8"/>
      <c r="O240" s="9"/>
      <c r="P240" s="8"/>
      <c r="R240"/>
      <c r="S240" s="8"/>
      <c r="AC240" s="17">
        <v>19795</v>
      </c>
    </row>
    <row r="241" spans="1:29" x14ac:dyDescent="0.25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tbl_Inventory[[#This Row],[Cost Price]]*(IF(tbl_Inventory[[#This Row],[Premium?]]="Y",$P$4,$P$3)+1)</f>
        <v>6552.125</v>
      </c>
      <c r="I241" s="25" t="str">
        <f>IF(tbl_Inventory[[#This Row],[Num In Stock]]&lt;$P$5,"Y","")</f>
        <v>Y</v>
      </c>
      <c r="J241" s="26" t="str">
        <f>IF(AND(tbl_Inventory[[#This Row],[On Backorder]]="",tbl_Inventory[[#This Row],[Below Min]]="Y"),"Y","")</f>
        <v/>
      </c>
      <c r="K241" s="26">
        <f>IF(tbl_Inventory[[#This Row],[Reorder?]]="",0,IF(tbl_Inventory[[#This Row],[Category]]="A",$O$9,IF(tbl_Inventory[[#This Row],[Category]]="B",$O$10,IF(tbl_Inventory[[#This Row],[Category]]="C",$O$11,$O$12))))</f>
        <v>0</v>
      </c>
      <c r="L241" s="27">
        <f>IF(tbl_Inventory[[#This Row],[Reorder?]]="Y",VLOOKUP(tbl_Inventory[[#This Row],[Category]],$N$9:$P$13,2,0),0)</f>
        <v>0</v>
      </c>
      <c r="M241"/>
      <c r="N241" s="8"/>
      <c r="O241" s="9"/>
      <c r="P241" s="8"/>
      <c r="R241"/>
      <c r="S241" s="8"/>
      <c r="AC241" s="17">
        <v>9895</v>
      </c>
    </row>
    <row r="242" spans="1:29" x14ac:dyDescent="0.25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tbl_Inventory[[#This Row],[Cost Price]]*(IF(tbl_Inventory[[#This Row],[Premium?]]="Y",$P$4,$P$3)+1)</f>
        <v>4121.3859999999995</v>
      </c>
      <c r="I242" s="25" t="str">
        <f>IF(tbl_Inventory[[#This Row],[Num In Stock]]&lt;$P$5,"Y","")</f>
        <v/>
      </c>
      <c r="J242" s="26" t="str">
        <f>IF(AND(tbl_Inventory[[#This Row],[On Backorder]]="",tbl_Inventory[[#This Row],[Below Min]]="Y"),"Y","")</f>
        <v/>
      </c>
      <c r="K242" s="26">
        <f>IF(tbl_Inventory[[#This Row],[Reorder?]]="",0,IF(tbl_Inventory[[#This Row],[Category]]="A",$O$9,IF(tbl_Inventory[[#This Row],[Category]]="B",$O$10,IF(tbl_Inventory[[#This Row],[Category]]="C",$O$11,$O$12))))</f>
        <v>0</v>
      </c>
      <c r="L242" s="27">
        <f>IF(tbl_Inventory[[#This Row],[Reorder?]]="Y",VLOOKUP(tbl_Inventory[[#This Row],[Category]],$N$9:$P$13,2,0),0)</f>
        <v>0</v>
      </c>
      <c r="M242"/>
      <c r="N242" s="8"/>
      <c r="O242" s="9"/>
      <c r="P242" s="8"/>
      <c r="R242"/>
      <c r="S242" s="8"/>
      <c r="AC242" s="17">
        <v>7255</v>
      </c>
    </row>
    <row r="243" spans="1:29" x14ac:dyDescent="0.25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tbl_Inventory[[#This Row],[Cost Price]]*(IF(tbl_Inventory[[#This Row],[Premium?]]="Y",$P$4,$P$3)+1)</f>
        <v>1022.175</v>
      </c>
      <c r="I243" s="25" t="str">
        <f>IF(tbl_Inventory[[#This Row],[Num In Stock]]&lt;$P$5,"Y","")</f>
        <v>Y</v>
      </c>
      <c r="J243" s="26" t="str">
        <f>IF(AND(tbl_Inventory[[#This Row],[On Backorder]]="",tbl_Inventory[[#This Row],[Below Min]]="Y"),"Y","")</f>
        <v/>
      </c>
      <c r="K243" s="26">
        <f>IF(tbl_Inventory[[#This Row],[Reorder?]]="",0,IF(tbl_Inventory[[#This Row],[Category]]="A",$O$9,IF(tbl_Inventory[[#This Row],[Category]]="B",$O$10,IF(tbl_Inventory[[#This Row],[Category]]="C",$O$11,$O$12))))</f>
        <v>0</v>
      </c>
      <c r="L243" s="27">
        <f>IF(tbl_Inventory[[#This Row],[Reorder?]]="Y",VLOOKUP(tbl_Inventory[[#This Row],[Category]],$N$9:$P$13,2,0),0)</f>
        <v>0</v>
      </c>
      <c r="M243"/>
      <c r="N243" s="8"/>
      <c r="O243" s="9"/>
      <c r="P243" s="8"/>
      <c r="R243"/>
      <c r="S243" s="8"/>
      <c r="AC243" s="17">
        <v>3845</v>
      </c>
    </row>
    <row r="244" spans="1:29" x14ac:dyDescent="0.25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tbl_Inventory[[#This Row],[Cost Price]]*(IF(tbl_Inventory[[#This Row],[Premium?]]="Y",$P$4,$P$3)+1)</f>
        <v>397.18799999999999</v>
      </c>
      <c r="I244" s="25" t="str">
        <f>IF(tbl_Inventory[[#This Row],[Num In Stock]]&lt;$P$5,"Y","")</f>
        <v/>
      </c>
      <c r="J244" s="26" t="str">
        <f>IF(AND(tbl_Inventory[[#This Row],[On Backorder]]="",tbl_Inventory[[#This Row],[Below Min]]="Y"),"Y","")</f>
        <v/>
      </c>
      <c r="K244" s="26">
        <f>IF(tbl_Inventory[[#This Row],[Reorder?]]="",0,IF(tbl_Inventory[[#This Row],[Category]]="A",$O$9,IF(tbl_Inventory[[#This Row],[Category]]="B",$O$10,IF(tbl_Inventory[[#This Row],[Category]]="C",$O$11,$O$12))))</f>
        <v>0</v>
      </c>
      <c r="L244" s="27">
        <f>IF(tbl_Inventory[[#This Row],[Reorder?]]="Y",VLOOKUP(tbl_Inventory[[#This Row],[Category]],$N$9:$P$13,2,0),0)</f>
        <v>0</v>
      </c>
      <c r="M244"/>
      <c r="N244" s="8"/>
      <c r="O244" s="9"/>
      <c r="P244" s="8"/>
      <c r="R244"/>
      <c r="S244" s="8"/>
      <c r="AC244" s="17">
        <v>4395</v>
      </c>
    </row>
    <row r="245" spans="1:29" x14ac:dyDescent="0.25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tbl_Inventory[[#This Row],[Cost Price]]*(IF(tbl_Inventory[[#This Row],[Premium?]]="Y",$P$4,$P$3)+1)</f>
        <v>8326.8469999999998</v>
      </c>
      <c r="I245" s="25" t="str">
        <f>IF(tbl_Inventory[[#This Row],[Num In Stock]]&lt;$P$5,"Y","")</f>
        <v/>
      </c>
      <c r="J245" s="26" t="str">
        <f>IF(AND(tbl_Inventory[[#This Row],[On Backorder]]="",tbl_Inventory[[#This Row],[Below Min]]="Y"),"Y","")</f>
        <v/>
      </c>
      <c r="K245" s="26">
        <f>IF(tbl_Inventory[[#This Row],[Reorder?]]="",0,IF(tbl_Inventory[[#This Row],[Category]]="A",$O$9,IF(tbl_Inventory[[#This Row],[Category]]="B",$O$10,IF(tbl_Inventory[[#This Row],[Category]]="C",$O$11,$O$12))))</f>
        <v>0</v>
      </c>
      <c r="L245" s="27">
        <f>IF(tbl_Inventory[[#This Row],[Reorder?]]="Y",VLOOKUP(tbl_Inventory[[#This Row],[Category]],$N$9:$P$13,2,0),0)</f>
        <v>0</v>
      </c>
      <c r="M245"/>
      <c r="N245" s="8"/>
      <c r="O245" s="9"/>
      <c r="P245" s="8"/>
      <c r="R245"/>
      <c r="S245" s="8"/>
      <c r="AC245" s="17">
        <v>6595</v>
      </c>
    </row>
    <row r="246" spans="1:29" x14ac:dyDescent="0.25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tbl_Inventory[[#This Row],[Cost Price]]*(IF(tbl_Inventory[[#This Row],[Premium?]]="Y",$P$4,$P$3)+1)</f>
        <v>5445.4049999999997</v>
      </c>
      <c r="I246" s="25" t="str">
        <f>IF(tbl_Inventory[[#This Row],[Num In Stock]]&lt;$P$5,"Y","")</f>
        <v/>
      </c>
      <c r="J246" s="26" t="str">
        <f>IF(AND(tbl_Inventory[[#This Row],[On Backorder]]="",tbl_Inventory[[#This Row],[Below Min]]="Y"),"Y","")</f>
        <v/>
      </c>
      <c r="K246" s="26">
        <f>IF(tbl_Inventory[[#This Row],[Reorder?]]="",0,IF(tbl_Inventory[[#This Row],[Category]]="A",$O$9,IF(tbl_Inventory[[#This Row],[Category]]="B",$O$10,IF(tbl_Inventory[[#This Row],[Category]]="C",$O$11,$O$12))))</f>
        <v>0</v>
      </c>
      <c r="L246" s="27">
        <f>IF(tbl_Inventory[[#This Row],[Reorder?]]="Y",VLOOKUP(tbl_Inventory[[#This Row],[Category]],$N$9:$P$13,2,0),0)</f>
        <v>0</v>
      </c>
      <c r="M246"/>
      <c r="N246" s="8"/>
      <c r="O246" s="9"/>
      <c r="P246" s="8"/>
      <c r="R246"/>
      <c r="S246" s="8"/>
      <c r="AC246" s="17">
        <v>7695</v>
      </c>
    </row>
    <row r="247" spans="1:29" x14ac:dyDescent="0.25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tbl_Inventory[[#This Row],[Cost Price]]*(IF(tbl_Inventory[[#This Row],[Premium?]]="Y",$P$4,$P$3)+1)</f>
        <v>11653.375</v>
      </c>
      <c r="I247" s="25" t="str">
        <f>IF(tbl_Inventory[[#This Row],[Num In Stock]]&lt;$P$5,"Y","")</f>
        <v/>
      </c>
      <c r="J247" s="26" t="str">
        <f>IF(AND(tbl_Inventory[[#This Row],[On Backorder]]="",tbl_Inventory[[#This Row],[Below Min]]="Y"),"Y","")</f>
        <v/>
      </c>
      <c r="K247" s="26">
        <f>IF(tbl_Inventory[[#This Row],[Reorder?]]="",0,IF(tbl_Inventory[[#This Row],[Category]]="A",$O$9,IF(tbl_Inventory[[#This Row],[Category]]="B",$O$10,IF(tbl_Inventory[[#This Row],[Category]]="C",$O$11,$O$12))))</f>
        <v>0</v>
      </c>
      <c r="L247" s="27">
        <f>IF(tbl_Inventory[[#This Row],[Reorder?]]="Y",VLOOKUP(tbl_Inventory[[#This Row],[Category]],$N$9:$P$13,2,0),0)</f>
        <v>0</v>
      </c>
      <c r="M247"/>
      <c r="N247" s="8"/>
      <c r="O247" s="9"/>
      <c r="P247" s="8"/>
      <c r="R247"/>
      <c r="S247" s="8"/>
      <c r="AC247" s="17">
        <v>5495</v>
      </c>
    </row>
    <row r="248" spans="1:29" x14ac:dyDescent="0.25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tbl_Inventory[[#This Row],[Cost Price]]*(IF(tbl_Inventory[[#This Row],[Premium?]]="Y",$P$4,$P$3)+1)</f>
        <v>11357.913</v>
      </c>
      <c r="I248" s="25" t="str">
        <f>IF(tbl_Inventory[[#This Row],[Num In Stock]]&lt;$P$5,"Y","")</f>
        <v/>
      </c>
      <c r="J248" s="26" t="str">
        <f>IF(AND(tbl_Inventory[[#This Row],[On Backorder]]="",tbl_Inventory[[#This Row],[Below Min]]="Y"),"Y","")</f>
        <v/>
      </c>
      <c r="K248" s="26">
        <f>IF(tbl_Inventory[[#This Row],[Reorder?]]="",0,IF(tbl_Inventory[[#This Row],[Category]]="A",$O$9,IF(tbl_Inventory[[#This Row],[Category]]="B",$O$10,IF(tbl_Inventory[[#This Row],[Category]]="C",$O$11,$O$12))))</f>
        <v>0</v>
      </c>
      <c r="L248" s="27">
        <f>IF(tbl_Inventory[[#This Row],[Reorder?]]="Y",VLOOKUP(tbl_Inventory[[#This Row],[Category]],$N$9:$P$13,2,0),0)</f>
        <v>0</v>
      </c>
      <c r="M248"/>
      <c r="N248" s="8"/>
      <c r="O248" s="9"/>
      <c r="P248" s="8"/>
      <c r="R248"/>
      <c r="S248" s="8"/>
      <c r="AC248" s="17">
        <v>6595</v>
      </c>
    </row>
    <row r="249" spans="1:29" x14ac:dyDescent="0.25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tbl_Inventory[[#This Row],[Cost Price]]*(IF(tbl_Inventory[[#This Row],[Premium?]]="Y",$P$4,$P$3)+1)</f>
        <v>14705.8125</v>
      </c>
      <c r="I249" s="25" t="str">
        <f>IF(tbl_Inventory[[#This Row],[Num In Stock]]&lt;$P$5,"Y","")</f>
        <v>Y</v>
      </c>
      <c r="J249" s="26" t="str">
        <f>IF(AND(tbl_Inventory[[#This Row],[On Backorder]]="",tbl_Inventory[[#This Row],[Below Min]]="Y"),"Y","")</f>
        <v/>
      </c>
      <c r="K249" s="26">
        <f>IF(tbl_Inventory[[#This Row],[Reorder?]]="",0,IF(tbl_Inventory[[#This Row],[Category]]="A",$O$9,IF(tbl_Inventory[[#This Row],[Category]]="B",$O$10,IF(tbl_Inventory[[#This Row],[Category]]="C",$O$11,$O$12))))</f>
        <v>0</v>
      </c>
      <c r="L249" s="27">
        <f>IF(tbl_Inventory[[#This Row],[Reorder?]]="Y",VLOOKUP(tbl_Inventory[[#This Row],[Category]],$N$9:$P$13,2,0),0)</f>
        <v>0</v>
      </c>
      <c r="M249"/>
      <c r="N249" s="8"/>
      <c r="O249" s="9"/>
      <c r="P249" s="8"/>
      <c r="R249"/>
      <c r="S249" s="8"/>
      <c r="AC249" s="17">
        <v>550</v>
      </c>
    </row>
    <row r="250" spans="1:29" x14ac:dyDescent="0.25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tbl_Inventory[[#This Row],[Cost Price]]*(IF(tbl_Inventory[[#This Row],[Premium?]]="Y",$P$4,$P$3)+1)</f>
        <v>8768.3439999999991</v>
      </c>
      <c r="I250" s="25" t="str">
        <f>IF(tbl_Inventory[[#This Row],[Num In Stock]]&lt;$P$5,"Y","")</f>
        <v/>
      </c>
      <c r="J250" s="26" t="str">
        <f>IF(AND(tbl_Inventory[[#This Row],[On Backorder]]="",tbl_Inventory[[#This Row],[Below Min]]="Y"),"Y","")</f>
        <v/>
      </c>
      <c r="K250" s="26">
        <f>IF(tbl_Inventory[[#This Row],[Reorder?]]="",0,IF(tbl_Inventory[[#This Row],[Category]]="A",$O$9,IF(tbl_Inventory[[#This Row],[Category]]="B",$O$10,IF(tbl_Inventory[[#This Row],[Category]]="C",$O$11,$O$12))))</f>
        <v>0</v>
      </c>
      <c r="L250" s="27">
        <f>IF(tbl_Inventory[[#This Row],[Reorder?]]="Y",VLOOKUP(tbl_Inventory[[#This Row],[Category]],$N$9:$P$13,2,0),0)</f>
        <v>0</v>
      </c>
      <c r="M250"/>
      <c r="N250" s="8"/>
      <c r="O250" s="9"/>
      <c r="P250" s="8"/>
      <c r="R250"/>
      <c r="S250" s="8"/>
      <c r="AC250" s="17">
        <v>1645</v>
      </c>
    </row>
    <row r="251" spans="1:29" x14ac:dyDescent="0.25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tbl_Inventory[[#This Row],[Cost Price]]*(IF(tbl_Inventory[[#This Row],[Premium?]]="Y",$P$4,$P$3)+1)</f>
        <v>12090.625</v>
      </c>
      <c r="I251" s="25" t="str">
        <f>IF(tbl_Inventory[[#This Row],[Num In Stock]]&lt;$P$5,"Y","")</f>
        <v/>
      </c>
      <c r="J251" s="26" t="str">
        <f>IF(AND(tbl_Inventory[[#This Row],[On Backorder]]="",tbl_Inventory[[#This Row],[Below Min]]="Y"),"Y","")</f>
        <v/>
      </c>
      <c r="K251" s="26">
        <f>IF(tbl_Inventory[[#This Row],[Reorder?]]="",0,IF(tbl_Inventory[[#This Row],[Category]]="A",$O$9,IF(tbl_Inventory[[#This Row],[Category]]="B",$O$10,IF(tbl_Inventory[[#This Row],[Category]]="C",$O$11,$O$12))))</f>
        <v>0</v>
      </c>
      <c r="L251" s="27">
        <f>IF(tbl_Inventory[[#This Row],[Reorder?]]="Y",VLOOKUP(tbl_Inventory[[#This Row],[Category]],$N$9:$P$13,2,0),0)</f>
        <v>0</v>
      </c>
      <c r="M251"/>
      <c r="N251" s="8"/>
      <c r="O251" s="9"/>
      <c r="P251" s="8"/>
      <c r="R251"/>
      <c r="S251" s="8"/>
      <c r="AC251" s="17">
        <v>1975</v>
      </c>
    </row>
    <row r="252" spans="1:29" x14ac:dyDescent="0.25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tbl_Inventory[[#This Row],[Cost Price]]*(IF(tbl_Inventory[[#This Row],[Premium?]]="Y",$P$4,$P$3)+1)</f>
        <v>12335.625</v>
      </c>
      <c r="I252" s="25" t="str">
        <f>IF(tbl_Inventory[[#This Row],[Num In Stock]]&lt;$P$5,"Y","")</f>
        <v/>
      </c>
      <c r="J252" s="26" t="str">
        <f>IF(AND(tbl_Inventory[[#This Row],[On Backorder]]="",tbl_Inventory[[#This Row],[Below Min]]="Y"),"Y","")</f>
        <v/>
      </c>
      <c r="K252" s="26">
        <f>IF(tbl_Inventory[[#This Row],[Reorder?]]="",0,IF(tbl_Inventory[[#This Row],[Category]]="A",$O$9,IF(tbl_Inventory[[#This Row],[Category]]="B",$O$10,IF(tbl_Inventory[[#This Row],[Category]]="C",$O$11,$O$12))))</f>
        <v>0</v>
      </c>
      <c r="L252" s="27">
        <f>IF(tbl_Inventory[[#This Row],[Reorder?]]="Y",VLOOKUP(tbl_Inventory[[#This Row],[Category]],$N$9:$P$13,2,0),0)</f>
        <v>0</v>
      </c>
      <c r="M252"/>
      <c r="N252" s="8"/>
      <c r="O252" s="9"/>
      <c r="P252" s="8"/>
      <c r="R252"/>
      <c r="S252" s="8"/>
      <c r="AC252" s="17">
        <v>1645</v>
      </c>
    </row>
    <row r="253" spans="1:29" x14ac:dyDescent="0.25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tbl_Inventory[[#This Row],[Cost Price]]*(IF(tbl_Inventory[[#This Row],[Premium?]]="Y",$P$4,$P$3)+1)</f>
        <v>6260.625</v>
      </c>
      <c r="I253" s="25" t="str">
        <f>IF(tbl_Inventory[[#This Row],[Num In Stock]]&lt;$P$5,"Y","")</f>
        <v>Y</v>
      </c>
      <c r="J253" s="26" t="str">
        <f>IF(AND(tbl_Inventory[[#This Row],[On Backorder]]="",tbl_Inventory[[#This Row],[Below Min]]="Y"),"Y","")</f>
        <v/>
      </c>
      <c r="K253" s="26">
        <f>IF(tbl_Inventory[[#This Row],[Reorder?]]="",0,IF(tbl_Inventory[[#This Row],[Category]]="A",$O$9,IF(tbl_Inventory[[#This Row],[Category]]="B",$O$10,IF(tbl_Inventory[[#This Row],[Category]]="C",$O$11,$O$12))))</f>
        <v>0</v>
      </c>
      <c r="L253" s="27">
        <f>IF(tbl_Inventory[[#This Row],[Reorder?]]="Y",VLOOKUP(tbl_Inventory[[#This Row],[Category]],$N$9:$P$13,2,0),0)</f>
        <v>0</v>
      </c>
      <c r="M253"/>
      <c r="N253" s="8"/>
      <c r="O253" s="9"/>
      <c r="P253" s="8"/>
      <c r="R253"/>
      <c r="S253" s="8"/>
      <c r="AC253" s="17">
        <v>1975</v>
      </c>
    </row>
    <row r="254" spans="1:29" x14ac:dyDescent="0.25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tbl_Inventory[[#This Row],[Cost Price]]*(IF(tbl_Inventory[[#This Row],[Premium?]]="Y",$P$4,$P$3)+1)</f>
        <v>14298.945</v>
      </c>
      <c r="I254" s="25" t="str">
        <f>IF(tbl_Inventory[[#This Row],[Num In Stock]]&lt;$P$5,"Y","")</f>
        <v>Y</v>
      </c>
      <c r="J254" s="26" t="str">
        <f>IF(AND(tbl_Inventory[[#This Row],[On Backorder]]="",tbl_Inventory[[#This Row],[Below Min]]="Y"),"Y","")</f>
        <v/>
      </c>
      <c r="K254" s="26">
        <f>IF(tbl_Inventory[[#This Row],[Reorder?]]="",0,IF(tbl_Inventory[[#This Row],[Category]]="A",$O$9,IF(tbl_Inventory[[#This Row],[Category]]="B",$O$10,IF(tbl_Inventory[[#This Row],[Category]]="C",$O$11,$O$12))))</f>
        <v>0</v>
      </c>
      <c r="L254" s="27">
        <f>IF(tbl_Inventory[[#This Row],[Reorder?]]="Y",VLOOKUP(tbl_Inventory[[#This Row],[Category]],$N$9:$P$13,2,0),0)</f>
        <v>0</v>
      </c>
      <c r="M254"/>
      <c r="N254" s="8"/>
      <c r="O254" s="9"/>
      <c r="P254" s="8"/>
      <c r="R254"/>
      <c r="S254" s="8"/>
      <c r="AC254" s="17">
        <v>2195</v>
      </c>
    </row>
    <row r="255" spans="1:29" x14ac:dyDescent="0.25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tbl_Inventory[[#This Row],[Cost Price]]*(IF(tbl_Inventory[[#This Row],[Premium?]]="Y",$P$4,$P$3)+1)</f>
        <v>9260.85</v>
      </c>
      <c r="I255" s="25" t="str">
        <f>IF(tbl_Inventory[[#This Row],[Num In Stock]]&lt;$P$5,"Y","")</f>
        <v/>
      </c>
      <c r="J255" s="26" t="str">
        <f>IF(AND(tbl_Inventory[[#This Row],[On Backorder]]="",tbl_Inventory[[#This Row],[Below Min]]="Y"),"Y","")</f>
        <v/>
      </c>
      <c r="K255" s="26">
        <f>IF(tbl_Inventory[[#This Row],[Reorder?]]="",0,IF(tbl_Inventory[[#This Row],[Category]]="A",$O$9,IF(tbl_Inventory[[#This Row],[Category]]="B",$O$10,IF(tbl_Inventory[[#This Row],[Category]]="C",$O$11,$O$12))))</f>
        <v>0</v>
      </c>
      <c r="L255" s="27">
        <f>IF(tbl_Inventory[[#This Row],[Reorder?]]="Y",VLOOKUP(tbl_Inventory[[#This Row],[Category]],$N$9:$P$13,2,0),0)</f>
        <v>0</v>
      </c>
      <c r="M255"/>
      <c r="N255" s="8"/>
      <c r="O255" s="9"/>
      <c r="P255" s="8"/>
      <c r="R255"/>
      <c r="S255" s="8"/>
      <c r="AC255" s="17">
        <v>88</v>
      </c>
    </row>
    <row r="256" spans="1:29" x14ac:dyDescent="0.25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tbl_Inventory[[#This Row],[Cost Price]]*(IF(tbl_Inventory[[#This Row],[Premium?]]="Y",$P$4,$P$3)+1)</f>
        <v>9437.9349999999995</v>
      </c>
      <c r="I256" s="25" t="str">
        <f>IF(tbl_Inventory[[#This Row],[Num In Stock]]&lt;$P$5,"Y","")</f>
        <v/>
      </c>
      <c r="J256" s="26" t="str">
        <f>IF(AND(tbl_Inventory[[#This Row],[On Backorder]]="",tbl_Inventory[[#This Row],[Below Min]]="Y"),"Y","")</f>
        <v/>
      </c>
      <c r="K256" s="26">
        <f>IF(tbl_Inventory[[#This Row],[Reorder?]]="",0,IF(tbl_Inventory[[#This Row],[Category]]="A",$O$9,IF(tbl_Inventory[[#This Row],[Category]]="B",$O$10,IF(tbl_Inventory[[#This Row],[Category]]="C",$O$11,$O$12))))</f>
        <v>0</v>
      </c>
      <c r="L256" s="27">
        <f>IF(tbl_Inventory[[#This Row],[Reorder?]]="Y",VLOOKUP(tbl_Inventory[[#This Row],[Category]],$N$9:$P$13,2,0),0)</f>
        <v>0</v>
      </c>
      <c r="M256"/>
      <c r="N256" s="8"/>
      <c r="O256" s="9"/>
      <c r="P256" s="8"/>
      <c r="R256"/>
      <c r="S256" s="8"/>
      <c r="AC256" s="17">
        <v>1095</v>
      </c>
    </row>
    <row r="257" spans="1:29" x14ac:dyDescent="0.25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tbl_Inventory[[#This Row],[Cost Price]]*(IF(tbl_Inventory[[#This Row],[Premium?]]="Y",$P$4,$P$3)+1)</f>
        <v>940.75</v>
      </c>
      <c r="I257" s="25" t="str">
        <f>IF(tbl_Inventory[[#This Row],[Num In Stock]]&lt;$P$5,"Y","")</f>
        <v/>
      </c>
      <c r="J257" s="26" t="str">
        <f>IF(AND(tbl_Inventory[[#This Row],[On Backorder]]="",tbl_Inventory[[#This Row],[Below Min]]="Y"),"Y","")</f>
        <v/>
      </c>
      <c r="K257" s="26">
        <f>IF(tbl_Inventory[[#This Row],[Reorder?]]="",0,IF(tbl_Inventory[[#This Row],[Category]]="A",$O$9,IF(tbl_Inventory[[#This Row],[Category]]="B",$O$10,IF(tbl_Inventory[[#This Row],[Category]]="C",$O$11,$O$12))))</f>
        <v>0</v>
      </c>
      <c r="L257" s="27">
        <f>IF(tbl_Inventory[[#This Row],[Reorder?]]="Y",VLOOKUP(tbl_Inventory[[#This Row],[Category]],$N$9:$P$13,2,0),0)</f>
        <v>0</v>
      </c>
      <c r="M257"/>
      <c r="N257" s="8"/>
      <c r="O257" s="9"/>
      <c r="P257" s="8"/>
      <c r="R257"/>
      <c r="S257" s="8"/>
      <c r="AC257" s="17">
        <v>1370</v>
      </c>
    </row>
    <row r="258" spans="1:29" x14ac:dyDescent="0.25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tbl_Inventory[[#This Row],[Cost Price]]*(IF(tbl_Inventory[[#This Row],[Premium?]]="Y",$P$4,$P$3)+1)</f>
        <v>271.459</v>
      </c>
      <c r="I258" s="25" t="str">
        <f>IF(tbl_Inventory[[#This Row],[Num In Stock]]&lt;$P$5,"Y","")</f>
        <v/>
      </c>
      <c r="J258" s="26" t="str">
        <f>IF(AND(tbl_Inventory[[#This Row],[On Backorder]]="",tbl_Inventory[[#This Row],[Below Min]]="Y"),"Y","")</f>
        <v/>
      </c>
      <c r="K258" s="26">
        <f>IF(tbl_Inventory[[#This Row],[Reorder?]]="",0,IF(tbl_Inventory[[#This Row],[Category]]="A",$O$9,IF(tbl_Inventory[[#This Row],[Category]]="B",$O$10,IF(tbl_Inventory[[#This Row],[Category]]="C",$O$11,$O$12))))</f>
        <v>0</v>
      </c>
      <c r="L258" s="27">
        <f>IF(tbl_Inventory[[#This Row],[Reorder?]]="Y",VLOOKUP(tbl_Inventory[[#This Row],[Category]],$N$9:$P$13,2,0),0)</f>
        <v>0</v>
      </c>
      <c r="M258"/>
      <c r="N258" s="8"/>
      <c r="O258" s="9"/>
      <c r="P258" s="8"/>
      <c r="R258"/>
      <c r="S258" s="8"/>
      <c r="AC258" s="17">
        <v>2745</v>
      </c>
    </row>
    <row r="259" spans="1:29" x14ac:dyDescent="0.25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tbl_Inventory[[#This Row],[Cost Price]]*(IF(tbl_Inventory[[#This Row],[Premium?]]="Y",$P$4,$P$3)+1)</f>
        <v>312.7</v>
      </c>
      <c r="I259" s="25" t="str">
        <f>IF(tbl_Inventory[[#This Row],[Num In Stock]]&lt;$P$5,"Y","")</f>
        <v/>
      </c>
      <c r="J259" s="26" t="str">
        <f>IF(AND(tbl_Inventory[[#This Row],[On Backorder]]="",tbl_Inventory[[#This Row],[Below Min]]="Y"),"Y","")</f>
        <v/>
      </c>
      <c r="K259" s="26">
        <f>IF(tbl_Inventory[[#This Row],[Reorder?]]="",0,IF(tbl_Inventory[[#This Row],[Category]]="A",$O$9,IF(tbl_Inventory[[#This Row],[Category]]="B",$O$10,IF(tbl_Inventory[[#This Row],[Category]]="C",$O$11,$O$12))))</f>
        <v>0</v>
      </c>
      <c r="L259" s="27">
        <f>IF(tbl_Inventory[[#This Row],[Reorder?]]="Y",VLOOKUP(tbl_Inventory[[#This Row],[Category]],$N$9:$P$13,2,0),0)</f>
        <v>0</v>
      </c>
      <c r="M259"/>
      <c r="N259" s="8"/>
      <c r="O259" s="9"/>
      <c r="P259" s="8"/>
      <c r="R259"/>
      <c r="S259" s="8"/>
      <c r="AC259" s="17">
        <v>10995</v>
      </c>
    </row>
    <row r="260" spans="1:29" x14ac:dyDescent="0.25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tbl_Inventory[[#This Row],[Cost Price]]*(IF(tbl_Inventory[[#This Row],[Premium?]]="Y",$P$4,$P$3)+1)</f>
        <v>231.875</v>
      </c>
      <c r="I260" s="25" t="str">
        <f>IF(tbl_Inventory[[#This Row],[Num In Stock]]&lt;$P$5,"Y","")</f>
        <v/>
      </c>
      <c r="J260" s="26" t="str">
        <f>IF(AND(tbl_Inventory[[#This Row],[On Backorder]]="",tbl_Inventory[[#This Row],[Below Min]]="Y"),"Y","")</f>
        <v/>
      </c>
      <c r="K260" s="26">
        <f>IF(tbl_Inventory[[#This Row],[Reorder?]]="",0,IF(tbl_Inventory[[#This Row],[Category]]="A",$O$9,IF(tbl_Inventory[[#This Row],[Category]]="B",$O$10,IF(tbl_Inventory[[#This Row],[Category]]="C",$O$11,$O$12))))</f>
        <v>0</v>
      </c>
      <c r="L260" s="27">
        <f>IF(tbl_Inventory[[#This Row],[Reorder?]]="Y",VLOOKUP(tbl_Inventory[[#This Row],[Category]],$N$9:$P$13,2,0),0)</f>
        <v>0</v>
      </c>
      <c r="M260"/>
      <c r="N260" s="8"/>
      <c r="O260" s="9"/>
      <c r="P260" s="8"/>
      <c r="R260"/>
      <c r="S260" s="8"/>
      <c r="AC260" s="17">
        <v>17595</v>
      </c>
    </row>
    <row r="261" spans="1:29" x14ac:dyDescent="0.25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tbl_Inventory[[#This Row],[Cost Price]]*(IF(tbl_Inventory[[#This Row],[Premium?]]="Y",$P$4,$P$3)+1)</f>
        <v>170.15599999999998</v>
      </c>
      <c r="I261" s="25" t="str">
        <f>IF(tbl_Inventory[[#This Row],[Num In Stock]]&lt;$P$5,"Y","")</f>
        <v>Y</v>
      </c>
      <c r="J261" s="26" t="str">
        <f>IF(AND(tbl_Inventory[[#This Row],[On Backorder]]="",tbl_Inventory[[#This Row],[Below Min]]="Y"),"Y","")</f>
        <v/>
      </c>
      <c r="K261" s="26">
        <f>IF(tbl_Inventory[[#This Row],[Reorder?]]="",0,IF(tbl_Inventory[[#This Row],[Category]]="A",$O$9,IF(tbl_Inventory[[#This Row],[Category]]="B",$O$10,IF(tbl_Inventory[[#This Row],[Category]]="C",$O$11,$O$12))))</f>
        <v>0</v>
      </c>
      <c r="L261" s="27">
        <f>IF(tbl_Inventory[[#This Row],[Reorder?]]="Y",VLOOKUP(tbl_Inventory[[#This Row],[Category]],$N$9:$P$13,2,0),0)</f>
        <v>0</v>
      </c>
      <c r="M261"/>
      <c r="N261" s="8"/>
      <c r="O261" s="9"/>
      <c r="P261" s="8"/>
      <c r="R261"/>
      <c r="S261" s="8"/>
      <c r="AC261" s="17">
        <v>21995</v>
      </c>
    </row>
    <row r="262" spans="1:29" x14ac:dyDescent="0.25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tbl_Inventory[[#This Row],[Cost Price]]*(IF(tbl_Inventory[[#This Row],[Premium?]]="Y",$P$4,$P$3)+1)</f>
        <v>82.068999999999988</v>
      </c>
      <c r="I262" s="25" t="str">
        <f>IF(tbl_Inventory[[#This Row],[Num In Stock]]&lt;$P$5,"Y","")</f>
        <v>Y</v>
      </c>
      <c r="J262" s="26" t="str">
        <f>IF(AND(tbl_Inventory[[#This Row],[On Backorder]]="",tbl_Inventory[[#This Row],[Below Min]]="Y"),"Y","")</f>
        <v/>
      </c>
      <c r="K262" s="26">
        <f>IF(tbl_Inventory[[#This Row],[Reorder?]]="",0,IF(tbl_Inventory[[#This Row],[Category]]="A",$O$9,IF(tbl_Inventory[[#This Row],[Category]]="B",$O$10,IF(tbl_Inventory[[#This Row],[Category]]="C",$O$11,$O$12))))</f>
        <v>0</v>
      </c>
      <c r="L262" s="27">
        <f>IF(tbl_Inventory[[#This Row],[Reorder?]]="Y",VLOOKUP(tbl_Inventory[[#This Row],[Category]],$N$9:$P$13,2,0),0)</f>
        <v>0</v>
      </c>
      <c r="M262"/>
      <c r="N262" s="8"/>
      <c r="O262" s="9"/>
      <c r="P262" s="8"/>
      <c r="R262"/>
      <c r="S262" s="8"/>
      <c r="AC262" s="17">
        <v>21995</v>
      </c>
    </row>
    <row r="263" spans="1:29" x14ac:dyDescent="0.25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tbl_Inventory[[#This Row],[Cost Price]]*(IF(tbl_Inventory[[#This Row],[Premium?]]="Y",$P$4,$P$3)+1)</f>
        <v>384.09</v>
      </c>
      <c r="I263" s="25" t="str">
        <f>IF(tbl_Inventory[[#This Row],[Num In Stock]]&lt;$P$5,"Y","")</f>
        <v/>
      </c>
      <c r="J263" s="26" t="str">
        <f>IF(AND(tbl_Inventory[[#This Row],[On Backorder]]="",tbl_Inventory[[#This Row],[Below Min]]="Y"),"Y","")</f>
        <v/>
      </c>
      <c r="K263" s="26">
        <f>IF(tbl_Inventory[[#This Row],[Reorder?]]="",0,IF(tbl_Inventory[[#This Row],[Category]]="A",$O$9,IF(tbl_Inventory[[#This Row],[Category]]="B",$O$10,IF(tbl_Inventory[[#This Row],[Category]]="C",$O$11,$O$12))))</f>
        <v>0</v>
      </c>
      <c r="L263" s="27">
        <f>IF(tbl_Inventory[[#This Row],[Reorder?]]="Y",VLOOKUP(tbl_Inventory[[#This Row],[Category]],$N$9:$P$13,2,0),0)</f>
        <v>0</v>
      </c>
      <c r="M263"/>
      <c r="N263" s="8"/>
      <c r="O263" s="9"/>
      <c r="P263" s="8"/>
      <c r="R263"/>
      <c r="S263" s="8"/>
      <c r="AC263" s="17">
        <v>21995</v>
      </c>
    </row>
    <row r="264" spans="1:29" x14ac:dyDescent="0.25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tbl_Inventory[[#This Row],[Cost Price]]*(IF(tbl_Inventory[[#This Row],[Premium?]]="Y",$P$4,$P$3)+1)</f>
        <v>101.0625</v>
      </c>
      <c r="I264" s="25" t="str">
        <f>IF(tbl_Inventory[[#This Row],[Num In Stock]]&lt;$P$5,"Y","")</f>
        <v>Y</v>
      </c>
      <c r="J264" s="26" t="str">
        <f>IF(AND(tbl_Inventory[[#This Row],[On Backorder]]="",tbl_Inventory[[#This Row],[Below Min]]="Y"),"Y","")</f>
        <v/>
      </c>
      <c r="K264" s="26">
        <f>IF(tbl_Inventory[[#This Row],[Reorder?]]="",0,IF(tbl_Inventory[[#This Row],[Category]]="A",$O$9,IF(tbl_Inventory[[#This Row],[Category]]="B",$O$10,IF(tbl_Inventory[[#This Row],[Category]]="C",$O$11,$O$12))))</f>
        <v>0</v>
      </c>
      <c r="L264" s="27">
        <f>IF(tbl_Inventory[[#This Row],[Reorder?]]="Y",VLOOKUP(tbl_Inventory[[#This Row],[Category]],$N$9:$P$13,2,0),0)</f>
        <v>0</v>
      </c>
      <c r="M264"/>
      <c r="N264" s="8"/>
      <c r="O264" s="9"/>
      <c r="P264" s="8"/>
      <c r="R264"/>
      <c r="S264" s="8"/>
      <c r="AC264" s="17">
        <v>21995</v>
      </c>
    </row>
    <row r="265" spans="1:29" x14ac:dyDescent="0.25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tbl_Inventory[[#This Row],[Cost Price]]*(IF(tbl_Inventory[[#This Row],[Premium?]]="Y",$P$4,$P$3)+1)</f>
        <v>27.517599999999998</v>
      </c>
      <c r="I265" s="25" t="str">
        <f>IF(tbl_Inventory[[#This Row],[Num In Stock]]&lt;$P$5,"Y","")</f>
        <v>Y</v>
      </c>
      <c r="J265" s="26" t="str">
        <f>IF(AND(tbl_Inventory[[#This Row],[On Backorder]]="",tbl_Inventory[[#This Row],[Below Min]]="Y"),"Y","")</f>
        <v>Y</v>
      </c>
      <c r="K265" s="26">
        <f>IF(tbl_Inventory[[#This Row],[Reorder?]]="",0,IF(tbl_Inventory[[#This Row],[Category]]="A",$O$9,IF(tbl_Inventory[[#This Row],[Category]]="B",$O$10,IF(tbl_Inventory[[#This Row],[Category]]="C",$O$11,$O$12))))</f>
        <v>35</v>
      </c>
      <c r="L265" s="27">
        <f>IF(tbl_Inventory[[#This Row],[Reorder?]]="Y",VLOOKUP(tbl_Inventory[[#This Row],[Category]],$N$9:$P$13,2,0),0)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25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tbl_Inventory[[#This Row],[Cost Price]]*(IF(tbl_Inventory[[#This Row],[Premium?]]="Y",$P$4,$P$3)+1)</f>
        <v>258.774</v>
      </c>
      <c r="I266" s="25" t="str">
        <f>IF(tbl_Inventory[[#This Row],[Num In Stock]]&lt;$P$5,"Y","")</f>
        <v>Y</v>
      </c>
      <c r="J266" s="26" t="str">
        <f>IF(AND(tbl_Inventory[[#This Row],[On Backorder]]="",tbl_Inventory[[#This Row],[Below Min]]="Y"),"Y","")</f>
        <v/>
      </c>
      <c r="K266" s="26">
        <f>IF(tbl_Inventory[[#This Row],[Reorder?]]="",0,IF(tbl_Inventory[[#This Row],[Category]]="A",$O$9,IF(tbl_Inventory[[#This Row],[Category]]="B",$O$10,IF(tbl_Inventory[[#This Row],[Category]]="C",$O$11,$O$12))))</f>
        <v>0</v>
      </c>
      <c r="L266" s="27">
        <f>IF(tbl_Inventory[[#This Row],[Reorder?]]="Y",VLOOKUP(tbl_Inventory[[#This Row],[Category]],$N$9:$P$13,2,0),0)</f>
        <v>0</v>
      </c>
      <c r="M266"/>
      <c r="N266" s="8"/>
      <c r="O266" s="9"/>
      <c r="P266" s="8"/>
      <c r="R266"/>
      <c r="S266" s="8"/>
      <c r="AC266" s="17">
        <v>21995</v>
      </c>
    </row>
    <row r="267" spans="1:29" x14ac:dyDescent="0.25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tbl_Inventory[[#This Row],[Cost Price]]*(IF(tbl_Inventory[[#This Row],[Premium?]]="Y",$P$4,$P$3)+1)</f>
        <v>938.80799999999999</v>
      </c>
      <c r="I267" s="25" t="str">
        <f>IF(tbl_Inventory[[#This Row],[Num In Stock]]&lt;$P$5,"Y","")</f>
        <v/>
      </c>
      <c r="J267" s="26" t="str">
        <f>IF(AND(tbl_Inventory[[#This Row],[On Backorder]]="",tbl_Inventory[[#This Row],[Below Min]]="Y"),"Y","")</f>
        <v/>
      </c>
      <c r="K267" s="26">
        <f>IF(tbl_Inventory[[#This Row],[Reorder?]]="",0,IF(tbl_Inventory[[#This Row],[Category]]="A",$O$9,IF(tbl_Inventory[[#This Row],[Category]]="B",$O$10,IF(tbl_Inventory[[#This Row],[Category]]="C",$O$11,$O$12))))</f>
        <v>0</v>
      </c>
      <c r="L267" s="27">
        <f>IF(tbl_Inventory[[#This Row],[Reorder?]]="Y",VLOOKUP(tbl_Inventory[[#This Row],[Category]],$N$9:$P$13,2,0),0)</f>
        <v>0</v>
      </c>
      <c r="M267"/>
      <c r="N267" s="8"/>
      <c r="O267" s="9"/>
      <c r="P267" s="8"/>
      <c r="R267"/>
      <c r="S267" s="8"/>
      <c r="AC267" s="17">
        <v>21995</v>
      </c>
    </row>
    <row r="268" spans="1:29" x14ac:dyDescent="0.25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tbl_Inventory[[#This Row],[Cost Price]]*(IF(tbl_Inventory[[#This Row],[Premium?]]="Y",$P$4,$P$3)+1)</f>
        <v>725.995</v>
      </c>
      <c r="I268" s="25" t="str">
        <f>IF(tbl_Inventory[[#This Row],[Num In Stock]]&lt;$P$5,"Y","")</f>
        <v/>
      </c>
      <c r="J268" s="26" t="str">
        <f>IF(AND(tbl_Inventory[[#This Row],[On Backorder]]="",tbl_Inventory[[#This Row],[Below Min]]="Y"),"Y","")</f>
        <v/>
      </c>
      <c r="K268" s="26">
        <f>IF(tbl_Inventory[[#This Row],[Reorder?]]="",0,IF(tbl_Inventory[[#This Row],[Category]]="A",$O$9,IF(tbl_Inventory[[#This Row],[Category]]="B",$O$10,IF(tbl_Inventory[[#This Row],[Category]]="C",$O$11,$O$12))))</f>
        <v>0</v>
      </c>
      <c r="L268" s="27">
        <f>IF(tbl_Inventory[[#This Row],[Reorder?]]="Y",VLOOKUP(tbl_Inventory[[#This Row],[Category]],$N$9:$P$13,2,0),0)</f>
        <v>0</v>
      </c>
      <c r="M268"/>
      <c r="N268" s="8"/>
      <c r="O268" s="9"/>
      <c r="P268" s="8"/>
      <c r="R268"/>
      <c r="S268" s="8"/>
      <c r="AC268" s="17">
        <v>21995</v>
      </c>
    </row>
    <row r="269" spans="1:29" x14ac:dyDescent="0.25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tbl_Inventory[[#This Row],[Cost Price]]*(IF(tbl_Inventory[[#This Row],[Premium?]]="Y",$P$4,$P$3)+1)</f>
        <v>1280.5</v>
      </c>
      <c r="I269" s="25" t="str">
        <f>IF(tbl_Inventory[[#This Row],[Num In Stock]]&lt;$P$5,"Y","")</f>
        <v/>
      </c>
      <c r="J269" s="26" t="str">
        <f>IF(AND(tbl_Inventory[[#This Row],[On Backorder]]="",tbl_Inventory[[#This Row],[Below Min]]="Y"),"Y","")</f>
        <v/>
      </c>
      <c r="K269" s="26">
        <f>IF(tbl_Inventory[[#This Row],[Reorder?]]="",0,IF(tbl_Inventory[[#This Row],[Category]]="A",$O$9,IF(tbl_Inventory[[#This Row],[Category]]="B",$O$10,IF(tbl_Inventory[[#This Row],[Category]]="C",$O$11,$O$12))))</f>
        <v>0</v>
      </c>
      <c r="L269" s="27">
        <f>IF(tbl_Inventory[[#This Row],[Reorder?]]="Y",VLOOKUP(tbl_Inventory[[#This Row],[Category]],$N$9:$P$13,2,0),0)</f>
        <v>0</v>
      </c>
      <c r="M269"/>
      <c r="N269" s="8"/>
      <c r="O269" s="9"/>
      <c r="P269" s="8"/>
      <c r="R269"/>
      <c r="S269" s="8"/>
      <c r="AC269" s="17">
        <v>21995</v>
      </c>
    </row>
    <row r="270" spans="1:29" x14ac:dyDescent="0.25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tbl_Inventory[[#This Row],[Cost Price]]*(IF(tbl_Inventory[[#This Row],[Premium?]]="Y",$P$4,$P$3)+1)</f>
        <v>50553.6875</v>
      </c>
      <c r="I270" s="25" t="str">
        <f>IF(tbl_Inventory[[#This Row],[Num In Stock]]&lt;$P$5,"Y","")</f>
        <v>Y</v>
      </c>
      <c r="J270" s="26" t="str">
        <f>IF(AND(tbl_Inventory[[#This Row],[On Backorder]]="",tbl_Inventory[[#This Row],[Below Min]]="Y"),"Y","")</f>
        <v>Y</v>
      </c>
      <c r="K270" s="26">
        <f>IF(tbl_Inventory[[#This Row],[Reorder?]]="",0,IF(tbl_Inventory[[#This Row],[Category]]="A",$O$9,IF(tbl_Inventory[[#This Row],[Category]]="B",$O$10,IF(tbl_Inventory[[#This Row],[Category]]="C",$O$11,$O$12))))</f>
        <v>10</v>
      </c>
      <c r="L270" s="27">
        <f>IF(tbl_Inventory[[#This Row],[Reorder?]]="Y",VLOOKUP(tbl_Inventory[[#This Row],[Category]],$N$9:$P$13,2,0),0)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25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tbl_Inventory[[#This Row],[Cost Price]]*(IF(tbl_Inventory[[#This Row],[Premium?]]="Y",$P$4,$P$3)+1)</f>
        <v>13589.5625</v>
      </c>
      <c r="I271" s="25" t="str">
        <f>IF(tbl_Inventory[[#This Row],[Num In Stock]]&lt;$P$5,"Y","")</f>
        <v/>
      </c>
      <c r="J271" s="26" t="str">
        <f>IF(AND(tbl_Inventory[[#This Row],[On Backorder]]="",tbl_Inventory[[#This Row],[Below Min]]="Y"),"Y","")</f>
        <v/>
      </c>
      <c r="K271" s="26">
        <f>IF(tbl_Inventory[[#This Row],[Reorder?]]="",0,IF(tbl_Inventory[[#This Row],[Category]]="A",$O$9,IF(tbl_Inventory[[#This Row],[Category]]="B",$O$10,IF(tbl_Inventory[[#This Row],[Category]]="C",$O$11,$O$12))))</f>
        <v>0</v>
      </c>
      <c r="L271" s="27">
        <f>IF(tbl_Inventory[[#This Row],[Reorder?]]="Y",VLOOKUP(tbl_Inventory[[#This Row],[Category]],$N$9:$P$13,2,0),0)</f>
        <v>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25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tbl_Inventory[[#This Row],[Cost Price]]*(IF(tbl_Inventory[[#This Row],[Premium?]]="Y",$P$4,$P$3)+1)</f>
        <v>20205.9375</v>
      </c>
      <c r="I272" s="25" t="str">
        <f>IF(tbl_Inventory[[#This Row],[Num In Stock]]&lt;$P$5,"Y","")</f>
        <v/>
      </c>
      <c r="J272" s="26" t="str">
        <f>IF(AND(tbl_Inventory[[#This Row],[On Backorder]]="",tbl_Inventory[[#This Row],[Below Min]]="Y"),"Y","")</f>
        <v/>
      </c>
      <c r="K272" s="26">
        <f>IF(tbl_Inventory[[#This Row],[Reorder?]]="",0,IF(tbl_Inventory[[#This Row],[Category]]="A",$O$9,IF(tbl_Inventory[[#This Row],[Category]]="B",$O$10,IF(tbl_Inventory[[#This Row],[Category]]="C",$O$11,$O$12))))</f>
        <v>0</v>
      </c>
      <c r="L272" s="27">
        <f>IF(tbl_Inventory[[#This Row],[Reorder?]]="Y",VLOOKUP(tbl_Inventory[[#This Row],[Category]],$N$9:$P$13,2,0),0)</f>
        <v>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25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tbl_Inventory[[#This Row],[Cost Price]]*(IF(tbl_Inventory[[#This Row],[Premium?]]="Y",$P$4,$P$3)+1)</f>
        <v>3701.0699999999997</v>
      </c>
      <c r="I273" s="25" t="str">
        <f>IF(tbl_Inventory[[#This Row],[Num In Stock]]&lt;$P$5,"Y","")</f>
        <v/>
      </c>
      <c r="J273" s="26" t="str">
        <f>IF(AND(tbl_Inventory[[#This Row],[On Backorder]]="",tbl_Inventory[[#This Row],[Below Min]]="Y"),"Y","")</f>
        <v/>
      </c>
      <c r="K273" s="26">
        <f>IF(tbl_Inventory[[#This Row],[Reorder?]]="",0,IF(tbl_Inventory[[#This Row],[Category]]="A",$O$9,IF(tbl_Inventory[[#This Row],[Category]]="B",$O$10,IF(tbl_Inventory[[#This Row],[Category]]="C",$O$11,$O$12))))</f>
        <v>0</v>
      </c>
      <c r="L273" s="27">
        <f>IF(tbl_Inventory[[#This Row],[Reorder?]]="Y",VLOOKUP(tbl_Inventory[[#This Row],[Category]],$N$9:$P$13,2,0),0)</f>
        <v>0</v>
      </c>
      <c r="M273"/>
      <c r="N273" s="8"/>
      <c r="O273" s="9"/>
      <c r="P273" s="8"/>
      <c r="R273"/>
      <c r="S273" s="8"/>
      <c r="AC273" s="17">
        <v>21995</v>
      </c>
    </row>
    <row r="274" spans="1:29" x14ac:dyDescent="0.25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tbl_Inventory[[#This Row],[Cost Price]]*(IF(tbl_Inventory[[#This Row],[Premium?]]="Y",$P$4,$P$3)+1)</f>
        <v>42243.704999999994</v>
      </c>
      <c r="I274" s="25" t="str">
        <f>IF(tbl_Inventory[[#This Row],[Num In Stock]]&lt;$P$5,"Y","")</f>
        <v/>
      </c>
      <c r="J274" s="26" t="str">
        <f>IF(AND(tbl_Inventory[[#This Row],[On Backorder]]="",tbl_Inventory[[#This Row],[Below Min]]="Y"),"Y","")</f>
        <v/>
      </c>
      <c r="K274" s="26">
        <f>IF(tbl_Inventory[[#This Row],[Reorder?]]="",0,IF(tbl_Inventory[[#This Row],[Category]]="A",$O$9,IF(tbl_Inventory[[#This Row],[Category]]="B",$O$10,IF(tbl_Inventory[[#This Row],[Category]]="C",$O$11,$O$12))))</f>
        <v>0</v>
      </c>
      <c r="L274" s="27">
        <f>IF(tbl_Inventory[[#This Row],[Reorder?]]="Y",VLOOKUP(tbl_Inventory[[#This Row],[Category]],$N$9:$P$13,2,0),0)</f>
        <v>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25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tbl_Inventory[[#This Row],[Cost Price]]*(IF(tbl_Inventory[[#This Row],[Premium?]]="Y",$P$4,$P$3)+1)</f>
        <v>66986.357999999993</v>
      </c>
      <c r="I275" s="25" t="str">
        <f>IF(tbl_Inventory[[#This Row],[Num In Stock]]&lt;$P$5,"Y","")</f>
        <v/>
      </c>
      <c r="J275" s="26" t="str">
        <f>IF(AND(tbl_Inventory[[#This Row],[On Backorder]]="",tbl_Inventory[[#This Row],[Below Min]]="Y"),"Y","")</f>
        <v/>
      </c>
      <c r="K275" s="26">
        <f>IF(tbl_Inventory[[#This Row],[Reorder?]]="",0,IF(tbl_Inventory[[#This Row],[Category]]="A",$O$9,IF(tbl_Inventory[[#This Row],[Category]]="B",$O$10,IF(tbl_Inventory[[#This Row],[Category]]="C",$O$11,$O$12))))</f>
        <v>0</v>
      </c>
      <c r="L275" s="27">
        <f>IF(tbl_Inventory[[#This Row],[Reorder?]]="Y",VLOOKUP(tbl_Inventory[[#This Row],[Category]],$N$9:$P$13,2,0),0)</f>
        <v>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25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tbl_Inventory[[#This Row],[Cost Price]]*(IF(tbl_Inventory[[#This Row],[Premium?]]="Y",$P$4,$P$3)+1)</f>
        <v>27797.142</v>
      </c>
      <c r="I276" s="25" t="str">
        <f>IF(tbl_Inventory[[#This Row],[Num In Stock]]&lt;$P$5,"Y","")</f>
        <v/>
      </c>
      <c r="J276" s="26" t="str">
        <f>IF(AND(tbl_Inventory[[#This Row],[On Backorder]]="",tbl_Inventory[[#This Row],[Below Min]]="Y"),"Y","")</f>
        <v/>
      </c>
      <c r="K276" s="26">
        <f>IF(tbl_Inventory[[#This Row],[Reorder?]]="",0,IF(tbl_Inventory[[#This Row],[Category]]="A",$O$9,IF(tbl_Inventory[[#This Row],[Category]]="B",$O$10,IF(tbl_Inventory[[#This Row],[Category]]="C",$O$11,$O$12))))</f>
        <v>0</v>
      </c>
      <c r="L276" s="27">
        <f>IF(tbl_Inventory[[#This Row],[Reorder?]]="Y",VLOOKUP(tbl_Inventory[[#This Row],[Category]],$N$9:$P$13,2,0),0)</f>
        <v>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25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tbl_Inventory[[#This Row],[Cost Price]]*(IF(tbl_Inventory[[#This Row],[Premium?]]="Y",$P$4,$P$3)+1)</f>
        <v>22015.5</v>
      </c>
      <c r="I277" s="25" t="str">
        <f>IF(tbl_Inventory[[#This Row],[Num In Stock]]&lt;$P$5,"Y","")</f>
        <v/>
      </c>
      <c r="J277" s="26" t="str">
        <f>IF(AND(tbl_Inventory[[#This Row],[On Backorder]]="",tbl_Inventory[[#This Row],[Below Min]]="Y"),"Y","")</f>
        <v/>
      </c>
      <c r="K277" s="26">
        <f>IF(tbl_Inventory[[#This Row],[Reorder?]]="",0,IF(tbl_Inventory[[#This Row],[Category]]="A",$O$9,IF(tbl_Inventory[[#This Row],[Category]]="B",$O$10,IF(tbl_Inventory[[#This Row],[Category]]="C",$O$11,$O$12))))</f>
        <v>0</v>
      </c>
      <c r="L277" s="27">
        <f>IF(tbl_Inventory[[#This Row],[Reorder?]]="Y",VLOOKUP(tbl_Inventory[[#This Row],[Category]],$N$9:$P$13,2,0),0)</f>
        <v>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25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tbl_Inventory[[#This Row],[Cost Price]]*(IF(tbl_Inventory[[#This Row],[Premium?]]="Y",$P$4,$P$3)+1)</f>
        <v>239.304</v>
      </c>
      <c r="I278" s="25" t="str">
        <f>IF(tbl_Inventory[[#This Row],[Num In Stock]]&lt;$P$5,"Y","")</f>
        <v/>
      </c>
      <c r="J278" s="26" t="str">
        <f>IF(AND(tbl_Inventory[[#This Row],[On Backorder]]="",tbl_Inventory[[#This Row],[Below Min]]="Y"),"Y","")</f>
        <v/>
      </c>
      <c r="K278" s="26">
        <f>IF(tbl_Inventory[[#This Row],[Reorder?]]="",0,IF(tbl_Inventory[[#This Row],[Category]]="A",$O$9,IF(tbl_Inventory[[#This Row],[Category]]="B",$O$10,IF(tbl_Inventory[[#This Row],[Category]]="C",$O$11,$O$12))))</f>
        <v>0</v>
      </c>
      <c r="L278" s="27">
        <f>IF(tbl_Inventory[[#This Row],[Reorder?]]="Y",VLOOKUP(tbl_Inventory[[#This Row],[Category]],$N$9:$P$13,2,0),0)</f>
        <v>0</v>
      </c>
      <c r="M278"/>
      <c r="N278" s="8"/>
      <c r="O278" s="9"/>
      <c r="P278" s="8"/>
      <c r="R278"/>
      <c r="S278" s="8"/>
      <c r="AC278" s="17">
        <v>21995</v>
      </c>
    </row>
    <row r="279" spans="1:29" x14ac:dyDescent="0.25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tbl_Inventory[[#This Row],[Cost Price]]*(IF(tbl_Inventory[[#This Row],[Premium?]]="Y",$P$4,$P$3)+1)</f>
        <v>3199.875</v>
      </c>
      <c r="I279" s="25" t="str">
        <f>IF(tbl_Inventory[[#This Row],[Num In Stock]]&lt;$P$5,"Y","")</f>
        <v>Y</v>
      </c>
      <c r="J279" s="26" t="str">
        <f>IF(AND(tbl_Inventory[[#This Row],[On Backorder]]="",tbl_Inventory[[#This Row],[Below Min]]="Y"),"Y","")</f>
        <v/>
      </c>
      <c r="K279" s="26">
        <f>IF(tbl_Inventory[[#This Row],[Reorder?]]="",0,IF(tbl_Inventory[[#This Row],[Category]]="A",$O$9,IF(tbl_Inventory[[#This Row],[Category]]="B",$O$10,IF(tbl_Inventory[[#This Row],[Category]]="C",$O$11,$O$12))))</f>
        <v>0</v>
      </c>
      <c r="L279" s="27">
        <f>IF(tbl_Inventory[[#This Row],[Reorder?]]="Y",VLOOKUP(tbl_Inventory[[#This Row],[Category]],$N$9:$P$13,2,0),0)</f>
        <v>0</v>
      </c>
      <c r="M279"/>
      <c r="N279" s="8"/>
      <c r="O279" s="9"/>
      <c r="P279" s="8"/>
      <c r="R279"/>
      <c r="S279" s="8"/>
      <c r="AC279" s="17">
        <v>21995</v>
      </c>
    </row>
    <row r="280" spans="1:29" x14ac:dyDescent="0.25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tbl_Inventory[[#This Row],[Cost Price]]*(IF(tbl_Inventory[[#This Row],[Premium?]]="Y",$P$4,$P$3)+1)</f>
        <v>2885.0409999999997</v>
      </c>
      <c r="I280" s="25" t="str">
        <f>IF(tbl_Inventory[[#This Row],[Num In Stock]]&lt;$P$5,"Y","")</f>
        <v/>
      </c>
      <c r="J280" s="26" t="str">
        <f>IF(AND(tbl_Inventory[[#This Row],[On Backorder]]="",tbl_Inventory[[#This Row],[Below Min]]="Y"),"Y","")</f>
        <v/>
      </c>
      <c r="K280" s="26">
        <f>IF(tbl_Inventory[[#This Row],[Reorder?]]="",0,IF(tbl_Inventory[[#This Row],[Category]]="A",$O$9,IF(tbl_Inventory[[#This Row],[Category]]="B",$O$10,IF(tbl_Inventory[[#This Row],[Category]]="C",$O$11,$O$12))))</f>
        <v>0</v>
      </c>
      <c r="L280" s="27">
        <f>IF(tbl_Inventory[[#This Row],[Reorder?]]="Y",VLOOKUP(tbl_Inventory[[#This Row],[Category]],$N$9:$P$13,2,0),0)</f>
        <v>0</v>
      </c>
      <c r="M280"/>
      <c r="N280" s="8"/>
      <c r="O280" s="9"/>
      <c r="P280" s="8"/>
      <c r="R280"/>
      <c r="S280" s="8"/>
      <c r="AC280" s="17">
        <v>21995</v>
      </c>
    </row>
    <row r="281" spans="1:29" x14ac:dyDescent="0.25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tbl_Inventory[[#This Row],[Cost Price]]*(IF(tbl_Inventory[[#This Row],[Premium?]]="Y",$P$4,$P$3)+1)</f>
        <v>11763.3125</v>
      </c>
      <c r="I281" s="25" t="str">
        <f>IF(tbl_Inventory[[#This Row],[Num In Stock]]&lt;$P$5,"Y","")</f>
        <v/>
      </c>
      <c r="J281" s="26" t="str">
        <f>IF(AND(tbl_Inventory[[#This Row],[On Backorder]]="",tbl_Inventory[[#This Row],[Below Min]]="Y"),"Y","")</f>
        <v/>
      </c>
      <c r="K281" s="26">
        <f>IF(tbl_Inventory[[#This Row],[Reorder?]]="",0,IF(tbl_Inventory[[#This Row],[Category]]="A",$O$9,IF(tbl_Inventory[[#This Row],[Category]]="B",$O$10,IF(tbl_Inventory[[#This Row],[Category]]="C",$O$11,$O$12))))</f>
        <v>0</v>
      </c>
      <c r="L281" s="27">
        <f>IF(tbl_Inventory[[#This Row],[Reorder?]]="Y",VLOOKUP(tbl_Inventory[[#This Row],[Category]],$N$9:$P$13,2,0),0)</f>
        <v>0</v>
      </c>
      <c r="M281"/>
      <c r="N281" s="8"/>
      <c r="O281" s="9"/>
      <c r="P281" s="8"/>
      <c r="R281"/>
      <c r="S281" s="8"/>
      <c r="AC281" s="17">
        <v>21995</v>
      </c>
    </row>
    <row r="282" spans="1:29" x14ac:dyDescent="0.25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tbl_Inventory[[#This Row],[Cost Price]]*(IF(tbl_Inventory[[#This Row],[Premium?]]="Y",$P$4,$P$3)+1)</f>
        <v>2935.8125</v>
      </c>
      <c r="I282" s="25" t="str">
        <f>IF(tbl_Inventory[[#This Row],[Num In Stock]]&lt;$P$5,"Y","")</f>
        <v/>
      </c>
      <c r="J282" s="26" t="str">
        <f>IF(AND(tbl_Inventory[[#This Row],[On Backorder]]="",tbl_Inventory[[#This Row],[Below Min]]="Y"),"Y","")</f>
        <v/>
      </c>
      <c r="K282" s="26">
        <f>IF(tbl_Inventory[[#This Row],[Reorder?]]="",0,IF(tbl_Inventory[[#This Row],[Category]]="A",$O$9,IF(tbl_Inventory[[#This Row],[Category]]="B",$O$10,IF(tbl_Inventory[[#This Row],[Category]]="C",$O$11,$O$12))))</f>
        <v>0</v>
      </c>
      <c r="L282" s="27">
        <f>IF(tbl_Inventory[[#This Row],[Reorder?]]="Y",VLOOKUP(tbl_Inventory[[#This Row],[Category]],$N$9:$P$13,2,0),0)</f>
        <v>0</v>
      </c>
      <c r="M282"/>
      <c r="N282" s="8"/>
      <c r="O282" s="9"/>
      <c r="P282" s="8"/>
      <c r="R282"/>
      <c r="S282" s="8"/>
      <c r="AC282" s="17">
        <v>21995</v>
      </c>
    </row>
    <row r="283" spans="1:29" x14ac:dyDescent="0.25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tbl_Inventory[[#This Row],[Cost Price]]*(IF(tbl_Inventory[[#This Row],[Premium?]]="Y",$P$4,$P$3)+1)</f>
        <v>13493.063999999998</v>
      </c>
      <c r="I283" s="25" t="str">
        <f>IF(tbl_Inventory[[#This Row],[Num In Stock]]&lt;$P$5,"Y","")</f>
        <v>Y</v>
      </c>
      <c r="J283" s="26" t="str">
        <f>IF(AND(tbl_Inventory[[#This Row],[On Backorder]]="",tbl_Inventory[[#This Row],[Below Min]]="Y"),"Y","")</f>
        <v>Y</v>
      </c>
      <c r="K283" s="26">
        <f>IF(tbl_Inventory[[#This Row],[Reorder?]]="",0,IF(tbl_Inventory[[#This Row],[Category]]="A",$O$9,IF(tbl_Inventory[[#This Row],[Category]]="B",$O$10,IF(tbl_Inventory[[#This Row],[Category]]="C",$O$11,$O$12))))</f>
        <v>10</v>
      </c>
      <c r="L283" s="27">
        <f>IF(tbl_Inventory[[#This Row],[Reorder?]]="Y",VLOOKUP(tbl_Inventory[[#This Row],[Category]],$N$9:$P$13,2,0),0)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25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tbl_Inventory[[#This Row],[Cost Price]]*(IF(tbl_Inventory[[#This Row],[Premium?]]="Y",$P$4,$P$3)+1)</f>
        <v>4004.7429999999995</v>
      </c>
      <c r="I284" s="25" t="str">
        <f>IF(tbl_Inventory[[#This Row],[Num In Stock]]&lt;$P$5,"Y","")</f>
        <v/>
      </c>
      <c r="J284" s="26" t="str">
        <f>IF(AND(tbl_Inventory[[#This Row],[On Backorder]]="",tbl_Inventory[[#This Row],[Below Min]]="Y"),"Y","")</f>
        <v/>
      </c>
      <c r="K284" s="26">
        <f>IF(tbl_Inventory[[#This Row],[Reorder?]]="",0,IF(tbl_Inventory[[#This Row],[Category]]="A",$O$9,IF(tbl_Inventory[[#This Row],[Category]]="B",$O$10,IF(tbl_Inventory[[#This Row],[Category]]="C",$O$11,$O$12))))</f>
        <v>0</v>
      </c>
      <c r="L284" s="27">
        <f>IF(tbl_Inventory[[#This Row],[Reorder?]]="Y",VLOOKUP(tbl_Inventory[[#This Row],[Category]],$N$9:$P$13,2,0),0)</f>
        <v>0</v>
      </c>
      <c r="M284"/>
      <c r="N284" s="8"/>
      <c r="O284" s="9"/>
      <c r="P284" s="8"/>
      <c r="R284"/>
      <c r="S284" s="8"/>
      <c r="AC284" s="17">
        <v>21995</v>
      </c>
    </row>
    <row r="285" spans="1:29" x14ac:dyDescent="0.25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tbl_Inventory[[#This Row],[Cost Price]]*(IF(tbl_Inventory[[#This Row],[Premium?]]="Y",$P$4,$P$3)+1)</f>
        <v>14568.375</v>
      </c>
      <c r="I285" s="25" t="str">
        <f>IF(tbl_Inventory[[#This Row],[Num In Stock]]&lt;$P$5,"Y","")</f>
        <v/>
      </c>
      <c r="J285" s="26" t="str">
        <f>IF(AND(tbl_Inventory[[#This Row],[On Backorder]]="",tbl_Inventory[[#This Row],[Below Min]]="Y"),"Y","")</f>
        <v/>
      </c>
      <c r="K285" s="26">
        <f>IF(tbl_Inventory[[#This Row],[Reorder?]]="",0,IF(tbl_Inventory[[#This Row],[Category]]="A",$O$9,IF(tbl_Inventory[[#This Row],[Category]]="B",$O$10,IF(tbl_Inventory[[#This Row],[Category]]="C",$O$11,$O$12))))</f>
        <v>0</v>
      </c>
      <c r="L285" s="27">
        <f>IF(tbl_Inventory[[#This Row],[Reorder?]]="Y",VLOOKUP(tbl_Inventory[[#This Row],[Category]],$N$9:$P$13,2,0),0)</f>
        <v>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25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tbl_Inventory[[#This Row],[Cost Price]]*(IF(tbl_Inventory[[#This Row],[Premium?]]="Y",$P$4,$P$3)+1)</f>
        <v>14156.0625</v>
      </c>
      <c r="I286" s="25" t="str">
        <f>IF(tbl_Inventory[[#This Row],[Num In Stock]]&lt;$P$5,"Y","")</f>
        <v/>
      </c>
      <c r="J286" s="26" t="str">
        <f>IF(AND(tbl_Inventory[[#This Row],[On Backorder]]="",tbl_Inventory[[#This Row],[Below Min]]="Y"),"Y","")</f>
        <v/>
      </c>
      <c r="K286" s="26">
        <f>IF(tbl_Inventory[[#This Row],[Reorder?]]="",0,IF(tbl_Inventory[[#This Row],[Category]]="A",$O$9,IF(tbl_Inventory[[#This Row],[Category]]="B",$O$10,IF(tbl_Inventory[[#This Row],[Category]]="C",$O$11,$O$12))))</f>
        <v>0</v>
      </c>
      <c r="L286" s="27">
        <f>IF(tbl_Inventory[[#This Row],[Reorder?]]="Y",VLOOKUP(tbl_Inventory[[#This Row],[Category]],$N$9:$P$13,2,0),0)</f>
        <v>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25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tbl_Inventory[[#This Row],[Cost Price]]*(IF(tbl_Inventory[[#This Row],[Premium?]]="Y",$P$4,$P$3)+1)</f>
        <v>2826.0625</v>
      </c>
      <c r="I287" s="25" t="str">
        <f>IF(tbl_Inventory[[#This Row],[Num In Stock]]&lt;$P$5,"Y","")</f>
        <v>Y</v>
      </c>
      <c r="J287" s="26" t="str">
        <f>IF(AND(tbl_Inventory[[#This Row],[On Backorder]]="",tbl_Inventory[[#This Row],[Below Min]]="Y"),"Y","")</f>
        <v>Y</v>
      </c>
      <c r="K287" s="26">
        <f>IF(tbl_Inventory[[#This Row],[Reorder?]]="",0,IF(tbl_Inventory[[#This Row],[Category]]="A",$O$9,IF(tbl_Inventory[[#This Row],[Category]]="B",$O$10,IF(tbl_Inventory[[#This Row],[Category]]="C",$O$11,$O$12))))</f>
        <v>25</v>
      </c>
      <c r="L287" s="27">
        <f>IF(tbl_Inventory[[#This Row],[Reorder?]]="Y",VLOOKUP(tbl_Inventory[[#This Row],[Category]],$N$9:$P$13,2,0),0)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25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tbl_Inventory[[#This Row],[Cost Price]]*(IF(tbl_Inventory[[#This Row],[Premium?]]="Y",$P$4,$P$3)+1)</f>
        <v>7347.0929999999998</v>
      </c>
      <c r="I288" s="25" t="str">
        <f>IF(tbl_Inventory[[#This Row],[Num In Stock]]&lt;$P$5,"Y","")</f>
        <v/>
      </c>
      <c r="J288" s="26" t="str">
        <f>IF(AND(tbl_Inventory[[#This Row],[On Backorder]]="",tbl_Inventory[[#This Row],[Below Min]]="Y"),"Y","")</f>
        <v/>
      </c>
      <c r="K288" s="26">
        <f>IF(tbl_Inventory[[#This Row],[Reorder?]]="",0,IF(tbl_Inventory[[#This Row],[Category]]="A",$O$9,IF(tbl_Inventory[[#This Row],[Category]]="B",$O$10,IF(tbl_Inventory[[#This Row],[Category]]="C",$O$11,$O$12))))</f>
        <v>0</v>
      </c>
      <c r="L288" s="27">
        <f>IF(tbl_Inventory[[#This Row],[Reorder?]]="Y",VLOOKUP(tbl_Inventory[[#This Row],[Category]],$N$9:$P$13,2,0),0)</f>
        <v>0</v>
      </c>
      <c r="M288"/>
      <c r="N288" s="8"/>
      <c r="O288" s="9"/>
      <c r="P288" s="8"/>
      <c r="R288"/>
      <c r="S288" s="8"/>
      <c r="AC288" s="17">
        <v>21995</v>
      </c>
    </row>
    <row r="289" spans="1:29" x14ac:dyDescent="0.25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tbl_Inventory[[#This Row],[Cost Price]]*(IF(tbl_Inventory[[#This Row],[Premium?]]="Y",$P$4,$P$3)+1)</f>
        <v>7489.7549999999992</v>
      </c>
      <c r="I289" s="25" t="str">
        <f>IF(tbl_Inventory[[#This Row],[Num In Stock]]&lt;$P$5,"Y","")</f>
        <v/>
      </c>
      <c r="J289" s="26" t="str">
        <f>IF(AND(tbl_Inventory[[#This Row],[On Backorder]]="",tbl_Inventory[[#This Row],[Below Min]]="Y"),"Y","")</f>
        <v/>
      </c>
      <c r="K289" s="26">
        <f>IF(tbl_Inventory[[#This Row],[Reorder?]]="",0,IF(tbl_Inventory[[#This Row],[Category]]="A",$O$9,IF(tbl_Inventory[[#This Row],[Category]]="B",$O$10,IF(tbl_Inventory[[#This Row],[Category]]="C",$O$11,$O$12))))</f>
        <v>0</v>
      </c>
      <c r="L289" s="27">
        <f>IF(tbl_Inventory[[#This Row],[Reorder?]]="Y",VLOOKUP(tbl_Inventory[[#This Row],[Category]],$N$9:$P$13,2,0),0)</f>
        <v>0</v>
      </c>
      <c r="M289"/>
      <c r="N289" s="8"/>
      <c r="O289" s="9"/>
      <c r="P289" s="8"/>
      <c r="R289"/>
      <c r="S289" s="8"/>
      <c r="AC289" s="17">
        <v>21995</v>
      </c>
    </row>
    <row r="290" spans="1:29" x14ac:dyDescent="0.25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tbl_Inventory[[#This Row],[Cost Price]]*(IF(tbl_Inventory[[#This Row],[Premium?]]="Y",$P$4,$P$3)+1)</f>
        <v>14293.5</v>
      </c>
      <c r="I290" s="25" t="str">
        <f>IF(tbl_Inventory[[#This Row],[Num In Stock]]&lt;$P$5,"Y","")</f>
        <v/>
      </c>
      <c r="J290" s="26" t="str">
        <f>IF(AND(tbl_Inventory[[#This Row],[On Backorder]]="",tbl_Inventory[[#This Row],[Below Min]]="Y"),"Y","")</f>
        <v/>
      </c>
      <c r="K290" s="26">
        <f>IF(tbl_Inventory[[#This Row],[Reorder?]]="",0,IF(tbl_Inventory[[#This Row],[Category]]="A",$O$9,IF(tbl_Inventory[[#This Row],[Category]]="B",$O$10,IF(tbl_Inventory[[#This Row],[Category]]="C",$O$11,$O$12))))</f>
        <v>0</v>
      </c>
      <c r="L290" s="27">
        <f>IF(tbl_Inventory[[#This Row],[Reorder?]]="Y",VLOOKUP(tbl_Inventory[[#This Row],[Category]],$N$9:$P$13,2,0),0)</f>
        <v>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25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tbl_Inventory[[#This Row],[Cost Price]]*(IF(tbl_Inventory[[#This Row],[Premium?]]="Y",$P$4,$P$3)+1)</f>
        <v>13882.286999999998</v>
      </c>
      <c r="I291" s="25" t="str">
        <f>IF(tbl_Inventory[[#This Row],[Num In Stock]]&lt;$P$5,"Y","")</f>
        <v/>
      </c>
      <c r="J291" s="26" t="str">
        <f>IF(AND(tbl_Inventory[[#This Row],[On Backorder]]="",tbl_Inventory[[#This Row],[Below Min]]="Y"),"Y","")</f>
        <v/>
      </c>
      <c r="K291" s="26">
        <f>IF(tbl_Inventory[[#This Row],[Reorder?]]="",0,IF(tbl_Inventory[[#This Row],[Category]]="A",$O$9,IF(tbl_Inventory[[#This Row],[Category]]="B",$O$10,IF(tbl_Inventory[[#This Row],[Category]]="C",$O$11,$O$12))))</f>
        <v>0</v>
      </c>
      <c r="L291" s="27">
        <f>IF(tbl_Inventory[[#This Row],[Reorder?]]="Y",VLOOKUP(tbl_Inventory[[#This Row],[Category]],$N$9:$P$13,2,0),0)</f>
        <v>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25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tbl_Inventory[[#This Row],[Cost Price]]*(IF(tbl_Inventory[[#This Row],[Premium?]]="Y",$P$4,$P$3)+1)</f>
        <v>8738.375</v>
      </c>
      <c r="I292" s="25" t="str">
        <f>IF(tbl_Inventory[[#This Row],[Num In Stock]]&lt;$P$5,"Y","")</f>
        <v/>
      </c>
      <c r="J292" s="26" t="str">
        <f>IF(AND(tbl_Inventory[[#This Row],[On Backorder]]="",tbl_Inventory[[#This Row],[Below Min]]="Y"),"Y","")</f>
        <v/>
      </c>
      <c r="K292" s="26">
        <f>IF(tbl_Inventory[[#This Row],[Reorder?]]="",0,IF(tbl_Inventory[[#This Row],[Category]]="A",$O$9,IF(tbl_Inventory[[#This Row],[Category]]="B",$O$10,IF(tbl_Inventory[[#This Row],[Category]]="C",$O$11,$O$12))))</f>
        <v>0</v>
      </c>
      <c r="L292" s="27">
        <f>IF(tbl_Inventory[[#This Row],[Reorder?]]="Y",VLOOKUP(tbl_Inventory[[#This Row],[Category]],$N$9:$P$13,2,0),0)</f>
        <v>0</v>
      </c>
      <c r="M292"/>
      <c r="N292" s="8"/>
      <c r="O292" s="9"/>
      <c r="P292" s="8"/>
      <c r="R292"/>
      <c r="S292" s="8"/>
      <c r="AC292" s="17">
        <v>21995</v>
      </c>
    </row>
    <row r="293" spans="1:29" x14ac:dyDescent="0.25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tbl_Inventory[[#This Row],[Cost Price]]*(IF(tbl_Inventory[[#This Row],[Premium?]]="Y",$P$4,$P$3)+1)</f>
        <v>17648.3125</v>
      </c>
      <c r="I293" s="25" t="str">
        <f>IF(tbl_Inventory[[#This Row],[Num In Stock]]&lt;$P$5,"Y","")</f>
        <v>Y</v>
      </c>
      <c r="J293" s="26" t="str">
        <f>IF(AND(tbl_Inventory[[#This Row],[On Backorder]]="",tbl_Inventory[[#This Row],[Below Min]]="Y"),"Y","")</f>
        <v/>
      </c>
      <c r="K293" s="26">
        <f>IF(tbl_Inventory[[#This Row],[Reorder?]]="",0,IF(tbl_Inventory[[#This Row],[Category]]="A",$O$9,IF(tbl_Inventory[[#This Row],[Category]]="B",$O$10,IF(tbl_Inventory[[#This Row],[Category]]="C",$O$11,$O$12))))</f>
        <v>0</v>
      </c>
      <c r="L293" s="27">
        <f>IF(tbl_Inventory[[#This Row],[Reorder?]]="Y",VLOOKUP(tbl_Inventory[[#This Row],[Category]],$N$9:$P$13,2,0),0)</f>
        <v>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25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tbl_Inventory[[#This Row],[Cost Price]]*(IF(tbl_Inventory[[#This Row],[Premium?]]="Y",$P$4,$P$3)+1)</f>
        <v>18762.1875</v>
      </c>
      <c r="I294" s="25" t="str">
        <f>IF(tbl_Inventory[[#This Row],[Num In Stock]]&lt;$P$5,"Y","")</f>
        <v/>
      </c>
      <c r="J294" s="26" t="str">
        <f>IF(AND(tbl_Inventory[[#This Row],[On Backorder]]="",tbl_Inventory[[#This Row],[Below Min]]="Y"),"Y","")</f>
        <v/>
      </c>
      <c r="K294" s="26">
        <f>IF(tbl_Inventory[[#This Row],[Reorder?]]="",0,IF(tbl_Inventory[[#This Row],[Category]]="A",$O$9,IF(tbl_Inventory[[#This Row],[Category]]="B",$O$10,IF(tbl_Inventory[[#This Row],[Category]]="C",$O$11,$O$12))))</f>
        <v>0</v>
      </c>
      <c r="L294" s="27">
        <f>IF(tbl_Inventory[[#This Row],[Reorder?]]="Y",VLOOKUP(tbl_Inventory[[#This Row],[Category]],$N$9:$P$13,2,0),0)</f>
        <v>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25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tbl_Inventory[[#This Row],[Cost Price]]*(IF(tbl_Inventory[[#This Row],[Premium?]]="Y",$P$4,$P$3)+1)</f>
        <v>16823.625</v>
      </c>
      <c r="I295" s="25" t="str">
        <f>IF(tbl_Inventory[[#This Row],[Num In Stock]]&lt;$P$5,"Y","")</f>
        <v>Y</v>
      </c>
      <c r="J295" s="26" t="str">
        <f>IF(AND(tbl_Inventory[[#This Row],[On Backorder]]="",tbl_Inventory[[#This Row],[Below Min]]="Y"),"Y","")</f>
        <v/>
      </c>
      <c r="K295" s="26">
        <f>IF(tbl_Inventory[[#This Row],[Reorder?]]="",0,IF(tbl_Inventory[[#This Row],[Category]]="A",$O$9,IF(tbl_Inventory[[#This Row],[Category]]="B",$O$10,IF(tbl_Inventory[[#This Row],[Category]]="C",$O$11,$O$12))))</f>
        <v>0</v>
      </c>
      <c r="L295" s="27">
        <f>IF(tbl_Inventory[[#This Row],[Reorder?]]="Y",VLOOKUP(tbl_Inventory[[#This Row],[Category]],$N$9:$P$13,2,0),0)</f>
        <v>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25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tbl_Inventory[[#This Row],[Cost Price]]*(IF(tbl_Inventory[[#This Row],[Premium?]]="Y",$P$4,$P$3)+1)</f>
        <v>10099.6875</v>
      </c>
      <c r="I296" s="25" t="str">
        <f>IF(tbl_Inventory[[#This Row],[Num In Stock]]&lt;$P$5,"Y","")</f>
        <v/>
      </c>
      <c r="J296" s="26" t="str">
        <f>IF(AND(tbl_Inventory[[#This Row],[On Backorder]]="",tbl_Inventory[[#This Row],[Below Min]]="Y"),"Y","")</f>
        <v/>
      </c>
      <c r="K296" s="26">
        <f>IF(tbl_Inventory[[#This Row],[Reorder?]]="",0,IF(tbl_Inventory[[#This Row],[Category]]="A",$O$9,IF(tbl_Inventory[[#This Row],[Category]]="B",$O$10,IF(tbl_Inventory[[#This Row],[Category]]="C",$O$11,$O$12))))</f>
        <v>0</v>
      </c>
      <c r="L296" s="27">
        <f>IF(tbl_Inventory[[#This Row],[Reorder?]]="Y",VLOOKUP(tbl_Inventory[[#This Row],[Category]],$N$9:$P$13,2,0),0)</f>
        <v>0</v>
      </c>
      <c r="M296"/>
      <c r="N296" s="8"/>
      <c r="O296" s="9"/>
      <c r="P296" s="8"/>
      <c r="R296"/>
      <c r="S296" s="8"/>
      <c r="AC296" s="17">
        <v>21995</v>
      </c>
    </row>
    <row r="297" spans="1:29" x14ac:dyDescent="0.25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tbl_Inventory[[#This Row],[Cost Price]]*(IF(tbl_Inventory[[#This Row],[Premium?]]="Y",$P$4,$P$3)+1)</f>
        <v>27511.345999999998</v>
      </c>
      <c r="I297" s="25" t="str">
        <f>IF(tbl_Inventory[[#This Row],[Num In Stock]]&lt;$P$5,"Y","")</f>
        <v>Y</v>
      </c>
      <c r="J297" s="26" t="str">
        <f>IF(AND(tbl_Inventory[[#This Row],[On Backorder]]="",tbl_Inventory[[#This Row],[Below Min]]="Y"),"Y","")</f>
        <v/>
      </c>
      <c r="K297" s="26">
        <f>IF(tbl_Inventory[[#This Row],[Reorder?]]="",0,IF(tbl_Inventory[[#This Row],[Category]]="A",$O$9,IF(tbl_Inventory[[#This Row],[Category]]="B",$O$10,IF(tbl_Inventory[[#This Row],[Category]]="C",$O$11,$O$12))))</f>
        <v>0</v>
      </c>
      <c r="L297" s="27">
        <f>IF(tbl_Inventory[[#This Row],[Reorder?]]="Y",VLOOKUP(tbl_Inventory[[#This Row],[Category]],$N$9:$P$13,2,0),0)</f>
        <v>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25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tbl_Inventory[[#This Row],[Cost Price]]*(IF(tbl_Inventory[[#This Row],[Premium?]]="Y",$P$4,$P$3)+1)</f>
        <v>6613.7819999999992</v>
      </c>
      <c r="I298" s="25" t="str">
        <f>IF(tbl_Inventory[[#This Row],[Num In Stock]]&lt;$P$5,"Y","")</f>
        <v/>
      </c>
      <c r="J298" s="26" t="str">
        <f>IF(AND(tbl_Inventory[[#This Row],[On Backorder]]="",tbl_Inventory[[#This Row],[Below Min]]="Y"),"Y","")</f>
        <v/>
      </c>
      <c r="K298" s="26">
        <f>IF(tbl_Inventory[[#This Row],[Reorder?]]="",0,IF(tbl_Inventory[[#This Row],[Category]]="A",$O$9,IF(tbl_Inventory[[#This Row],[Category]]="B",$O$10,IF(tbl_Inventory[[#This Row],[Category]]="C",$O$11,$O$12))))</f>
        <v>0</v>
      </c>
      <c r="L298" s="27">
        <f>IF(tbl_Inventory[[#This Row],[Reorder?]]="Y",VLOOKUP(tbl_Inventory[[#This Row],[Category]],$N$9:$P$13,2,0),0)</f>
        <v>0</v>
      </c>
      <c r="M298"/>
      <c r="N298" s="8"/>
      <c r="O298" s="9"/>
      <c r="P298" s="8"/>
      <c r="R298"/>
      <c r="S298" s="8"/>
      <c r="AC298" s="17">
        <v>21995</v>
      </c>
    </row>
    <row r="299" spans="1:29" x14ac:dyDescent="0.25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tbl_Inventory[[#This Row],[Cost Price]]*(IF(tbl_Inventory[[#This Row],[Premium?]]="Y",$P$4,$P$3)+1)</f>
        <v>9534.1049999999996</v>
      </c>
      <c r="I299" s="25" t="str">
        <f>IF(tbl_Inventory[[#This Row],[Num In Stock]]&lt;$P$5,"Y","")</f>
        <v/>
      </c>
      <c r="J299" s="26" t="str">
        <f>IF(AND(tbl_Inventory[[#This Row],[On Backorder]]="",tbl_Inventory[[#This Row],[Below Min]]="Y"),"Y","")</f>
        <v/>
      </c>
      <c r="K299" s="26">
        <f>IF(tbl_Inventory[[#This Row],[Reorder?]]="",0,IF(tbl_Inventory[[#This Row],[Category]]="A",$O$9,IF(tbl_Inventory[[#This Row],[Category]]="B",$O$10,IF(tbl_Inventory[[#This Row],[Category]]="C",$O$11,$O$12))))</f>
        <v>0</v>
      </c>
      <c r="L299" s="27">
        <f>IF(tbl_Inventory[[#This Row],[Reorder?]]="Y",VLOOKUP(tbl_Inventory[[#This Row],[Category]],$N$9:$P$13,2,0),0)</f>
        <v>0</v>
      </c>
      <c r="M299"/>
      <c r="N299" s="8"/>
      <c r="O299" s="9"/>
      <c r="P299" s="8"/>
      <c r="R299"/>
      <c r="S299" s="8"/>
      <c r="AC299" s="17">
        <v>21995</v>
      </c>
    </row>
    <row r="300" spans="1:29" x14ac:dyDescent="0.25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tbl_Inventory[[#This Row],[Cost Price]]*(IF(tbl_Inventory[[#This Row],[Premium?]]="Y",$P$4,$P$3)+1)</f>
        <v>9261.7019999999993</v>
      </c>
      <c r="I300" s="25" t="str">
        <f>IF(tbl_Inventory[[#This Row],[Num In Stock]]&lt;$P$5,"Y","")</f>
        <v/>
      </c>
      <c r="J300" s="26" t="str">
        <f>IF(AND(tbl_Inventory[[#This Row],[On Backorder]]="",tbl_Inventory[[#This Row],[Below Min]]="Y"),"Y","")</f>
        <v/>
      </c>
      <c r="K300" s="26">
        <f>IF(tbl_Inventory[[#This Row],[Reorder?]]="",0,IF(tbl_Inventory[[#This Row],[Category]]="A",$O$9,IF(tbl_Inventory[[#This Row],[Category]]="B",$O$10,IF(tbl_Inventory[[#This Row],[Category]]="C",$O$11,$O$12))))</f>
        <v>0</v>
      </c>
      <c r="L300" s="27">
        <f>IF(tbl_Inventory[[#This Row],[Reorder?]]="Y",VLOOKUP(tbl_Inventory[[#This Row],[Category]],$N$9:$P$13,2,0),0)</f>
        <v>0</v>
      </c>
      <c r="M300"/>
      <c r="N300" s="8"/>
      <c r="O300" s="9"/>
      <c r="P300" s="8"/>
      <c r="R300"/>
      <c r="S300" s="8"/>
      <c r="AC300" s="17">
        <v>21995</v>
      </c>
    </row>
    <row r="301" spans="1:29" x14ac:dyDescent="0.25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tbl_Inventory[[#This Row],[Cost Price]]*(IF(tbl_Inventory[[#This Row],[Premium?]]="Y",$P$4,$P$3)+1)</f>
        <v>7006.125</v>
      </c>
      <c r="I301" s="25" t="str">
        <f>IF(tbl_Inventory[[#This Row],[Num In Stock]]&lt;$P$5,"Y","")</f>
        <v/>
      </c>
      <c r="J301" s="26" t="str">
        <f>IF(AND(tbl_Inventory[[#This Row],[On Backorder]]="",tbl_Inventory[[#This Row],[Below Min]]="Y"),"Y","")</f>
        <v/>
      </c>
      <c r="K301" s="26">
        <f>IF(tbl_Inventory[[#This Row],[Reorder?]]="",0,IF(tbl_Inventory[[#This Row],[Category]]="A",$O$9,IF(tbl_Inventory[[#This Row],[Category]]="B",$O$10,IF(tbl_Inventory[[#This Row],[Category]]="C",$O$11,$O$12))))</f>
        <v>0</v>
      </c>
      <c r="L301" s="27">
        <f>IF(tbl_Inventory[[#This Row],[Reorder?]]="Y",VLOOKUP(tbl_Inventory[[#This Row],[Category]],$N$9:$P$13,2,0),0)</f>
        <v>0</v>
      </c>
      <c r="M301"/>
      <c r="N301" s="8"/>
      <c r="O301" s="9"/>
      <c r="P301" s="8"/>
      <c r="R301"/>
      <c r="S301" s="8"/>
      <c r="AC301" s="17">
        <v>1095</v>
      </c>
    </row>
    <row r="302" spans="1:29" x14ac:dyDescent="0.25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tbl_Inventory[[#This Row],[Cost Price]]*(IF(tbl_Inventory[[#This Row],[Premium?]]="Y",$P$4,$P$3)+1)</f>
        <v>10195.875</v>
      </c>
      <c r="I302" s="25" t="str">
        <f>IF(tbl_Inventory[[#This Row],[Num In Stock]]&lt;$P$5,"Y","")</f>
        <v>Y</v>
      </c>
      <c r="J302" s="26" t="str">
        <f>IF(AND(tbl_Inventory[[#This Row],[On Backorder]]="",tbl_Inventory[[#This Row],[Below Min]]="Y"),"Y","")</f>
        <v/>
      </c>
      <c r="K302" s="26">
        <f>IF(tbl_Inventory[[#This Row],[Reorder?]]="",0,IF(tbl_Inventory[[#This Row],[Category]]="A",$O$9,IF(tbl_Inventory[[#This Row],[Category]]="B",$O$10,IF(tbl_Inventory[[#This Row],[Category]]="C",$O$11,$O$12))))</f>
        <v>0</v>
      </c>
      <c r="L302" s="27">
        <f>IF(tbl_Inventory[[#This Row],[Reorder?]]="Y",VLOOKUP(tbl_Inventory[[#This Row],[Category]],$N$9:$P$13,2,0),0)</f>
        <v>0</v>
      </c>
      <c r="M302"/>
      <c r="N302" s="8"/>
      <c r="O302" s="9"/>
      <c r="P302" s="8"/>
      <c r="R302"/>
      <c r="S302" s="8"/>
      <c r="AC302" s="17">
        <v>490</v>
      </c>
    </row>
    <row r="303" spans="1:29" x14ac:dyDescent="0.25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tbl_Inventory[[#This Row],[Cost Price]]*(IF(tbl_Inventory[[#This Row],[Premium?]]="Y",$P$4,$P$3)+1)</f>
        <v>16660.006999999998</v>
      </c>
      <c r="I303" s="25" t="str">
        <f>IF(tbl_Inventory[[#This Row],[Num In Stock]]&lt;$P$5,"Y","")</f>
        <v>Y</v>
      </c>
      <c r="J303" s="26" t="str">
        <f>IF(AND(tbl_Inventory[[#This Row],[On Backorder]]="",tbl_Inventory[[#This Row],[Below Min]]="Y"),"Y","")</f>
        <v/>
      </c>
      <c r="K303" s="26">
        <f>IF(tbl_Inventory[[#This Row],[Reorder?]]="",0,IF(tbl_Inventory[[#This Row],[Category]]="A",$O$9,IF(tbl_Inventory[[#This Row],[Category]]="B",$O$10,IF(tbl_Inventory[[#This Row],[Category]]="C",$O$11,$O$12))))</f>
        <v>0</v>
      </c>
      <c r="L303" s="27">
        <f>IF(tbl_Inventory[[#This Row],[Reorder?]]="Y",VLOOKUP(tbl_Inventory[[#This Row],[Category]],$N$9:$P$13,2,0),0)</f>
        <v>0</v>
      </c>
      <c r="M303"/>
      <c r="N303" s="8"/>
      <c r="O303" s="9"/>
      <c r="P303" s="8"/>
      <c r="R303"/>
      <c r="S303" s="8"/>
      <c r="AC303" s="17">
        <v>325</v>
      </c>
    </row>
    <row r="304" spans="1:29" x14ac:dyDescent="0.25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tbl_Inventory[[#This Row],[Cost Price]]*(IF(tbl_Inventory[[#This Row],[Premium?]]="Y",$P$4,$P$3)+1)</f>
        <v>11763.3125</v>
      </c>
      <c r="I304" s="25" t="str">
        <f>IF(tbl_Inventory[[#This Row],[Num In Stock]]&lt;$P$5,"Y","")</f>
        <v>Y</v>
      </c>
      <c r="J304" s="26" t="str">
        <f>IF(AND(tbl_Inventory[[#This Row],[On Backorder]]="",tbl_Inventory[[#This Row],[Below Min]]="Y"),"Y","")</f>
        <v/>
      </c>
      <c r="K304" s="26">
        <f>IF(tbl_Inventory[[#This Row],[Reorder?]]="",0,IF(tbl_Inventory[[#This Row],[Category]]="A",$O$9,IF(tbl_Inventory[[#This Row],[Category]]="B",$O$10,IF(tbl_Inventory[[#This Row],[Category]]="C",$O$11,$O$12))))</f>
        <v>0</v>
      </c>
      <c r="L304" s="27">
        <f>IF(tbl_Inventory[[#This Row],[Reorder?]]="Y",VLOOKUP(tbl_Inventory[[#This Row],[Category]],$N$9:$P$13,2,0),0)</f>
        <v>0</v>
      </c>
      <c r="M304"/>
      <c r="N304" s="8"/>
      <c r="O304" s="9"/>
      <c r="P304" s="8"/>
      <c r="R304"/>
      <c r="S304" s="8"/>
      <c r="AC304" s="17">
        <v>325</v>
      </c>
    </row>
    <row r="305" spans="1:29" x14ac:dyDescent="0.25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tbl_Inventory[[#This Row],[Cost Price]]*(IF(tbl_Inventory[[#This Row],[Premium?]]="Y",$P$4,$P$3)+1)</f>
        <v>10585.661999999998</v>
      </c>
      <c r="I305" s="25" t="str">
        <f>IF(tbl_Inventory[[#This Row],[Num In Stock]]&lt;$P$5,"Y","")</f>
        <v/>
      </c>
      <c r="J305" s="26" t="str">
        <f>IF(AND(tbl_Inventory[[#This Row],[On Backorder]]="",tbl_Inventory[[#This Row],[Below Min]]="Y"),"Y","")</f>
        <v/>
      </c>
      <c r="K305" s="26">
        <f>IF(tbl_Inventory[[#This Row],[Reorder?]]="",0,IF(tbl_Inventory[[#This Row],[Category]]="A",$O$9,IF(tbl_Inventory[[#This Row],[Category]]="B",$O$10,IF(tbl_Inventory[[#This Row],[Category]]="C",$O$11,$O$12))))</f>
        <v>0</v>
      </c>
      <c r="L305" s="27">
        <f>IF(tbl_Inventory[[#This Row],[Reorder?]]="Y",VLOOKUP(tbl_Inventory[[#This Row],[Category]],$N$9:$P$13,2,0),0)</f>
        <v>0</v>
      </c>
      <c r="M305"/>
      <c r="N305" s="8"/>
      <c r="O305" s="9"/>
      <c r="P305" s="8"/>
      <c r="R305"/>
      <c r="S305" s="8"/>
      <c r="AC305" s="17">
        <v>435</v>
      </c>
    </row>
    <row r="306" spans="1:29" x14ac:dyDescent="0.25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tbl_Inventory[[#This Row],[Cost Price]]*(IF(tbl_Inventory[[#This Row],[Premium?]]="Y",$P$4,$P$3)+1)</f>
        <v>25149.222000000002</v>
      </c>
      <c r="I306" s="25" t="str">
        <f>IF(tbl_Inventory[[#This Row],[Num In Stock]]&lt;$P$5,"Y","")</f>
        <v/>
      </c>
      <c r="J306" s="26" t="str">
        <f>IF(AND(tbl_Inventory[[#This Row],[On Backorder]]="",tbl_Inventory[[#This Row],[Below Min]]="Y"),"Y","")</f>
        <v/>
      </c>
      <c r="K306" s="26">
        <f>IF(tbl_Inventory[[#This Row],[Reorder?]]="",0,IF(tbl_Inventory[[#This Row],[Category]]="A",$O$9,IF(tbl_Inventory[[#This Row],[Category]]="B",$O$10,IF(tbl_Inventory[[#This Row],[Category]]="C",$O$11,$O$12))))</f>
        <v>0</v>
      </c>
      <c r="L306" s="27">
        <f>IF(tbl_Inventory[[#This Row],[Reorder?]]="Y",VLOOKUP(tbl_Inventory[[#This Row],[Category]],$N$9:$P$13,2,0),0)</f>
        <v>0</v>
      </c>
      <c r="M306"/>
      <c r="N306" s="8"/>
      <c r="O306" s="9"/>
      <c r="P306" s="8"/>
      <c r="R306"/>
      <c r="S306" s="8"/>
      <c r="AC306" s="17">
        <v>4395</v>
      </c>
    </row>
    <row r="307" spans="1:29" x14ac:dyDescent="0.25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tbl_Inventory[[#This Row],[Cost Price]]*(IF(tbl_Inventory[[#This Row],[Premium?]]="Y",$P$4,$P$3)+1)</f>
        <v>15109.605</v>
      </c>
      <c r="I307" s="25" t="str">
        <f>IF(tbl_Inventory[[#This Row],[Num In Stock]]&lt;$P$5,"Y","")</f>
        <v>Y</v>
      </c>
      <c r="J307" s="26" t="str">
        <f>IF(AND(tbl_Inventory[[#This Row],[On Backorder]]="",tbl_Inventory[[#This Row],[Below Min]]="Y"),"Y","")</f>
        <v/>
      </c>
      <c r="K307" s="26">
        <f>IF(tbl_Inventory[[#This Row],[Reorder?]]="",0,IF(tbl_Inventory[[#This Row],[Category]]="A",$O$9,IF(tbl_Inventory[[#This Row],[Category]]="B",$O$10,IF(tbl_Inventory[[#This Row],[Category]]="C",$O$11,$O$12))))</f>
        <v>0</v>
      </c>
      <c r="L307" s="27">
        <f>IF(tbl_Inventory[[#This Row],[Reorder?]]="Y",VLOOKUP(tbl_Inventory[[#This Row],[Category]],$N$9:$P$13,2,0),0)</f>
        <v>0</v>
      </c>
      <c r="M307"/>
      <c r="N307" s="8"/>
      <c r="O307" s="9"/>
      <c r="P307" s="8"/>
      <c r="R307"/>
      <c r="S307" s="8"/>
      <c r="AC307" s="17">
        <v>5495</v>
      </c>
    </row>
    <row r="308" spans="1:29" x14ac:dyDescent="0.25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tbl_Inventory[[#This Row],[Cost Price]]*(IF(tbl_Inventory[[#This Row],[Premium?]]="Y",$P$4,$P$3)+1)</f>
        <v>14799.8125</v>
      </c>
      <c r="I308" s="25" t="str">
        <f>IF(tbl_Inventory[[#This Row],[Num In Stock]]&lt;$P$5,"Y","")</f>
        <v/>
      </c>
      <c r="J308" s="26" t="str">
        <f>IF(AND(tbl_Inventory[[#This Row],[On Backorder]]="",tbl_Inventory[[#This Row],[Below Min]]="Y"),"Y","")</f>
        <v/>
      </c>
      <c r="K308" s="26">
        <f>IF(tbl_Inventory[[#This Row],[Reorder?]]="",0,IF(tbl_Inventory[[#This Row],[Category]]="A",$O$9,IF(tbl_Inventory[[#This Row],[Category]]="B",$O$10,IF(tbl_Inventory[[#This Row],[Category]]="C",$O$11,$O$12))))</f>
        <v>0</v>
      </c>
      <c r="L308" s="27">
        <f>IF(tbl_Inventory[[#This Row],[Reorder?]]="Y",VLOOKUP(tbl_Inventory[[#This Row],[Category]],$N$9:$P$13,2,0),0)</f>
        <v>0</v>
      </c>
      <c r="M308"/>
      <c r="N308" s="8"/>
      <c r="O308" s="9"/>
      <c r="P308" s="8"/>
      <c r="R308"/>
      <c r="S308" s="8"/>
      <c r="AC308" s="17">
        <v>5495</v>
      </c>
    </row>
    <row r="309" spans="1:29" x14ac:dyDescent="0.25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tbl_Inventory[[#This Row],[Cost Price]]*(IF(tbl_Inventory[[#This Row],[Premium?]]="Y",$P$4,$P$3)+1)</f>
        <v>1159.375</v>
      </c>
      <c r="I309" s="25" t="str">
        <f>IF(tbl_Inventory[[#This Row],[Num In Stock]]&lt;$P$5,"Y","")</f>
        <v/>
      </c>
      <c r="J309" s="26" t="str">
        <f>IF(AND(tbl_Inventory[[#This Row],[On Backorder]]="",tbl_Inventory[[#This Row],[Below Min]]="Y"),"Y","")</f>
        <v/>
      </c>
      <c r="K309" s="26">
        <f>IF(tbl_Inventory[[#This Row],[Reorder?]]="",0,IF(tbl_Inventory[[#This Row],[Category]]="A",$O$9,IF(tbl_Inventory[[#This Row],[Category]]="B",$O$10,IF(tbl_Inventory[[#This Row],[Category]]="C",$O$11,$O$12))))</f>
        <v>0</v>
      </c>
      <c r="L309" s="27">
        <f>IF(tbl_Inventory[[#This Row],[Reorder?]]="Y",VLOOKUP(tbl_Inventory[[#This Row],[Category]],$N$9:$P$13,2,0),0)</f>
        <v>0</v>
      </c>
      <c r="M309"/>
      <c r="N309" s="8"/>
      <c r="O309" s="9"/>
      <c r="P309" s="8"/>
      <c r="R309"/>
      <c r="S309" s="8"/>
      <c r="AC309" s="17">
        <v>5495</v>
      </c>
    </row>
    <row r="310" spans="1:29" x14ac:dyDescent="0.25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tbl_Inventory[[#This Row],[Cost Price]]*(IF(tbl_Inventory[[#This Row],[Premium?]]="Y",$P$4,$P$3)+1)</f>
        <v>14018.625</v>
      </c>
      <c r="I310" s="25" t="str">
        <f>IF(tbl_Inventory[[#This Row],[Num In Stock]]&lt;$P$5,"Y","")</f>
        <v/>
      </c>
      <c r="J310" s="26" t="str">
        <f>IF(AND(tbl_Inventory[[#This Row],[On Backorder]]="",tbl_Inventory[[#This Row],[Below Min]]="Y"),"Y","")</f>
        <v/>
      </c>
      <c r="K310" s="26">
        <f>IF(tbl_Inventory[[#This Row],[Reorder?]]="",0,IF(tbl_Inventory[[#This Row],[Category]]="A",$O$9,IF(tbl_Inventory[[#This Row],[Category]]="B",$O$10,IF(tbl_Inventory[[#This Row],[Category]]="C",$O$11,$O$12))))</f>
        <v>0</v>
      </c>
      <c r="L310" s="27">
        <f>IF(tbl_Inventory[[#This Row],[Reorder?]]="Y",VLOOKUP(tbl_Inventory[[#This Row],[Category]],$N$9:$P$13,2,0),0)</f>
        <v>0</v>
      </c>
      <c r="M310"/>
      <c r="N310" s="8"/>
      <c r="O310" s="9"/>
      <c r="P310" s="8"/>
      <c r="R310"/>
      <c r="S310" s="8"/>
      <c r="AC310" s="17">
        <v>5495</v>
      </c>
    </row>
    <row r="311" spans="1:29" x14ac:dyDescent="0.25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tbl_Inventory[[#This Row],[Cost Price]]*(IF(tbl_Inventory[[#This Row],[Premium?]]="Y",$P$4,$P$3)+1)</f>
        <v>17339.805</v>
      </c>
      <c r="I311" s="25" t="str">
        <f>IF(tbl_Inventory[[#This Row],[Num In Stock]]&lt;$P$5,"Y","")</f>
        <v/>
      </c>
      <c r="J311" s="26" t="str">
        <f>IF(AND(tbl_Inventory[[#This Row],[On Backorder]]="",tbl_Inventory[[#This Row],[Below Min]]="Y"),"Y","")</f>
        <v/>
      </c>
      <c r="K311" s="26">
        <f>IF(tbl_Inventory[[#This Row],[Reorder?]]="",0,IF(tbl_Inventory[[#This Row],[Category]]="A",$O$9,IF(tbl_Inventory[[#This Row],[Category]]="B",$O$10,IF(tbl_Inventory[[#This Row],[Category]]="C",$O$11,$O$12))))</f>
        <v>0</v>
      </c>
      <c r="L311" s="27">
        <f>IF(tbl_Inventory[[#This Row],[Reorder?]]="Y",VLOOKUP(tbl_Inventory[[#This Row],[Category]],$N$9:$P$13,2,0),0)</f>
        <v>0</v>
      </c>
      <c r="M311"/>
      <c r="N311" s="8"/>
      <c r="O311" s="9"/>
      <c r="P311" s="8"/>
      <c r="R311"/>
      <c r="S311" s="8"/>
      <c r="AC311" s="17">
        <v>5495</v>
      </c>
    </row>
    <row r="312" spans="1:29" x14ac:dyDescent="0.25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tbl_Inventory[[#This Row],[Cost Price]]*(IF(tbl_Inventory[[#This Row],[Premium?]]="Y",$P$4,$P$3)+1)</f>
        <v>18481.125</v>
      </c>
      <c r="I312" s="25" t="str">
        <f>IF(tbl_Inventory[[#This Row],[Num In Stock]]&lt;$P$5,"Y","")</f>
        <v/>
      </c>
      <c r="J312" s="26" t="str">
        <f>IF(AND(tbl_Inventory[[#This Row],[On Backorder]]="",tbl_Inventory[[#This Row],[Below Min]]="Y"),"Y","")</f>
        <v/>
      </c>
      <c r="K312" s="26">
        <f>IF(tbl_Inventory[[#This Row],[Reorder?]]="",0,IF(tbl_Inventory[[#This Row],[Category]]="A",$O$9,IF(tbl_Inventory[[#This Row],[Category]]="B",$O$10,IF(tbl_Inventory[[#This Row],[Category]]="C",$O$11,$O$12))))</f>
        <v>0</v>
      </c>
      <c r="L312" s="27">
        <f>IF(tbl_Inventory[[#This Row],[Reorder?]]="Y",VLOOKUP(tbl_Inventory[[#This Row],[Category]],$N$9:$P$13,2,0),0)</f>
        <v>0</v>
      </c>
      <c r="M312"/>
      <c r="N312" s="8"/>
      <c r="O312" s="9"/>
      <c r="P312" s="8"/>
      <c r="R312"/>
      <c r="S312" s="8"/>
      <c r="AC312" s="17">
        <v>5495</v>
      </c>
    </row>
    <row r="313" spans="1:29" x14ac:dyDescent="0.25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tbl_Inventory[[#This Row],[Cost Price]]*(IF(tbl_Inventory[[#This Row],[Premium?]]="Y",$P$4,$P$3)+1)</f>
        <v>1221.0639999999999</v>
      </c>
      <c r="I313" s="25" t="str">
        <f>IF(tbl_Inventory[[#This Row],[Num In Stock]]&lt;$P$5,"Y","")</f>
        <v>Y</v>
      </c>
      <c r="J313" s="26" t="str">
        <f>IF(AND(tbl_Inventory[[#This Row],[On Backorder]]="",tbl_Inventory[[#This Row],[Below Min]]="Y"),"Y","")</f>
        <v/>
      </c>
      <c r="K313" s="26">
        <f>IF(tbl_Inventory[[#This Row],[Reorder?]]="",0,IF(tbl_Inventory[[#This Row],[Category]]="A",$O$9,IF(tbl_Inventory[[#This Row],[Category]]="B",$O$10,IF(tbl_Inventory[[#This Row],[Category]]="C",$O$11,$O$12))))</f>
        <v>0</v>
      </c>
      <c r="L313" s="27">
        <f>IF(tbl_Inventory[[#This Row],[Reorder?]]="Y",VLOOKUP(tbl_Inventory[[#This Row],[Category]],$N$9:$P$13,2,0),0)</f>
        <v>0</v>
      </c>
      <c r="M313"/>
      <c r="N313" s="8"/>
      <c r="O313" s="9"/>
      <c r="P313" s="8"/>
      <c r="R313"/>
      <c r="S313" s="8"/>
      <c r="AC313" s="17">
        <v>5495</v>
      </c>
    </row>
    <row r="314" spans="1:29" x14ac:dyDescent="0.25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tbl_Inventory[[#This Row],[Cost Price]]*(IF(tbl_Inventory[[#This Row],[Premium?]]="Y",$P$4,$P$3)+1)</f>
        <v>41188.3125</v>
      </c>
      <c r="I314" s="25" t="str">
        <f>IF(tbl_Inventory[[#This Row],[Num In Stock]]&lt;$P$5,"Y","")</f>
        <v/>
      </c>
      <c r="J314" s="26" t="str">
        <f>IF(AND(tbl_Inventory[[#This Row],[On Backorder]]="",tbl_Inventory[[#This Row],[Below Min]]="Y"),"Y","")</f>
        <v/>
      </c>
      <c r="K314" s="26">
        <f>IF(tbl_Inventory[[#This Row],[Reorder?]]="",0,IF(tbl_Inventory[[#This Row],[Category]]="A",$O$9,IF(tbl_Inventory[[#This Row],[Category]]="B",$O$10,IF(tbl_Inventory[[#This Row],[Category]]="C",$O$11,$O$12))))</f>
        <v>0</v>
      </c>
      <c r="L314" s="27">
        <f>IF(tbl_Inventory[[#This Row],[Reorder?]]="Y",VLOOKUP(tbl_Inventory[[#This Row],[Category]],$N$9:$P$13,2,0),0)</f>
        <v>0</v>
      </c>
      <c r="M314"/>
      <c r="N314" s="8"/>
      <c r="O314" s="9"/>
      <c r="P314" s="8"/>
      <c r="R314"/>
      <c r="S314" s="8"/>
      <c r="AC314" s="17">
        <v>5495</v>
      </c>
    </row>
    <row r="315" spans="1:29" x14ac:dyDescent="0.25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tbl_Inventory[[#This Row],[Cost Price]]*(IF(tbl_Inventory[[#This Row],[Premium?]]="Y",$P$4,$P$3)+1)</f>
        <v>13447.9375</v>
      </c>
      <c r="I315" s="25" t="str">
        <f>IF(tbl_Inventory[[#This Row],[Num In Stock]]&lt;$P$5,"Y","")</f>
        <v/>
      </c>
      <c r="J315" s="26" t="str">
        <f>IF(AND(tbl_Inventory[[#This Row],[On Backorder]]="",tbl_Inventory[[#This Row],[Below Min]]="Y"),"Y","")</f>
        <v/>
      </c>
      <c r="K315" s="26">
        <f>IF(tbl_Inventory[[#This Row],[Reorder?]]="",0,IF(tbl_Inventory[[#This Row],[Category]]="A",$O$9,IF(tbl_Inventory[[#This Row],[Category]]="B",$O$10,IF(tbl_Inventory[[#This Row],[Category]]="C",$O$11,$O$12))))</f>
        <v>0</v>
      </c>
      <c r="L315" s="27">
        <f>IF(tbl_Inventory[[#This Row],[Reorder?]]="Y",VLOOKUP(tbl_Inventory[[#This Row],[Category]],$N$9:$P$13,2,0),0)</f>
        <v>0</v>
      </c>
      <c r="M315"/>
      <c r="N315" s="8"/>
      <c r="O315" s="9"/>
      <c r="P315" s="8"/>
      <c r="R315"/>
      <c r="S315" s="8"/>
      <c r="AC315" s="17">
        <v>5495</v>
      </c>
    </row>
    <row r="316" spans="1:29" x14ac:dyDescent="0.25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tbl_Inventory[[#This Row],[Cost Price]]*(IF(tbl_Inventory[[#This Row],[Premium?]]="Y",$P$4,$P$3)+1)</f>
        <v>50129.172999999995</v>
      </c>
      <c r="I316" s="25" t="str">
        <f>IF(tbl_Inventory[[#This Row],[Num In Stock]]&lt;$P$5,"Y","")</f>
        <v>Y</v>
      </c>
      <c r="J316" s="26" t="str">
        <f>IF(AND(tbl_Inventory[[#This Row],[On Backorder]]="",tbl_Inventory[[#This Row],[Below Min]]="Y"),"Y","")</f>
        <v>Y</v>
      </c>
      <c r="K316" s="26">
        <f>IF(tbl_Inventory[[#This Row],[Reorder?]]="",0,IF(tbl_Inventory[[#This Row],[Category]]="A",$O$9,IF(tbl_Inventory[[#This Row],[Category]]="B",$O$10,IF(tbl_Inventory[[#This Row],[Category]]="C",$O$11,$O$12))))</f>
        <v>10</v>
      </c>
      <c r="L316" s="27">
        <f>IF(tbl_Inventory[[#This Row],[Reorder?]]="Y",VLOOKUP(tbl_Inventory[[#This Row],[Category]],$N$9:$P$13,2,0),0)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25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tbl_Inventory[[#This Row],[Cost Price]]*(IF(tbl_Inventory[[#This Row],[Premium?]]="Y",$P$4,$P$3)+1)</f>
        <v>9109.875</v>
      </c>
      <c r="I317" s="25" t="str">
        <f>IF(tbl_Inventory[[#This Row],[Num In Stock]]&lt;$P$5,"Y","")</f>
        <v/>
      </c>
      <c r="J317" s="26" t="str">
        <f>IF(AND(tbl_Inventory[[#This Row],[On Backorder]]="",tbl_Inventory[[#This Row],[Below Min]]="Y"),"Y","")</f>
        <v/>
      </c>
      <c r="K317" s="26">
        <f>IF(tbl_Inventory[[#This Row],[Reorder?]]="",0,IF(tbl_Inventory[[#This Row],[Category]]="A",$O$9,IF(tbl_Inventory[[#This Row],[Category]]="B",$O$10,IF(tbl_Inventory[[#This Row],[Category]]="C",$O$11,$O$12))))</f>
        <v>0</v>
      </c>
      <c r="L317" s="27">
        <f>IF(tbl_Inventory[[#This Row],[Reorder?]]="Y",VLOOKUP(tbl_Inventory[[#This Row],[Category]],$N$9:$P$13,2,0),0)</f>
        <v>0</v>
      </c>
      <c r="M317"/>
      <c r="N317" s="8"/>
      <c r="O317" s="9"/>
      <c r="P317" s="8"/>
      <c r="R317"/>
      <c r="S317" s="8"/>
      <c r="AC317" s="17">
        <v>1315</v>
      </c>
    </row>
    <row r="318" spans="1:29" x14ac:dyDescent="0.25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tbl_Inventory[[#This Row],[Cost Price]]*(IF(tbl_Inventory[[#This Row],[Premium?]]="Y",$P$4,$P$3)+1)</f>
        <v>17153.5</v>
      </c>
      <c r="I318" s="25" t="str">
        <f>IF(tbl_Inventory[[#This Row],[Num In Stock]]&lt;$P$5,"Y","")</f>
        <v/>
      </c>
      <c r="J318" s="26" t="str">
        <f>IF(AND(tbl_Inventory[[#This Row],[On Backorder]]="",tbl_Inventory[[#This Row],[Below Min]]="Y"),"Y","")</f>
        <v/>
      </c>
      <c r="K318" s="26">
        <f>IF(tbl_Inventory[[#This Row],[Reorder?]]="",0,IF(tbl_Inventory[[#This Row],[Category]]="A",$O$9,IF(tbl_Inventory[[#This Row],[Category]]="B",$O$10,IF(tbl_Inventory[[#This Row],[Category]]="C",$O$11,$O$12))))</f>
        <v>0</v>
      </c>
      <c r="L318" s="27">
        <f>IF(tbl_Inventory[[#This Row],[Reorder?]]="Y",VLOOKUP(tbl_Inventory[[#This Row],[Category]],$N$9:$P$13,2,0),0)</f>
        <v>0</v>
      </c>
      <c r="M318"/>
      <c r="N318" s="8"/>
      <c r="O318" s="9"/>
      <c r="P318" s="8"/>
      <c r="R318"/>
      <c r="S318" s="8"/>
      <c r="AC318" s="17">
        <v>655</v>
      </c>
    </row>
    <row r="319" spans="1:29" x14ac:dyDescent="0.25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tbl_Inventory[[#This Row],[Cost Price]]*(IF(tbl_Inventory[[#This Row],[Premium?]]="Y",$P$4,$P$3)+1)</f>
        <v>38981.4375</v>
      </c>
      <c r="I319" s="25" t="str">
        <f>IF(tbl_Inventory[[#This Row],[Num In Stock]]&lt;$P$5,"Y","")</f>
        <v>Y</v>
      </c>
      <c r="J319" s="26" t="str">
        <f>IF(AND(tbl_Inventory[[#This Row],[On Backorder]]="",tbl_Inventory[[#This Row],[Below Min]]="Y"),"Y","")</f>
        <v/>
      </c>
      <c r="K319" s="26">
        <f>IF(tbl_Inventory[[#This Row],[Reorder?]]="",0,IF(tbl_Inventory[[#This Row],[Category]]="A",$O$9,IF(tbl_Inventory[[#This Row],[Category]]="B",$O$10,IF(tbl_Inventory[[#This Row],[Category]]="C",$O$11,$O$12))))</f>
        <v>0</v>
      </c>
      <c r="L319" s="27">
        <f>IF(tbl_Inventory[[#This Row],[Reorder?]]="Y",VLOOKUP(tbl_Inventory[[#This Row],[Category]],$N$9:$P$13,2,0),0)</f>
        <v>0</v>
      </c>
      <c r="M319"/>
      <c r="N319" s="8"/>
      <c r="O319" s="9"/>
      <c r="P319" s="8"/>
      <c r="R319"/>
      <c r="S319" s="8"/>
      <c r="AC319" s="17">
        <v>3515</v>
      </c>
    </row>
    <row r="320" spans="1:29" x14ac:dyDescent="0.25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tbl_Inventory[[#This Row],[Cost Price]]*(IF(tbl_Inventory[[#This Row],[Premium?]]="Y",$P$4,$P$3)+1)</f>
        <v>24967.383999999998</v>
      </c>
      <c r="I320" s="25" t="str">
        <f>IF(tbl_Inventory[[#This Row],[Num In Stock]]&lt;$P$5,"Y","")</f>
        <v/>
      </c>
      <c r="J320" s="26" t="str">
        <f>IF(AND(tbl_Inventory[[#This Row],[On Backorder]]="",tbl_Inventory[[#This Row],[Below Min]]="Y"),"Y","")</f>
        <v/>
      </c>
      <c r="K320" s="26">
        <f>IF(tbl_Inventory[[#This Row],[Reorder?]]="",0,IF(tbl_Inventory[[#This Row],[Category]]="A",$O$9,IF(tbl_Inventory[[#This Row],[Category]]="B",$O$10,IF(tbl_Inventory[[#This Row],[Category]]="C",$O$11,$O$12))))</f>
        <v>0</v>
      </c>
      <c r="L320" s="27">
        <f>IF(tbl_Inventory[[#This Row],[Reorder?]]="Y",VLOOKUP(tbl_Inventory[[#This Row],[Category]],$N$9:$P$13,2,0),0)</f>
        <v>0</v>
      </c>
      <c r="M320"/>
      <c r="N320" s="8"/>
      <c r="O320" s="9"/>
      <c r="P320" s="8"/>
      <c r="R320"/>
      <c r="S320" s="8"/>
      <c r="AC320" s="17">
        <v>7145</v>
      </c>
    </row>
    <row r="321" spans="1:29" x14ac:dyDescent="0.25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tbl_Inventory[[#This Row],[Cost Price]]*(IF(tbl_Inventory[[#This Row],[Premium?]]="Y",$P$4,$P$3)+1)</f>
        <v>47916.023999999998</v>
      </c>
      <c r="I321" s="25" t="str">
        <f>IF(tbl_Inventory[[#This Row],[Num In Stock]]&lt;$P$5,"Y","")</f>
        <v>Y</v>
      </c>
      <c r="J321" s="26" t="str">
        <f>IF(AND(tbl_Inventory[[#This Row],[On Backorder]]="",tbl_Inventory[[#This Row],[Below Min]]="Y"),"Y","")</f>
        <v>Y</v>
      </c>
      <c r="K321" s="26">
        <f>IF(tbl_Inventory[[#This Row],[Reorder?]]="",0,IF(tbl_Inventory[[#This Row],[Category]]="A",$O$9,IF(tbl_Inventory[[#This Row],[Category]]="B",$O$10,IF(tbl_Inventory[[#This Row],[Category]]="C",$O$11,$O$12))))</f>
        <v>10</v>
      </c>
      <c r="L321" s="27">
        <f>IF(tbl_Inventory[[#This Row],[Reorder?]]="Y",VLOOKUP(tbl_Inventory[[#This Row],[Category]],$N$9:$P$13,2,0),0)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25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tbl_Inventory[[#This Row],[Cost Price]]*(IF(tbl_Inventory[[#This Row],[Premium?]]="Y",$P$4,$P$3)+1)</f>
        <v>24298.737000000001</v>
      </c>
      <c r="I322" s="25" t="str">
        <f>IF(tbl_Inventory[[#This Row],[Num In Stock]]&lt;$P$5,"Y","")</f>
        <v/>
      </c>
      <c r="J322" s="26" t="str">
        <f>IF(AND(tbl_Inventory[[#This Row],[On Backorder]]="",tbl_Inventory[[#This Row],[Below Min]]="Y"),"Y","")</f>
        <v/>
      </c>
      <c r="K322" s="26">
        <f>IF(tbl_Inventory[[#This Row],[Reorder?]]="",0,IF(tbl_Inventory[[#This Row],[Category]]="A",$O$9,IF(tbl_Inventory[[#This Row],[Category]]="B",$O$10,IF(tbl_Inventory[[#This Row],[Category]]="C",$O$11,$O$12))))</f>
        <v>0</v>
      </c>
      <c r="L322" s="27">
        <f>IF(tbl_Inventory[[#This Row],[Reorder?]]="Y",VLOOKUP(tbl_Inventory[[#This Row],[Category]],$N$9:$P$13,2,0),0)</f>
        <v>0</v>
      </c>
      <c r="M322"/>
      <c r="N322" s="8"/>
      <c r="O322" s="9"/>
      <c r="P322" s="8"/>
      <c r="R322"/>
      <c r="S322" s="8"/>
      <c r="AC322" s="17">
        <v>65</v>
      </c>
    </row>
    <row r="323" spans="1:29" x14ac:dyDescent="0.25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tbl_Inventory[[#This Row],[Cost Price]]*(IF(tbl_Inventory[[#This Row],[Premium?]]="Y",$P$4,$P$3)+1)</f>
        <v>10118.263999999999</v>
      </c>
      <c r="I323" s="25" t="str">
        <f>IF(tbl_Inventory[[#This Row],[Num In Stock]]&lt;$P$5,"Y","")</f>
        <v/>
      </c>
      <c r="J323" s="26" t="str">
        <f>IF(AND(tbl_Inventory[[#This Row],[On Backorder]]="",tbl_Inventory[[#This Row],[Below Min]]="Y"),"Y","")</f>
        <v/>
      </c>
      <c r="K323" s="26">
        <f>IF(tbl_Inventory[[#This Row],[Reorder?]]="",0,IF(tbl_Inventory[[#This Row],[Category]]="A",$O$9,IF(tbl_Inventory[[#This Row],[Category]]="B",$O$10,IF(tbl_Inventory[[#This Row],[Category]]="C",$O$11,$O$12))))</f>
        <v>0</v>
      </c>
      <c r="L323" s="27">
        <f>IF(tbl_Inventory[[#This Row],[Reorder?]]="Y",VLOOKUP(tbl_Inventory[[#This Row],[Category]],$N$9:$P$13,2,0),0)</f>
        <v>0</v>
      </c>
      <c r="M323"/>
      <c r="N323" s="8"/>
      <c r="O323" s="9"/>
      <c r="P323" s="8"/>
      <c r="R323"/>
      <c r="S323" s="8"/>
      <c r="AC323" s="17">
        <v>105</v>
      </c>
    </row>
    <row r="324" spans="1:29" x14ac:dyDescent="0.25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tbl_Inventory[[#This Row],[Cost Price]]*(IF(tbl_Inventory[[#This Row],[Premium?]]="Y",$P$4,$P$3)+1)</f>
        <v>29143.375</v>
      </c>
      <c r="I324" s="25" t="str">
        <f>IF(tbl_Inventory[[#This Row],[Num In Stock]]&lt;$P$5,"Y","")</f>
        <v>Y</v>
      </c>
      <c r="J324" s="26" t="str">
        <f>IF(AND(tbl_Inventory[[#This Row],[On Backorder]]="",tbl_Inventory[[#This Row],[Below Min]]="Y"),"Y","")</f>
        <v>Y</v>
      </c>
      <c r="K324" s="26">
        <f>IF(tbl_Inventory[[#This Row],[Reorder?]]="",0,IF(tbl_Inventory[[#This Row],[Category]]="A",$O$9,IF(tbl_Inventory[[#This Row],[Category]]="B",$O$10,IF(tbl_Inventory[[#This Row],[Category]]="C",$O$11,$O$12))))</f>
        <v>10</v>
      </c>
      <c r="L324" s="27">
        <f>IF(tbl_Inventory[[#This Row],[Reorder?]]="Y",VLOOKUP(tbl_Inventory[[#This Row],[Category]],$N$9:$P$13,2,0),0)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25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tbl_Inventory[[#This Row],[Cost Price]]*(IF(tbl_Inventory[[#This Row],[Premium?]]="Y",$P$4,$P$3)+1)</f>
        <v>6873.1459999999997</v>
      </c>
      <c r="I325" s="25" t="str">
        <f>IF(tbl_Inventory[[#This Row],[Num In Stock]]&lt;$P$5,"Y","")</f>
        <v/>
      </c>
      <c r="J325" s="26" t="str">
        <f>IF(AND(tbl_Inventory[[#This Row],[On Backorder]]="",tbl_Inventory[[#This Row],[Below Min]]="Y"),"Y","")</f>
        <v/>
      </c>
      <c r="K325" s="26">
        <f>IF(tbl_Inventory[[#This Row],[Reorder?]]="",0,IF(tbl_Inventory[[#This Row],[Category]]="A",$O$9,IF(tbl_Inventory[[#This Row],[Category]]="B",$O$10,IF(tbl_Inventory[[#This Row],[Category]]="C",$O$11,$O$12))))</f>
        <v>0</v>
      </c>
      <c r="L325" s="27">
        <f>IF(tbl_Inventory[[#This Row],[Reorder?]]="Y",VLOOKUP(tbl_Inventory[[#This Row],[Category]],$N$9:$P$13,2,0),0)</f>
        <v>0</v>
      </c>
      <c r="M325"/>
      <c r="N325" s="8"/>
      <c r="O325" s="9"/>
      <c r="P325" s="8"/>
      <c r="R325"/>
      <c r="S325" s="8"/>
      <c r="AC325" s="17">
        <v>1095</v>
      </c>
    </row>
    <row r="326" spans="1:29" x14ac:dyDescent="0.25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tbl_Inventory[[#This Row],[Cost Price]]*(IF(tbl_Inventory[[#This Row],[Premium?]]="Y",$P$4,$P$3)+1)</f>
        <v>16192.903999999999</v>
      </c>
      <c r="I326" s="25" t="str">
        <f>IF(tbl_Inventory[[#This Row],[Num In Stock]]&lt;$P$5,"Y","")</f>
        <v/>
      </c>
      <c r="J326" s="26" t="str">
        <f>IF(AND(tbl_Inventory[[#This Row],[On Backorder]]="",tbl_Inventory[[#This Row],[Below Min]]="Y"),"Y","")</f>
        <v/>
      </c>
      <c r="K326" s="26">
        <f>IF(tbl_Inventory[[#This Row],[Reorder?]]="",0,IF(tbl_Inventory[[#This Row],[Category]]="A",$O$9,IF(tbl_Inventory[[#This Row],[Category]]="B",$O$10,IF(tbl_Inventory[[#This Row],[Category]]="C",$O$11,$O$12))))</f>
        <v>0</v>
      </c>
      <c r="L326" s="27">
        <f>IF(tbl_Inventory[[#This Row],[Reorder?]]="Y",VLOOKUP(tbl_Inventory[[#This Row],[Category]],$N$9:$P$13,2,0),0)</f>
        <v>0</v>
      </c>
      <c r="M326"/>
      <c r="N326" s="8"/>
      <c r="O326" s="9"/>
      <c r="P326" s="8"/>
      <c r="R326"/>
      <c r="S326" s="8"/>
      <c r="AC326" s="17">
        <v>1095</v>
      </c>
    </row>
    <row r="327" spans="1:29" x14ac:dyDescent="0.25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tbl_Inventory[[#This Row],[Cost Price]]*(IF(tbl_Inventory[[#This Row],[Premium?]]="Y",$P$4,$P$3)+1)</f>
        <v>16660.006999999998</v>
      </c>
      <c r="I327" s="25" t="str">
        <f>IF(tbl_Inventory[[#This Row],[Num In Stock]]&lt;$P$5,"Y","")</f>
        <v/>
      </c>
      <c r="J327" s="26" t="str">
        <f>IF(AND(tbl_Inventory[[#This Row],[On Backorder]]="",tbl_Inventory[[#This Row],[Below Min]]="Y"),"Y","")</f>
        <v/>
      </c>
      <c r="K327" s="26">
        <f>IF(tbl_Inventory[[#This Row],[Reorder?]]="",0,IF(tbl_Inventory[[#This Row],[Category]]="A",$O$9,IF(tbl_Inventory[[#This Row],[Category]]="B",$O$10,IF(tbl_Inventory[[#This Row],[Category]]="C",$O$11,$O$12))))</f>
        <v>0</v>
      </c>
      <c r="L327" s="27">
        <f>IF(tbl_Inventory[[#This Row],[Reorder?]]="Y",VLOOKUP(tbl_Inventory[[#This Row],[Category]],$N$9:$P$13,2,0),0)</f>
        <v>0</v>
      </c>
      <c r="M327"/>
      <c r="N327" s="8"/>
      <c r="O327" s="9"/>
      <c r="P327" s="8"/>
      <c r="R327"/>
      <c r="S327" s="8"/>
      <c r="AC327" s="17">
        <v>135</v>
      </c>
    </row>
    <row r="328" spans="1:29" x14ac:dyDescent="0.25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tbl_Inventory[[#This Row],[Cost Price]]*(IF(tbl_Inventory[[#This Row],[Premium?]]="Y",$P$4,$P$3)+1)</f>
        <v>713.7</v>
      </c>
      <c r="I328" s="25" t="str">
        <f>IF(tbl_Inventory[[#This Row],[Num In Stock]]&lt;$P$5,"Y","")</f>
        <v>Y</v>
      </c>
      <c r="J328" s="26" t="str">
        <f>IF(AND(tbl_Inventory[[#This Row],[On Backorder]]="",tbl_Inventory[[#This Row],[Below Min]]="Y"),"Y","")</f>
        <v/>
      </c>
      <c r="K328" s="26">
        <f>IF(tbl_Inventory[[#This Row],[Reorder?]]="",0,IF(tbl_Inventory[[#This Row],[Category]]="A",$O$9,IF(tbl_Inventory[[#This Row],[Category]]="B",$O$10,IF(tbl_Inventory[[#This Row],[Category]]="C",$O$11,$O$12))))</f>
        <v>0</v>
      </c>
      <c r="L328" s="27">
        <f>IF(tbl_Inventory[[#This Row],[Reorder?]]="Y",VLOOKUP(tbl_Inventory[[#This Row],[Category]],$N$9:$P$13,2,0),0)</f>
        <v>0</v>
      </c>
      <c r="M328"/>
      <c r="N328" s="8"/>
      <c r="O328" s="9"/>
      <c r="P328" s="8"/>
      <c r="R328"/>
      <c r="S328" s="8"/>
      <c r="AC328" s="17">
        <v>7695</v>
      </c>
    </row>
    <row r="329" spans="1:29" x14ac:dyDescent="0.25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tbl_Inventory[[#This Row],[Cost Price]]*(IF(tbl_Inventory[[#This Row],[Premium?]]="Y",$P$4,$P$3)+1)</f>
        <v>4673.2129999999997</v>
      </c>
      <c r="I329" s="25" t="str">
        <f>IF(tbl_Inventory[[#This Row],[Num In Stock]]&lt;$P$5,"Y","")</f>
        <v/>
      </c>
      <c r="J329" s="26" t="str">
        <f>IF(AND(tbl_Inventory[[#This Row],[On Backorder]]="",tbl_Inventory[[#This Row],[Below Min]]="Y"),"Y","")</f>
        <v/>
      </c>
      <c r="K329" s="26">
        <f>IF(tbl_Inventory[[#This Row],[Reorder?]]="",0,IF(tbl_Inventory[[#This Row],[Category]]="A",$O$9,IF(tbl_Inventory[[#This Row],[Category]]="B",$O$10,IF(tbl_Inventory[[#This Row],[Category]]="C",$O$11,$O$12))))</f>
        <v>0</v>
      </c>
      <c r="L329" s="27">
        <f>IF(tbl_Inventory[[#This Row],[Reorder?]]="Y",VLOOKUP(tbl_Inventory[[#This Row],[Category]],$N$9:$P$13,2,0),0)</f>
        <v>0</v>
      </c>
      <c r="M329"/>
      <c r="N329" s="8"/>
      <c r="O329" s="9"/>
      <c r="P329" s="8"/>
      <c r="R329"/>
      <c r="S329" s="8"/>
      <c r="AC329" s="17">
        <v>3075</v>
      </c>
    </row>
    <row r="330" spans="1:29" x14ac:dyDescent="0.25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tbl_Inventory[[#This Row],[Cost Price]]*(IF(tbl_Inventory[[#This Row],[Premium?]]="Y",$P$4,$P$3)+1)</f>
        <v>249.9948</v>
      </c>
      <c r="I330" s="25" t="str">
        <f>IF(tbl_Inventory[[#This Row],[Num In Stock]]&lt;$P$5,"Y","")</f>
        <v>Y</v>
      </c>
      <c r="J330" s="26" t="str">
        <f>IF(AND(tbl_Inventory[[#This Row],[On Backorder]]="",tbl_Inventory[[#This Row],[Below Min]]="Y"),"Y","")</f>
        <v>Y</v>
      </c>
      <c r="K330" s="26">
        <f>IF(tbl_Inventory[[#This Row],[Reorder?]]="",0,IF(tbl_Inventory[[#This Row],[Category]]="A",$O$9,IF(tbl_Inventory[[#This Row],[Category]]="B",$O$10,IF(tbl_Inventory[[#This Row],[Category]]="C",$O$11,$O$12))))</f>
        <v>35</v>
      </c>
      <c r="L330" s="27">
        <f>IF(tbl_Inventory[[#This Row],[Reorder?]]="Y",VLOOKUP(tbl_Inventory[[#This Row],[Category]],$N$9:$P$13,2,0),0)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25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tbl_Inventory[[#This Row],[Cost Price]]*(IF(tbl_Inventory[[#This Row],[Premium?]]="Y",$P$4,$P$3)+1)</f>
        <v>170.45099999999996</v>
      </c>
      <c r="I331" s="25" t="str">
        <f>IF(tbl_Inventory[[#This Row],[Num In Stock]]&lt;$P$5,"Y","")</f>
        <v>Y</v>
      </c>
      <c r="J331" s="26" t="str">
        <f>IF(AND(tbl_Inventory[[#This Row],[On Backorder]]="",tbl_Inventory[[#This Row],[Below Min]]="Y"),"Y","")</f>
        <v>Y</v>
      </c>
      <c r="K331" s="26">
        <f>IF(tbl_Inventory[[#This Row],[Reorder?]]="",0,IF(tbl_Inventory[[#This Row],[Category]]="A",$O$9,IF(tbl_Inventory[[#This Row],[Category]]="B",$O$10,IF(tbl_Inventory[[#This Row],[Category]]="C",$O$11,$O$12))))</f>
        <v>35</v>
      </c>
      <c r="L331" s="27">
        <f>IF(tbl_Inventory[[#This Row],[Reorder?]]="Y",VLOOKUP(tbl_Inventory[[#This Row],[Category]],$N$9:$P$13,2,0),0)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25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tbl_Inventory[[#This Row],[Cost Price]]*(IF(tbl_Inventory[[#This Row],[Premium?]]="Y",$P$4,$P$3)+1)</f>
        <v>1330.8629999999998</v>
      </c>
      <c r="I332" s="25" t="str">
        <f>IF(tbl_Inventory[[#This Row],[Num In Stock]]&lt;$P$5,"Y","")</f>
        <v>Y</v>
      </c>
      <c r="J332" s="26" t="str">
        <f>IF(AND(tbl_Inventory[[#This Row],[On Backorder]]="",tbl_Inventory[[#This Row],[Below Min]]="Y"),"Y","")</f>
        <v>Y</v>
      </c>
      <c r="K332" s="26">
        <f>IF(tbl_Inventory[[#This Row],[Reorder?]]="",0,IF(tbl_Inventory[[#This Row],[Category]]="A",$O$9,IF(tbl_Inventory[[#This Row],[Category]]="B",$O$10,IF(tbl_Inventory[[#This Row],[Category]]="C",$O$11,$O$12))))</f>
        <v>35</v>
      </c>
      <c r="L332" s="27">
        <f>IF(tbl_Inventory[[#This Row],[Reorder?]]="Y",VLOOKUP(tbl_Inventory[[#This Row],[Category]],$N$9:$P$13,2,0),0)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25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tbl_Inventory[[#This Row],[Cost Price]]*(IF(tbl_Inventory[[#This Row],[Premium?]]="Y",$P$4,$P$3)+1)</f>
        <v>234.702</v>
      </c>
      <c r="I333" s="25" t="str">
        <f>IF(tbl_Inventory[[#This Row],[Num In Stock]]&lt;$P$5,"Y","")</f>
        <v>Y</v>
      </c>
      <c r="J333" s="26" t="str">
        <f>IF(AND(tbl_Inventory[[#This Row],[On Backorder]]="",tbl_Inventory[[#This Row],[Below Min]]="Y"),"Y","")</f>
        <v/>
      </c>
      <c r="K333" s="26">
        <f>IF(tbl_Inventory[[#This Row],[Reorder?]]="",0,IF(tbl_Inventory[[#This Row],[Category]]="A",$O$9,IF(tbl_Inventory[[#This Row],[Category]]="B",$O$10,IF(tbl_Inventory[[#This Row],[Category]]="C",$O$11,$O$12))))</f>
        <v>0</v>
      </c>
      <c r="L333" s="27">
        <f>IF(tbl_Inventory[[#This Row],[Reorder?]]="Y",VLOOKUP(tbl_Inventory[[#This Row],[Category]],$N$9:$P$13,2,0),0)</f>
        <v>0</v>
      </c>
      <c r="M333"/>
      <c r="N333" s="8"/>
      <c r="O333" s="9"/>
      <c r="P333" s="8"/>
      <c r="R333"/>
      <c r="S333" s="8"/>
      <c r="AC333" s="17">
        <v>23095</v>
      </c>
    </row>
    <row r="334" spans="1:29" x14ac:dyDescent="0.25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tbl_Inventory[[#This Row],[Cost Price]]*(IF(tbl_Inventory[[#This Row],[Premium?]]="Y",$P$4,$P$3)+1)</f>
        <v>240.64919999999998</v>
      </c>
      <c r="I334" s="25" t="str">
        <f>IF(tbl_Inventory[[#This Row],[Num In Stock]]&lt;$P$5,"Y","")</f>
        <v>Y</v>
      </c>
      <c r="J334" s="26" t="str">
        <f>IF(AND(tbl_Inventory[[#This Row],[On Backorder]]="",tbl_Inventory[[#This Row],[Below Min]]="Y"),"Y","")</f>
        <v/>
      </c>
      <c r="K334" s="26">
        <f>IF(tbl_Inventory[[#This Row],[Reorder?]]="",0,IF(tbl_Inventory[[#This Row],[Category]]="A",$O$9,IF(tbl_Inventory[[#This Row],[Category]]="B",$O$10,IF(tbl_Inventory[[#This Row],[Category]]="C",$O$11,$O$12))))</f>
        <v>0</v>
      </c>
      <c r="L334" s="27">
        <f>IF(tbl_Inventory[[#This Row],[Reorder?]]="Y",VLOOKUP(tbl_Inventory[[#This Row],[Category]],$N$9:$P$13,2,0),0)</f>
        <v>0</v>
      </c>
      <c r="M334"/>
      <c r="N334" s="8"/>
      <c r="O334" s="9"/>
      <c r="P334" s="8"/>
      <c r="R334"/>
      <c r="S334" s="8"/>
      <c r="AC334" s="17">
        <v>34095</v>
      </c>
    </row>
    <row r="335" spans="1:29" x14ac:dyDescent="0.25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tbl_Inventory[[#This Row],[Cost Price]]*(IF(tbl_Inventory[[#This Row],[Premium?]]="Y",$P$4,$P$3)+1)</f>
        <v>681.68600000000004</v>
      </c>
      <c r="I335" s="25" t="str">
        <f>IF(tbl_Inventory[[#This Row],[Num In Stock]]&lt;$P$5,"Y","")</f>
        <v/>
      </c>
      <c r="J335" s="26" t="str">
        <f>IF(AND(tbl_Inventory[[#This Row],[On Backorder]]="",tbl_Inventory[[#This Row],[Below Min]]="Y"),"Y","")</f>
        <v/>
      </c>
      <c r="K335" s="26">
        <f>IF(tbl_Inventory[[#This Row],[Reorder?]]="",0,IF(tbl_Inventory[[#This Row],[Category]]="A",$O$9,IF(tbl_Inventory[[#This Row],[Category]]="B",$O$10,IF(tbl_Inventory[[#This Row],[Category]]="C",$O$11,$O$12))))</f>
        <v>0</v>
      </c>
      <c r="L335" s="27">
        <f>IF(tbl_Inventory[[#This Row],[Reorder?]]="Y",VLOOKUP(tbl_Inventory[[#This Row],[Category]],$N$9:$P$13,2,0),0)</f>
        <v>0</v>
      </c>
      <c r="M335"/>
      <c r="N335" s="8"/>
      <c r="O335" s="9"/>
      <c r="P335" s="8"/>
      <c r="R335"/>
      <c r="S335" s="8"/>
      <c r="AC335" s="17">
        <v>39265</v>
      </c>
    </row>
    <row r="336" spans="1:29" x14ac:dyDescent="0.25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tbl_Inventory[[#This Row],[Cost Price]]*(IF(tbl_Inventory[[#This Row],[Premium?]]="Y",$P$4,$P$3)+1)</f>
        <v>10512.375</v>
      </c>
      <c r="I336" s="25" t="str">
        <f>IF(tbl_Inventory[[#This Row],[Num In Stock]]&lt;$P$5,"Y","")</f>
        <v>Y</v>
      </c>
      <c r="J336" s="26" t="str">
        <f>IF(AND(tbl_Inventory[[#This Row],[On Backorder]]="",tbl_Inventory[[#This Row],[Below Min]]="Y"),"Y","")</f>
        <v>Y</v>
      </c>
      <c r="K336" s="26">
        <f>IF(tbl_Inventory[[#This Row],[Reorder?]]="",0,IF(tbl_Inventory[[#This Row],[Category]]="A",$O$9,IF(tbl_Inventory[[#This Row],[Category]]="B",$O$10,IF(tbl_Inventory[[#This Row],[Category]]="C",$O$11,$O$12))))</f>
        <v>15</v>
      </c>
      <c r="L336" s="27">
        <f>IF(tbl_Inventory[[#This Row],[Reorder?]]="Y",VLOOKUP(tbl_Inventory[[#This Row],[Category]],$N$9:$P$13,2,0),0)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25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tbl_Inventory[[#This Row],[Cost Price]]*(IF(tbl_Inventory[[#This Row],[Premium?]]="Y",$P$4,$P$3)+1)</f>
        <v>129930.9375</v>
      </c>
      <c r="I337" s="25" t="str">
        <f>IF(tbl_Inventory[[#This Row],[Num In Stock]]&lt;$P$5,"Y","")</f>
        <v/>
      </c>
      <c r="J337" s="26" t="str">
        <f>IF(AND(tbl_Inventory[[#This Row],[On Backorder]]="",tbl_Inventory[[#This Row],[Below Min]]="Y"),"Y","")</f>
        <v/>
      </c>
      <c r="K337" s="26">
        <f>IF(tbl_Inventory[[#This Row],[Reorder?]]="",0,IF(tbl_Inventory[[#This Row],[Category]]="A",$O$9,IF(tbl_Inventory[[#This Row],[Category]]="B",$O$10,IF(tbl_Inventory[[#This Row],[Category]]="C",$O$11,$O$12))))</f>
        <v>0</v>
      </c>
      <c r="L337" s="27">
        <f>IF(tbl_Inventory[[#This Row],[Reorder?]]="Y",VLOOKUP(tbl_Inventory[[#This Row],[Category]],$N$9:$P$13,2,0),0)</f>
        <v>0</v>
      </c>
      <c r="M337"/>
      <c r="N337" s="8"/>
      <c r="O337" s="9"/>
      <c r="P337" s="8"/>
      <c r="R337"/>
      <c r="S337" s="8"/>
      <c r="AC337" s="17">
        <v>575</v>
      </c>
    </row>
    <row r="338" spans="1:29" x14ac:dyDescent="0.25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tbl_Inventory[[#This Row],[Cost Price]]*(IF(tbl_Inventory[[#This Row],[Premium?]]="Y",$P$4,$P$3)+1)</f>
        <v>252.45000000000002</v>
      </c>
      <c r="I338" s="25" t="str">
        <f>IF(tbl_Inventory[[#This Row],[Num In Stock]]&lt;$P$5,"Y","")</f>
        <v/>
      </c>
      <c r="J338" s="26" t="str">
        <f>IF(AND(tbl_Inventory[[#This Row],[On Backorder]]="",tbl_Inventory[[#This Row],[Below Min]]="Y"),"Y","")</f>
        <v/>
      </c>
      <c r="K338" s="26">
        <f>IF(tbl_Inventory[[#This Row],[Reorder?]]="",0,IF(tbl_Inventory[[#This Row],[Category]]="A",$O$9,IF(tbl_Inventory[[#This Row],[Category]]="B",$O$10,IF(tbl_Inventory[[#This Row],[Category]]="C",$O$11,$O$12))))</f>
        <v>0</v>
      </c>
      <c r="L338" s="27">
        <f>IF(tbl_Inventory[[#This Row],[Reorder?]]="Y",VLOOKUP(tbl_Inventory[[#This Row],[Category]],$N$9:$P$13,2,0),0)</f>
        <v>0</v>
      </c>
      <c r="M338"/>
      <c r="N338" s="8"/>
      <c r="O338" s="9"/>
      <c r="P338" s="8"/>
      <c r="R338"/>
      <c r="S338" s="8"/>
      <c r="AC338" s="17">
        <v>765</v>
      </c>
    </row>
    <row r="339" spans="1:29" x14ac:dyDescent="0.25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tbl_Inventory[[#This Row],[Cost Price]]*(IF(tbl_Inventory[[#This Row],[Premium?]]="Y",$P$4,$P$3)+1)</f>
        <v>1356.7049999999999</v>
      </c>
      <c r="I339" s="25" t="str">
        <f>IF(tbl_Inventory[[#This Row],[Num In Stock]]&lt;$P$5,"Y","")</f>
        <v/>
      </c>
      <c r="J339" s="26" t="str">
        <f>IF(AND(tbl_Inventory[[#This Row],[On Backorder]]="",tbl_Inventory[[#This Row],[Below Min]]="Y"),"Y","")</f>
        <v/>
      </c>
      <c r="K339" s="26">
        <f>IF(tbl_Inventory[[#This Row],[Reorder?]]="",0,IF(tbl_Inventory[[#This Row],[Category]]="A",$O$9,IF(tbl_Inventory[[#This Row],[Category]]="B",$O$10,IF(tbl_Inventory[[#This Row],[Category]]="C",$O$11,$O$12))))</f>
        <v>0</v>
      </c>
      <c r="L339" s="27">
        <f>IF(tbl_Inventory[[#This Row],[Reorder?]]="Y",VLOOKUP(tbl_Inventory[[#This Row],[Category]],$N$9:$P$13,2,0),0)</f>
        <v>0</v>
      </c>
      <c r="M339"/>
      <c r="N339" s="8"/>
      <c r="O339" s="9"/>
      <c r="P339" s="8"/>
      <c r="R339"/>
      <c r="S339" s="8"/>
      <c r="AC339" s="17">
        <v>985</v>
      </c>
    </row>
    <row r="340" spans="1:29" x14ac:dyDescent="0.25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tbl_Inventory[[#This Row],[Cost Price]]*(IF(tbl_Inventory[[#This Row],[Premium?]]="Y",$P$4,$P$3)+1)</f>
        <v>196755.875</v>
      </c>
      <c r="I340" s="25" t="str">
        <f>IF(tbl_Inventory[[#This Row],[Num In Stock]]&lt;$P$5,"Y","")</f>
        <v>Y</v>
      </c>
      <c r="J340" s="26" t="str">
        <f>IF(AND(tbl_Inventory[[#This Row],[On Backorder]]="",tbl_Inventory[[#This Row],[Below Min]]="Y"),"Y","")</f>
        <v/>
      </c>
      <c r="K340" s="26">
        <f>IF(tbl_Inventory[[#This Row],[Reorder?]]="",0,IF(tbl_Inventory[[#This Row],[Category]]="A",$O$9,IF(tbl_Inventory[[#This Row],[Category]]="B",$O$10,IF(tbl_Inventory[[#This Row],[Category]]="C",$O$11,$O$12))))</f>
        <v>0</v>
      </c>
      <c r="L340" s="27">
        <f>IF(tbl_Inventory[[#This Row],[Reorder?]]="Y",VLOOKUP(tbl_Inventory[[#This Row],[Category]],$N$9:$P$13,2,0),0)</f>
        <v>0</v>
      </c>
      <c r="M340"/>
      <c r="N340" s="8"/>
      <c r="O340" s="9"/>
      <c r="P340" s="8"/>
      <c r="R340"/>
      <c r="S340" s="8"/>
      <c r="AC340" s="17">
        <v>2415</v>
      </c>
    </row>
    <row r="341" spans="1:29" x14ac:dyDescent="0.25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tbl_Inventory[[#This Row],[Cost Price]]*(IF(tbl_Inventory[[#This Row],[Premium?]]="Y",$P$4,$P$3)+1)</f>
        <v>257.39999999999998</v>
      </c>
      <c r="I341" s="25" t="str">
        <f>IF(tbl_Inventory[[#This Row],[Num In Stock]]&lt;$P$5,"Y","")</f>
        <v/>
      </c>
      <c r="J341" s="26" t="str">
        <f>IF(AND(tbl_Inventory[[#This Row],[On Backorder]]="",tbl_Inventory[[#This Row],[Below Min]]="Y"),"Y","")</f>
        <v/>
      </c>
      <c r="K341" s="26">
        <f>IF(tbl_Inventory[[#This Row],[Reorder?]]="",0,IF(tbl_Inventory[[#This Row],[Category]]="A",$O$9,IF(tbl_Inventory[[#This Row],[Category]]="B",$O$10,IF(tbl_Inventory[[#This Row],[Category]]="C",$O$11,$O$12))))</f>
        <v>0</v>
      </c>
      <c r="L341" s="27">
        <f>IF(tbl_Inventory[[#This Row],[Reorder?]]="Y",VLOOKUP(tbl_Inventory[[#This Row],[Category]],$N$9:$P$13,2,0),0)</f>
        <v>0</v>
      </c>
      <c r="M341"/>
      <c r="N341" s="8"/>
      <c r="O341" s="9"/>
      <c r="P341" s="8"/>
      <c r="R341"/>
      <c r="S341" s="8"/>
      <c r="AC341" s="17">
        <v>2285</v>
      </c>
    </row>
    <row r="342" spans="1:29" x14ac:dyDescent="0.25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tbl_Inventory[[#This Row],[Cost Price]]*(IF(tbl_Inventory[[#This Row],[Premium?]]="Y",$P$4,$P$3)+1)</f>
        <v>2853.5</v>
      </c>
      <c r="I342" s="25" t="str">
        <f>IF(tbl_Inventory[[#This Row],[Num In Stock]]&lt;$P$5,"Y","")</f>
        <v/>
      </c>
      <c r="J342" s="26" t="str">
        <f>IF(AND(tbl_Inventory[[#This Row],[On Backorder]]="",tbl_Inventory[[#This Row],[Below Min]]="Y"),"Y","")</f>
        <v/>
      </c>
      <c r="K342" s="26">
        <f>IF(tbl_Inventory[[#This Row],[Reorder?]]="",0,IF(tbl_Inventory[[#This Row],[Category]]="A",$O$9,IF(tbl_Inventory[[#This Row],[Category]]="B",$O$10,IF(tbl_Inventory[[#This Row],[Category]]="C",$O$11,$O$12))))</f>
        <v>0</v>
      </c>
      <c r="L342" s="27">
        <f>IF(tbl_Inventory[[#This Row],[Reorder?]]="Y",VLOOKUP(tbl_Inventory[[#This Row],[Category]],$N$9:$P$13,2,0),0)</f>
        <v>0</v>
      </c>
      <c r="M342"/>
      <c r="N342" s="8"/>
      <c r="O342" s="9"/>
      <c r="P342" s="8"/>
      <c r="R342"/>
      <c r="S342" s="8"/>
      <c r="AC342" s="17">
        <v>175</v>
      </c>
    </row>
    <row r="343" spans="1:29" x14ac:dyDescent="0.25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tbl_Inventory[[#This Row],[Cost Price]]*(IF(tbl_Inventory[[#This Row],[Premium?]]="Y",$P$4,$P$3)+1)</f>
        <v>200.54099999999997</v>
      </c>
      <c r="I343" s="25" t="str">
        <f>IF(tbl_Inventory[[#This Row],[Num In Stock]]&lt;$P$5,"Y","")</f>
        <v/>
      </c>
      <c r="J343" s="26" t="str">
        <f>IF(AND(tbl_Inventory[[#This Row],[On Backorder]]="",tbl_Inventory[[#This Row],[Below Min]]="Y"),"Y","")</f>
        <v/>
      </c>
      <c r="K343" s="26">
        <f>IF(tbl_Inventory[[#This Row],[Reorder?]]="",0,IF(tbl_Inventory[[#This Row],[Category]]="A",$O$9,IF(tbl_Inventory[[#This Row],[Category]]="B",$O$10,IF(tbl_Inventory[[#This Row],[Category]]="C",$O$11,$O$12))))</f>
        <v>0</v>
      </c>
      <c r="L343" s="27">
        <f>IF(tbl_Inventory[[#This Row],[Reorder?]]="Y",VLOOKUP(tbl_Inventory[[#This Row],[Category]],$N$9:$P$13,2,0),0)</f>
        <v>0</v>
      </c>
      <c r="M343"/>
      <c r="N343" s="8"/>
      <c r="O343" s="9"/>
      <c r="P343" s="8"/>
      <c r="R343"/>
      <c r="S343" s="8"/>
      <c r="AC343" s="17">
        <v>215</v>
      </c>
    </row>
    <row r="344" spans="1:29" x14ac:dyDescent="0.25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tbl_Inventory[[#This Row],[Cost Price]]*(IF(tbl_Inventory[[#This Row],[Premium?]]="Y",$P$4,$P$3)+1)</f>
        <v>3965.8620000000001</v>
      </c>
      <c r="I344" s="25" t="str">
        <f>IF(tbl_Inventory[[#This Row],[Num In Stock]]&lt;$P$5,"Y","")</f>
        <v/>
      </c>
      <c r="J344" s="26" t="str">
        <f>IF(AND(tbl_Inventory[[#This Row],[On Backorder]]="",tbl_Inventory[[#This Row],[Below Min]]="Y"),"Y","")</f>
        <v/>
      </c>
      <c r="K344" s="26">
        <f>IF(tbl_Inventory[[#This Row],[Reorder?]]="",0,IF(tbl_Inventory[[#This Row],[Category]]="A",$O$9,IF(tbl_Inventory[[#This Row],[Category]]="B",$O$10,IF(tbl_Inventory[[#This Row],[Category]]="C",$O$11,$O$12))))</f>
        <v>0</v>
      </c>
      <c r="L344" s="27">
        <f>IF(tbl_Inventory[[#This Row],[Reorder?]]="Y",VLOOKUP(tbl_Inventory[[#This Row],[Category]],$N$9:$P$13,2,0),0)</f>
        <v>0</v>
      </c>
      <c r="M344"/>
      <c r="N344" s="8"/>
      <c r="O344" s="9"/>
      <c r="P344" s="8"/>
      <c r="R344"/>
      <c r="S344" s="8"/>
      <c r="AC344" s="17">
        <v>250</v>
      </c>
    </row>
    <row r="345" spans="1:29" x14ac:dyDescent="0.25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tbl_Inventory[[#This Row],[Cost Price]]*(IF(tbl_Inventory[[#This Row],[Premium?]]="Y",$P$4,$P$3)+1)</f>
        <v>120318.523</v>
      </c>
      <c r="I345" s="25" t="str">
        <f>IF(tbl_Inventory[[#This Row],[Num In Stock]]&lt;$P$5,"Y","")</f>
        <v>Y</v>
      </c>
      <c r="J345" s="26" t="str">
        <f>IF(AND(tbl_Inventory[[#This Row],[On Backorder]]="",tbl_Inventory[[#This Row],[Below Min]]="Y"),"Y","")</f>
        <v>Y</v>
      </c>
      <c r="K345" s="26">
        <f>IF(tbl_Inventory[[#This Row],[Reorder?]]="",0,IF(tbl_Inventory[[#This Row],[Category]]="A",$O$9,IF(tbl_Inventory[[#This Row],[Category]]="B",$O$10,IF(tbl_Inventory[[#This Row],[Category]]="C",$O$11,$O$12))))</f>
        <v>10</v>
      </c>
      <c r="L345" s="27">
        <f>IF(tbl_Inventory[[#This Row],[Reorder?]]="Y",VLOOKUP(tbl_Inventory[[#This Row],[Category]],$N$9:$P$13,2,0),0)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25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tbl_Inventory[[#This Row],[Cost Price]]*(IF(tbl_Inventory[[#This Row],[Premium?]]="Y",$P$4,$P$3)+1)</f>
        <v>2826.0625</v>
      </c>
      <c r="I346" s="25" t="str">
        <f>IF(tbl_Inventory[[#This Row],[Num In Stock]]&lt;$P$5,"Y","")</f>
        <v/>
      </c>
      <c r="J346" s="26" t="str">
        <f>IF(AND(tbl_Inventory[[#This Row],[On Backorder]]="",tbl_Inventory[[#This Row],[Below Min]]="Y"),"Y","")</f>
        <v/>
      </c>
      <c r="K346" s="26">
        <f>IF(tbl_Inventory[[#This Row],[Reorder?]]="",0,IF(tbl_Inventory[[#This Row],[Category]]="A",$O$9,IF(tbl_Inventory[[#This Row],[Category]]="B",$O$10,IF(tbl_Inventory[[#This Row],[Category]]="C",$O$11,$O$12))))</f>
        <v>0</v>
      </c>
      <c r="L346" s="27">
        <f>IF(tbl_Inventory[[#This Row],[Reorder?]]="Y",VLOOKUP(tbl_Inventory[[#This Row],[Category]],$N$9:$P$13,2,0),0)</f>
        <v>0</v>
      </c>
      <c r="M346"/>
      <c r="N346" s="8"/>
      <c r="O346" s="9"/>
      <c r="P346" s="8"/>
      <c r="R346"/>
      <c r="S346" s="8"/>
      <c r="AC346" s="17">
        <v>65</v>
      </c>
    </row>
    <row r="347" spans="1:29" x14ac:dyDescent="0.25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tbl_Inventory[[#This Row],[Cost Price]]*(IF(tbl_Inventory[[#This Row],[Premium?]]="Y",$P$4,$P$3)+1)</f>
        <v>83325.286999999982</v>
      </c>
      <c r="I347" s="25" t="str">
        <f>IF(tbl_Inventory[[#This Row],[Num In Stock]]&lt;$P$5,"Y","")</f>
        <v>Y</v>
      </c>
      <c r="J347" s="26" t="str">
        <f>IF(AND(tbl_Inventory[[#This Row],[On Backorder]]="",tbl_Inventory[[#This Row],[Below Min]]="Y"),"Y","")</f>
        <v>Y</v>
      </c>
      <c r="K347" s="26">
        <f>IF(tbl_Inventory[[#This Row],[Reorder?]]="",0,IF(tbl_Inventory[[#This Row],[Category]]="A",$O$9,IF(tbl_Inventory[[#This Row],[Category]]="B",$O$10,IF(tbl_Inventory[[#This Row],[Category]]="C",$O$11,$O$12))))</f>
        <v>10</v>
      </c>
      <c r="L347" s="27">
        <f>IF(tbl_Inventory[[#This Row],[Reorder?]]="Y",VLOOKUP(tbl_Inventory[[#This Row],[Category]],$N$9:$P$13,2,0),0)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25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tbl_Inventory[[#This Row],[Cost Price]]*(IF(tbl_Inventory[[#This Row],[Premium?]]="Y",$P$4,$P$3)+1)</f>
        <v>4121.3859999999995</v>
      </c>
      <c r="I348" s="25" t="str">
        <f>IF(tbl_Inventory[[#This Row],[Num In Stock]]&lt;$P$5,"Y","")</f>
        <v/>
      </c>
      <c r="J348" s="26" t="str">
        <f>IF(AND(tbl_Inventory[[#This Row],[On Backorder]]="",tbl_Inventory[[#This Row],[Below Min]]="Y"),"Y","")</f>
        <v/>
      </c>
      <c r="K348" s="26">
        <f>IF(tbl_Inventory[[#This Row],[Reorder?]]="",0,IF(tbl_Inventory[[#This Row],[Category]]="A",$O$9,IF(tbl_Inventory[[#This Row],[Category]]="B",$O$10,IF(tbl_Inventory[[#This Row],[Category]]="C",$O$11,$O$12))))</f>
        <v>0</v>
      </c>
      <c r="L348" s="27">
        <f>IF(tbl_Inventory[[#This Row],[Reorder?]]="Y",VLOOKUP(tbl_Inventory[[#This Row],[Category]],$N$9:$P$13,2,0),0)</f>
        <v>0</v>
      </c>
      <c r="M348"/>
      <c r="N348" s="8"/>
      <c r="O348" s="9"/>
      <c r="P348" s="8"/>
      <c r="R348"/>
      <c r="S348" s="8"/>
      <c r="AC348" s="17">
        <v>140</v>
      </c>
    </row>
    <row r="349" spans="1:29" x14ac:dyDescent="0.25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tbl_Inventory[[#This Row],[Cost Price]]*(IF(tbl_Inventory[[#This Row],[Premium?]]="Y",$P$4,$P$3)+1)</f>
        <v>257.39999999999998</v>
      </c>
      <c r="I349" s="25" t="str">
        <f>IF(tbl_Inventory[[#This Row],[Num In Stock]]&lt;$P$5,"Y","")</f>
        <v/>
      </c>
      <c r="J349" s="26" t="str">
        <f>IF(AND(tbl_Inventory[[#This Row],[On Backorder]]="",tbl_Inventory[[#This Row],[Below Min]]="Y"),"Y","")</f>
        <v/>
      </c>
      <c r="K349" s="26">
        <f>IF(tbl_Inventory[[#This Row],[Reorder?]]="",0,IF(tbl_Inventory[[#This Row],[Category]]="A",$O$9,IF(tbl_Inventory[[#This Row],[Category]]="B",$O$10,IF(tbl_Inventory[[#This Row],[Category]]="C",$O$11,$O$12))))</f>
        <v>0</v>
      </c>
      <c r="L349" s="27">
        <f>IF(tbl_Inventory[[#This Row],[Reorder?]]="Y",VLOOKUP(tbl_Inventory[[#This Row],[Category]],$N$9:$P$13,2,0),0)</f>
        <v>0</v>
      </c>
      <c r="M349"/>
      <c r="N349" s="8"/>
      <c r="O349" s="9"/>
      <c r="P349" s="8"/>
      <c r="R349"/>
      <c r="S349" s="8"/>
      <c r="AC349" s="17">
        <v>195</v>
      </c>
    </row>
    <row r="350" spans="1:29" x14ac:dyDescent="0.25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tbl_Inventory[[#This Row],[Cost Price]]*(IF(tbl_Inventory[[#This Row],[Premium?]]="Y",$P$4,$P$3)+1)</f>
        <v>1093.125</v>
      </c>
      <c r="I350" s="25" t="str">
        <f>IF(tbl_Inventory[[#This Row],[Num In Stock]]&lt;$P$5,"Y","")</f>
        <v/>
      </c>
      <c r="J350" s="26" t="str">
        <f>IF(AND(tbl_Inventory[[#This Row],[On Backorder]]="",tbl_Inventory[[#This Row],[Below Min]]="Y"),"Y","")</f>
        <v/>
      </c>
      <c r="K350" s="26">
        <f>IF(tbl_Inventory[[#This Row],[Reorder?]]="",0,IF(tbl_Inventory[[#This Row],[Category]]="A",$O$9,IF(tbl_Inventory[[#This Row],[Category]]="B",$O$10,IF(tbl_Inventory[[#This Row],[Category]]="C",$O$11,$O$12))))</f>
        <v>0</v>
      </c>
      <c r="L350" s="27">
        <f>IF(tbl_Inventory[[#This Row],[Reorder?]]="Y",VLOOKUP(tbl_Inventory[[#This Row],[Category]],$N$9:$P$13,2,0),0)</f>
        <v>0</v>
      </c>
      <c r="M350"/>
      <c r="N350" s="8"/>
      <c r="O350" s="9"/>
      <c r="P350" s="8"/>
      <c r="R350"/>
      <c r="S350" s="8"/>
      <c r="AC350" s="17">
        <v>22</v>
      </c>
    </row>
    <row r="351" spans="1:29" x14ac:dyDescent="0.25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tbl_Inventory[[#This Row],[Cost Price]]*(IF(tbl_Inventory[[#This Row],[Premium?]]="Y",$P$4,$P$3)+1)</f>
        <v>191187.3125</v>
      </c>
      <c r="I351" s="25" t="str">
        <f>IF(tbl_Inventory[[#This Row],[Num In Stock]]&lt;$P$5,"Y","")</f>
        <v/>
      </c>
      <c r="J351" s="26" t="str">
        <f>IF(AND(tbl_Inventory[[#This Row],[On Backorder]]="",tbl_Inventory[[#This Row],[Below Min]]="Y"),"Y","")</f>
        <v/>
      </c>
      <c r="K351" s="26">
        <f>IF(tbl_Inventory[[#This Row],[Reorder?]]="",0,IF(tbl_Inventory[[#This Row],[Category]]="A",$O$9,IF(tbl_Inventory[[#This Row],[Category]]="B",$O$10,IF(tbl_Inventory[[#This Row],[Category]]="C",$O$11,$O$12))))</f>
        <v>0</v>
      </c>
      <c r="L351" s="27">
        <f>IF(tbl_Inventory[[#This Row],[Reorder?]]="Y",VLOOKUP(tbl_Inventory[[#This Row],[Category]],$N$9:$P$13,2,0),0)</f>
        <v>0</v>
      </c>
      <c r="M351"/>
      <c r="N351" s="8"/>
      <c r="O351" s="9"/>
      <c r="P351" s="8"/>
      <c r="R351"/>
      <c r="S351" s="8"/>
      <c r="AC351" s="17">
        <v>77</v>
      </c>
    </row>
    <row r="352" spans="1:29" x14ac:dyDescent="0.25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tbl_Inventory[[#This Row],[Cost Price]]*(IF(tbl_Inventory[[#This Row],[Premium?]]="Y",$P$4,$P$3)+1)</f>
        <v>262.35000000000002</v>
      </c>
      <c r="I352" s="25" t="str">
        <f>IF(tbl_Inventory[[#This Row],[Num In Stock]]&lt;$P$5,"Y","")</f>
        <v/>
      </c>
      <c r="J352" s="26" t="str">
        <f>IF(AND(tbl_Inventory[[#This Row],[On Backorder]]="",tbl_Inventory[[#This Row],[Below Min]]="Y"),"Y","")</f>
        <v/>
      </c>
      <c r="K352" s="26">
        <f>IF(tbl_Inventory[[#This Row],[Reorder?]]="",0,IF(tbl_Inventory[[#This Row],[Category]]="A",$O$9,IF(tbl_Inventory[[#This Row],[Category]]="B",$O$10,IF(tbl_Inventory[[#This Row],[Category]]="C",$O$11,$O$12))))</f>
        <v>0</v>
      </c>
      <c r="L352" s="27">
        <f>IF(tbl_Inventory[[#This Row],[Reorder?]]="Y",VLOOKUP(tbl_Inventory[[#This Row],[Category]],$N$9:$P$13,2,0),0)</f>
        <v>0</v>
      </c>
      <c r="M352"/>
      <c r="N352" s="8"/>
      <c r="O352" s="9"/>
      <c r="P352" s="8"/>
      <c r="R352"/>
      <c r="S352" s="8"/>
      <c r="AC352" s="17">
        <v>8795</v>
      </c>
    </row>
    <row r="353" spans="1:29" x14ac:dyDescent="0.25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tbl_Inventory[[#This Row],[Cost Price]]*(IF(tbl_Inventory[[#This Row],[Premium?]]="Y",$P$4,$P$3)+1)</f>
        <v>13578.5</v>
      </c>
      <c r="I353" s="25" t="str">
        <f>IF(tbl_Inventory[[#This Row],[Num In Stock]]&lt;$P$5,"Y","")</f>
        <v/>
      </c>
      <c r="J353" s="26" t="str">
        <f>IF(AND(tbl_Inventory[[#This Row],[On Backorder]]="",tbl_Inventory[[#This Row],[Below Min]]="Y"),"Y","")</f>
        <v/>
      </c>
      <c r="K353" s="26">
        <f>IF(tbl_Inventory[[#This Row],[Reorder?]]="",0,IF(tbl_Inventory[[#This Row],[Category]]="A",$O$9,IF(tbl_Inventory[[#This Row],[Category]]="B",$O$10,IF(tbl_Inventory[[#This Row],[Category]]="C",$O$11,$O$12))))</f>
        <v>0</v>
      </c>
      <c r="L353" s="27">
        <f>IF(tbl_Inventory[[#This Row],[Reorder?]]="Y",VLOOKUP(tbl_Inventory[[#This Row],[Category]],$N$9:$P$13,2,0),0)</f>
        <v>0</v>
      </c>
      <c r="M353"/>
      <c r="N353" s="8"/>
      <c r="O353" s="9"/>
      <c r="P353" s="8"/>
      <c r="R353"/>
      <c r="S353" s="8"/>
      <c r="AC353" s="17">
        <v>710</v>
      </c>
    </row>
    <row r="354" spans="1:29" x14ac:dyDescent="0.25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tbl_Inventory[[#This Row],[Cost Price]]*(IF(tbl_Inventory[[#This Row],[Premium?]]="Y",$P$4,$P$3)+1)</f>
        <v>50304.462</v>
      </c>
      <c r="I354" s="25" t="str">
        <f>IF(tbl_Inventory[[#This Row],[Num In Stock]]&lt;$P$5,"Y","")</f>
        <v/>
      </c>
      <c r="J354" s="26" t="str">
        <f>IF(AND(tbl_Inventory[[#This Row],[On Backorder]]="",tbl_Inventory[[#This Row],[Below Min]]="Y"),"Y","")</f>
        <v/>
      </c>
      <c r="K354" s="26">
        <f>IF(tbl_Inventory[[#This Row],[Reorder?]]="",0,IF(tbl_Inventory[[#This Row],[Category]]="A",$O$9,IF(tbl_Inventory[[#This Row],[Category]]="B",$O$10,IF(tbl_Inventory[[#This Row],[Category]]="C",$O$11,$O$12))))</f>
        <v>0</v>
      </c>
      <c r="L354" s="27">
        <f>IF(tbl_Inventory[[#This Row],[Reorder?]]="Y",VLOOKUP(tbl_Inventory[[#This Row],[Category]],$N$9:$P$13,2,0),0)</f>
        <v>0</v>
      </c>
      <c r="M354"/>
      <c r="N354" s="8"/>
      <c r="O354" s="9"/>
      <c r="P354" s="8"/>
      <c r="R354"/>
      <c r="S354" s="8"/>
      <c r="AC354" s="17">
        <v>710</v>
      </c>
    </row>
    <row r="355" spans="1:29" x14ac:dyDescent="0.25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tbl_Inventory[[#This Row],[Cost Price]]*(IF(tbl_Inventory[[#This Row],[Premium?]]="Y",$P$4,$P$3)+1)</f>
        <v>23825.261999999999</v>
      </c>
      <c r="I355" s="25" t="str">
        <f>IF(tbl_Inventory[[#This Row],[Num In Stock]]&lt;$P$5,"Y","")</f>
        <v/>
      </c>
      <c r="J355" s="26" t="str">
        <f>IF(AND(tbl_Inventory[[#This Row],[On Backorder]]="",tbl_Inventory[[#This Row],[Below Min]]="Y"),"Y","")</f>
        <v/>
      </c>
      <c r="K355" s="26">
        <f>IF(tbl_Inventory[[#This Row],[Reorder?]]="",0,IF(tbl_Inventory[[#This Row],[Category]]="A",$O$9,IF(tbl_Inventory[[#This Row],[Category]]="B",$O$10,IF(tbl_Inventory[[#This Row],[Category]]="C",$O$11,$O$12))))</f>
        <v>0</v>
      </c>
      <c r="L355" s="27">
        <f>IF(tbl_Inventory[[#This Row],[Reorder?]]="Y",VLOOKUP(tbl_Inventory[[#This Row],[Category]],$N$9:$P$13,2,0),0)</f>
        <v>0</v>
      </c>
      <c r="M355"/>
      <c r="N355" s="8"/>
      <c r="O355" s="9"/>
      <c r="P355" s="8"/>
      <c r="R355"/>
      <c r="S355" s="8"/>
      <c r="AC355" s="17">
        <v>710</v>
      </c>
    </row>
    <row r="356" spans="1:29" x14ac:dyDescent="0.25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tbl_Inventory[[#This Row],[Cost Price]]*(IF(tbl_Inventory[[#This Row],[Premium?]]="Y",$P$4,$P$3)+1)</f>
        <v>28043.625</v>
      </c>
      <c r="I356" s="25" t="str">
        <f>IF(tbl_Inventory[[#This Row],[Num In Stock]]&lt;$P$5,"Y","")</f>
        <v/>
      </c>
      <c r="J356" s="26" t="str">
        <f>IF(AND(tbl_Inventory[[#This Row],[On Backorder]]="",tbl_Inventory[[#This Row],[Below Min]]="Y"),"Y","")</f>
        <v/>
      </c>
      <c r="K356" s="26">
        <f>IF(tbl_Inventory[[#This Row],[Reorder?]]="",0,IF(tbl_Inventory[[#This Row],[Category]]="A",$O$9,IF(tbl_Inventory[[#This Row],[Category]]="B",$O$10,IF(tbl_Inventory[[#This Row],[Category]]="C",$O$11,$O$12))))</f>
        <v>0</v>
      </c>
      <c r="L356" s="27">
        <f>IF(tbl_Inventory[[#This Row],[Reorder?]]="Y",VLOOKUP(tbl_Inventory[[#This Row],[Category]],$N$9:$P$13,2,0),0)</f>
        <v>0</v>
      </c>
      <c r="M356"/>
      <c r="N356" s="8"/>
      <c r="O356" s="9"/>
      <c r="P356" s="8"/>
      <c r="R356"/>
      <c r="S356" s="8"/>
      <c r="AC356" s="17">
        <v>710</v>
      </c>
    </row>
    <row r="357" spans="1:29" x14ac:dyDescent="0.25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tbl_Inventory[[#This Row],[Cost Price]]*(IF(tbl_Inventory[[#This Row],[Premium?]]="Y",$P$4,$P$3)+1)</f>
        <v>26641.125</v>
      </c>
      <c r="I357" s="25" t="str">
        <f>IF(tbl_Inventory[[#This Row],[Num In Stock]]&lt;$P$5,"Y","")</f>
        <v>Y</v>
      </c>
      <c r="J357" s="26" t="str">
        <f>IF(AND(tbl_Inventory[[#This Row],[On Backorder]]="",tbl_Inventory[[#This Row],[Below Min]]="Y"),"Y","")</f>
        <v/>
      </c>
      <c r="K357" s="26">
        <f>IF(tbl_Inventory[[#This Row],[Reorder?]]="",0,IF(tbl_Inventory[[#This Row],[Category]]="A",$O$9,IF(tbl_Inventory[[#This Row],[Category]]="B",$O$10,IF(tbl_Inventory[[#This Row],[Category]]="C",$O$11,$O$12))))</f>
        <v>0</v>
      </c>
      <c r="L357" s="27">
        <f>IF(tbl_Inventory[[#This Row],[Reorder?]]="Y",VLOOKUP(tbl_Inventory[[#This Row],[Category]],$N$9:$P$13,2,0),0)</f>
        <v>0</v>
      </c>
      <c r="M357"/>
      <c r="N357" s="8"/>
      <c r="O357" s="9"/>
      <c r="P357" s="8"/>
      <c r="R357"/>
      <c r="S357" s="8"/>
      <c r="AC357" s="17">
        <v>710</v>
      </c>
    </row>
    <row r="358" spans="1:29" x14ac:dyDescent="0.25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tbl_Inventory[[#This Row],[Cost Price]]*(IF(tbl_Inventory[[#This Row],[Premium?]]="Y",$P$4,$P$3)+1)</f>
        <v>26473.182000000001</v>
      </c>
      <c r="I358" s="25" t="str">
        <f>IF(tbl_Inventory[[#This Row],[Num In Stock]]&lt;$P$5,"Y","")</f>
        <v>Y</v>
      </c>
      <c r="J358" s="26" t="str">
        <f>IF(AND(tbl_Inventory[[#This Row],[On Backorder]]="",tbl_Inventory[[#This Row],[Below Min]]="Y"),"Y","")</f>
        <v/>
      </c>
      <c r="K358" s="26">
        <f>IF(tbl_Inventory[[#This Row],[Reorder?]]="",0,IF(tbl_Inventory[[#This Row],[Category]]="A",$O$9,IF(tbl_Inventory[[#This Row],[Category]]="B",$O$10,IF(tbl_Inventory[[#This Row],[Category]]="C",$O$11,$O$12))))</f>
        <v>0</v>
      </c>
      <c r="L358" s="27">
        <f>IF(tbl_Inventory[[#This Row],[Reorder?]]="Y",VLOOKUP(tbl_Inventory[[#This Row],[Category]],$N$9:$P$13,2,0),0)</f>
        <v>0</v>
      </c>
      <c r="M358"/>
      <c r="N358" s="8"/>
      <c r="O358" s="9"/>
      <c r="P358" s="8"/>
      <c r="R358"/>
      <c r="S358" s="8"/>
      <c r="AC358" s="17">
        <v>710</v>
      </c>
    </row>
    <row r="359" spans="1:29" x14ac:dyDescent="0.25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tbl_Inventory[[#This Row],[Cost Price]]*(IF(tbl_Inventory[[#This Row],[Premium?]]="Y",$P$4,$P$3)+1)</f>
        <v>37861.125</v>
      </c>
      <c r="I359" s="25" t="str">
        <f>IF(tbl_Inventory[[#This Row],[Num In Stock]]&lt;$P$5,"Y","")</f>
        <v/>
      </c>
      <c r="J359" s="26" t="str">
        <f>IF(AND(tbl_Inventory[[#This Row],[On Backorder]]="",tbl_Inventory[[#This Row],[Below Min]]="Y"),"Y","")</f>
        <v/>
      </c>
      <c r="K359" s="26">
        <f>IF(tbl_Inventory[[#This Row],[Reorder?]]="",0,IF(tbl_Inventory[[#This Row],[Category]]="A",$O$9,IF(tbl_Inventory[[#This Row],[Category]]="B",$O$10,IF(tbl_Inventory[[#This Row],[Category]]="C",$O$11,$O$12))))</f>
        <v>0</v>
      </c>
      <c r="L359" s="27">
        <f>IF(tbl_Inventory[[#This Row],[Reorder?]]="Y",VLOOKUP(tbl_Inventory[[#This Row],[Category]],$N$9:$P$13,2,0),0)</f>
        <v>0</v>
      </c>
      <c r="M359"/>
      <c r="N359" s="8"/>
      <c r="O359" s="9"/>
      <c r="P359" s="8"/>
      <c r="R359"/>
      <c r="S359" s="8"/>
      <c r="AC359" s="17">
        <v>195</v>
      </c>
    </row>
    <row r="360" spans="1:29" x14ac:dyDescent="0.25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tbl_Inventory[[#This Row],[Cost Price]]*(IF(tbl_Inventory[[#This Row],[Premium?]]="Y",$P$4,$P$3)+1)</f>
        <v>39206.325999999994</v>
      </c>
      <c r="I360" s="25" t="str">
        <f>IF(tbl_Inventory[[#This Row],[Num In Stock]]&lt;$P$5,"Y","")</f>
        <v/>
      </c>
      <c r="J360" s="26" t="str">
        <f>IF(AND(tbl_Inventory[[#This Row],[On Backorder]]="",tbl_Inventory[[#This Row],[Below Min]]="Y"),"Y","")</f>
        <v/>
      </c>
      <c r="K360" s="26">
        <f>IF(tbl_Inventory[[#This Row],[Reorder?]]="",0,IF(tbl_Inventory[[#This Row],[Category]]="A",$O$9,IF(tbl_Inventory[[#This Row],[Category]]="B",$O$10,IF(tbl_Inventory[[#This Row],[Category]]="C",$O$11,$O$12))))</f>
        <v>0</v>
      </c>
      <c r="L360" s="27">
        <f>IF(tbl_Inventory[[#This Row],[Reorder?]]="Y",VLOOKUP(tbl_Inventory[[#This Row],[Category]],$N$9:$P$13,2,0),0)</f>
        <v>0</v>
      </c>
      <c r="M360"/>
      <c r="N360" s="8"/>
      <c r="O360" s="9"/>
      <c r="P360" s="8"/>
      <c r="R360"/>
      <c r="S360" s="8"/>
      <c r="AC360" s="17">
        <v>215</v>
      </c>
    </row>
    <row r="361" spans="1:29" x14ac:dyDescent="0.25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tbl_Inventory[[#This Row],[Cost Price]]*(IF(tbl_Inventory[[#This Row],[Premium?]]="Y",$P$4,$P$3)+1)</f>
        <v>9467.125</v>
      </c>
      <c r="I361" s="25" t="str">
        <f>IF(tbl_Inventory[[#This Row],[Num In Stock]]&lt;$P$5,"Y","")</f>
        <v/>
      </c>
      <c r="J361" s="26" t="str">
        <f>IF(AND(tbl_Inventory[[#This Row],[On Backorder]]="",tbl_Inventory[[#This Row],[Below Min]]="Y"),"Y","")</f>
        <v/>
      </c>
      <c r="K361" s="26">
        <f>IF(tbl_Inventory[[#This Row],[Reorder?]]="",0,IF(tbl_Inventory[[#This Row],[Category]]="A",$O$9,IF(tbl_Inventory[[#This Row],[Category]]="B",$O$10,IF(tbl_Inventory[[#This Row],[Category]]="C",$O$11,$O$12))))</f>
        <v>0</v>
      </c>
      <c r="L361" s="27">
        <f>IF(tbl_Inventory[[#This Row],[Reorder?]]="Y",VLOOKUP(tbl_Inventory[[#This Row],[Category]],$N$9:$P$13,2,0),0)</f>
        <v>0</v>
      </c>
      <c r="M361"/>
      <c r="N361" s="8"/>
      <c r="O361" s="9"/>
      <c r="P361" s="8"/>
      <c r="R361"/>
      <c r="S361" s="8"/>
      <c r="AC361" s="17">
        <v>140</v>
      </c>
    </row>
    <row r="362" spans="1:29" x14ac:dyDescent="0.25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tbl_Inventory[[#This Row],[Cost Price]]*(IF(tbl_Inventory[[#This Row],[Premium?]]="Y",$P$4,$P$3)+1)</f>
        <v>6743.4639999999999</v>
      </c>
      <c r="I362" s="25" t="str">
        <f>IF(tbl_Inventory[[#This Row],[Num In Stock]]&lt;$P$5,"Y","")</f>
        <v/>
      </c>
      <c r="J362" s="26" t="str">
        <f>IF(AND(tbl_Inventory[[#This Row],[On Backorder]]="",tbl_Inventory[[#This Row],[Below Min]]="Y"),"Y","")</f>
        <v/>
      </c>
      <c r="K362" s="26">
        <f>IF(tbl_Inventory[[#This Row],[Reorder?]]="",0,IF(tbl_Inventory[[#This Row],[Category]]="A",$O$9,IF(tbl_Inventory[[#This Row],[Category]]="B",$O$10,IF(tbl_Inventory[[#This Row],[Category]]="C",$O$11,$O$12))))</f>
        <v>0</v>
      </c>
      <c r="L362" s="27">
        <f>IF(tbl_Inventory[[#This Row],[Reorder?]]="Y",VLOOKUP(tbl_Inventory[[#This Row],[Category]],$N$9:$P$13,2,0),0)</f>
        <v>0</v>
      </c>
      <c r="M362"/>
      <c r="N362" s="8"/>
      <c r="O362" s="9"/>
      <c r="P362" s="8"/>
      <c r="R362"/>
      <c r="S362" s="8"/>
      <c r="AC362" s="17">
        <v>765</v>
      </c>
    </row>
    <row r="363" spans="1:29" x14ac:dyDescent="0.25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tbl_Inventory[[#This Row],[Cost Price]]*(IF(tbl_Inventory[[#This Row],[Premium?]]="Y",$P$4,$P$3)+1)</f>
        <v>11653.375</v>
      </c>
      <c r="I363" s="25" t="str">
        <f>IF(tbl_Inventory[[#This Row],[Num In Stock]]&lt;$P$5,"Y","")</f>
        <v/>
      </c>
      <c r="J363" s="26" t="str">
        <f>IF(AND(tbl_Inventory[[#This Row],[On Backorder]]="",tbl_Inventory[[#This Row],[Below Min]]="Y"),"Y","")</f>
        <v/>
      </c>
      <c r="K363" s="26">
        <f>IF(tbl_Inventory[[#This Row],[Reorder?]]="",0,IF(tbl_Inventory[[#This Row],[Category]]="A",$O$9,IF(tbl_Inventory[[#This Row],[Category]]="B",$O$10,IF(tbl_Inventory[[#This Row],[Category]]="C",$O$11,$O$12))))</f>
        <v>0</v>
      </c>
      <c r="L363" s="27">
        <f>IF(tbl_Inventory[[#This Row],[Reorder?]]="Y",VLOOKUP(tbl_Inventory[[#This Row],[Category]],$N$9:$P$13,2,0),0)</f>
        <v>0</v>
      </c>
      <c r="M363"/>
      <c r="N363" s="8"/>
      <c r="O363" s="9"/>
      <c r="P363" s="8"/>
      <c r="R363"/>
      <c r="S363" s="8"/>
      <c r="AC363" s="17">
        <v>35</v>
      </c>
    </row>
    <row r="364" spans="1:29" x14ac:dyDescent="0.25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tbl_Inventory[[#This Row],[Cost Price]]*(IF(tbl_Inventory[[#This Row],[Premium?]]="Y",$P$4,$P$3)+1)</f>
        <v>28593.5</v>
      </c>
      <c r="I364" s="25" t="str">
        <f>IF(tbl_Inventory[[#This Row],[Num In Stock]]&lt;$P$5,"Y","")</f>
        <v/>
      </c>
      <c r="J364" s="26" t="str">
        <f>IF(AND(tbl_Inventory[[#This Row],[On Backorder]]="",tbl_Inventory[[#This Row],[Below Min]]="Y"),"Y","")</f>
        <v/>
      </c>
      <c r="K364" s="26">
        <f>IF(tbl_Inventory[[#This Row],[Reorder?]]="",0,IF(tbl_Inventory[[#This Row],[Category]]="A",$O$9,IF(tbl_Inventory[[#This Row],[Category]]="B",$O$10,IF(tbl_Inventory[[#This Row],[Category]]="C",$O$11,$O$12))))</f>
        <v>0</v>
      </c>
      <c r="L364" s="27">
        <f>IF(tbl_Inventory[[#This Row],[Reorder?]]="Y",VLOOKUP(tbl_Inventory[[#This Row],[Category]],$N$9:$P$13,2,0),0)</f>
        <v>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25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tbl_Inventory[[#This Row],[Cost Price]]*(IF(tbl_Inventory[[#This Row],[Premium?]]="Y",$P$4,$P$3)+1)</f>
        <v>49525.425999999992</v>
      </c>
      <c r="I365" s="25" t="str">
        <f>IF(tbl_Inventory[[#This Row],[Num In Stock]]&lt;$P$5,"Y","")</f>
        <v>Y</v>
      </c>
      <c r="J365" s="26" t="str">
        <f>IF(AND(tbl_Inventory[[#This Row],[On Backorder]]="",tbl_Inventory[[#This Row],[Below Min]]="Y"),"Y","")</f>
        <v/>
      </c>
      <c r="K365" s="26">
        <f>IF(tbl_Inventory[[#This Row],[Reorder?]]="",0,IF(tbl_Inventory[[#This Row],[Category]]="A",$O$9,IF(tbl_Inventory[[#This Row],[Category]]="B",$O$10,IF(tbl_Inventory[[#This Row],[Category]]="C",$O$11,$O$12))))</f>
        <v>0</v>
      </c>
      <c r="L365" s="27">
        <f>IF(tbl_Inventory[[#This Row],[Reorder?]]="Y",VLOOKUP(tbl_Inventory[[#This Row],[Category]],$N$9:$P$13,2,0),0)</f>
        <v>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25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tbl_Inventory[[#This Row],[Cost Price]]*(IF(tbl_Inventory[[#This Row],[Premium?]]="Y",$P$4,$P$3)+1)</f>
        <v>40491.464</v>
      </c>
      <c r="I366" s="25" t="str">
        <f>IF(tbl_Inventory[[#This Row],[Num In Stock]]&lt;$P$5,"Y","")</f>
        <v>Y</v>
      </c>
      <c r="J366" s="26" t="str">
        <f>IF(AND(tbl_Inventory[[#This Row],[On Backorder]]="",tbl_Inventory[[#This Row],[Below Min]]="Y"),"Y","")</f>
        <v/>
      </c>
      <c r="K366" s="26">
        <f>IF(tbl_Inventory[[#This Row],[Reorder?]]="",0,IF(tbl_Inventory[[#This Row],[Category]]="A",$O$9,IF(tbl_Inventory[[#This Row],[Category]]="B",$O$10,IF(tbl_Inventory[[#This Row],[Category]]="C",$O$11,$O$12))))</f>
        <v>0</v>
      </c>
      <c r="L366" s="27">
        <f>IF(tbl_Inventory[[#This Row],[Reorder?]]="Y",VLOOKUP(tbl_Inventory[[#This Row],[Category]],$N$9:$P$13,2,0),0)</f>
        <v>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25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tbl_Inventory[[#This Row],[Cost Price]]*(IF(tbl_Inventory[[#This Row],[Premium?]]="Y",$P$4,$P$3)+1)</f>
        <v>3143.4375</v>
      </c>
      <c r="I367" s="25" t="str">
        <f>IF(tbl_Inventory[[#This Row],[Num In Stock]]&lt;$P$5,"Y","")</f>
        <v/>
      </c>
      <c r="J367" s="26" t="str">
        <f>IF(AND(tbl_Inventory[[#This Row],[On Backorder]]="",tbl_Inventory[[#This Row],[Below Min]]="Y"),"Y","")</f>
        <v/>
      </c>
      <c r="K367" s="26">
        <f>IF(tbl_Inventory[[#This Row],[Reorder?]]="",0,IF(tbl_Inventory[[#This Row],[Category]]="A",$O$9,IF(tbl_Inventory[[#This Row],[Category]]="B",$O$10,IF(tbl_Inventory[[#This Row],[Category]]="C",$O$11,$O$12))))</f>
        <v>0</v>
      </c>
      <c r="L367" s="27">
        <f>IF(tbl_Inventory[[#This Row],[Reorder?]]="Y",VLOOKUP(tbl_Inventory[[#This Row],[Category]],$N$9:$P$13,2,0),0)</f>
        <v>0</v>
      </c>
      <c r="M367"/>
      <c r="N367" s="8"/>
      <c r="O367" s="9"/>
      <c r="P367" s="8"/>
      <c r="R367"/>
      <c r="S367" s="8"/>
      <c r="AC367" s="17">
        <v>40395</v>
      </c>
    </row>
    <row r="368" spans="1:29" x14ac:dyDescent="0.25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tbl_Inventory[[#This Row],[Cost Price]]*(IF(tbl_Inventory[[#This Row],[Premium?]]="Y",$P$4,$P$3)+1)</f>
        <v>3457.8129999999996</v>
      </c>
      <c r="I368" s="25" t="str">
        <f>IF(tbl_Inventory[[#This Row],[Num In Stock]]&lt;$P$5,"Y","")</f>
        <v/>
      </c>
      <c r="J368" s="26" t="str">
        <f>IF(AND(tbl_Inventory[[#This Row],[On Backorder]]="",tbl_Inventory[[#This Row],[Below Min]]="Y"),"Y","")</f>
        <v/>
      </c>
      <c r="K368" s="26">
        <f>IF(tbl_Inventory[[#This Row],[Reorder?]]="",0,IF(tbl_Inventory[[#This Row],[Category]]="A",$O$9,IF(tbl_Inventory[[#This Row],[Category]]="B",$O$10,IF(tbl_Inventory[[#This Row],[Category]]="C",$O$11,$O$12))))</f>
        <v>0</v>
      </c>
      <c r="L368" s="27">
        <f>IF(tbl_Inventory[[#This Row],[Reorder?]]="Y",VLOOKUP(tbl_Inventory[[#This Row],[Category]],$N$9:$P$13,2,0),0)</f>
        <v>0</v>
      </c>
      <c r="M368"/>
      <c r="N368" s="8"/>
      <c r="O368" s="9"/>
      <c r="P368" s="8"/>
      <c r="R368"/>
      <c r="S368" s="8"/>
      <c r="AC368" s="17">
        <v>29995</v>
      </c>
    </row>
    <row r="369" spans="1:29" x14ac:dyDescent="0.25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tbl_Inventory[[#This Row],[Cost Price]]*(IF(tbl_Inventory[[#This Row],[Premium?]]="Y",$P$4,$P$3)+1)</f>
        <v>2618.4375</v>
      </c>
      <c r="I369" s="25" t="str">
        <f>IF(tbl_Inventory[[#This Row],[Num In Stock]]&lt;$P$5,"Y","")</f>
        <v/>
      </c>
      <c r="J369" s="26" t="str">
        <f>IF(AND(tbl_Inventory[[#This Row],[On Backorder]]="",tbl_Inventory[[#This Row],[Below Min]]="Y"),"Y","")</f>
        <v/>
      </c>
      <c r="K369" s="26">
        <f>IF(tbl_Inventory[[#This Row],[Reorder?]]="",0,IF(tbl_Inventory[[#This Row],[Category]]="A",$O$9,IF(tbl_Inventory[[#This Row],[Category]]="B",$O$10,IF(tbl_Inventory[[#This Row],[Category]]="C",$O$11,$O$12))))</f>
        <v>0</v>
      </c>
      <c r="L369" s="27">
        <f>IF(tbl_Inventory[[#This Row],[Reorder?]]="Y",VLOOKUP(tbl_Inventory[[#This Row],[Category]],$N$9:$P$13,2,0),0)</f>
        <v>0</v>
      </c>
      <c r="M369"/>
      <c r="N369" s="8"/>
      <c r="O369" s="9"/>
      <c r="P369" s="8"/>
      <c r="R369"/>
      <c r="S369" s="8"/>
      <c r="AC369" s="17">
        <v>19595</v>
      </c>
    </row>
    <row r="370" spans="1:29" x14ac:dyDescent="0.25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tbl_Inventory[[#This Row],[Cost Price]]*(IF(tbl_Inventory[[#This Row],[Premium?]]="Y",$P$4,$P$3)+1)</f>
        <v>5603.625</v>
      </c>
      <c r="I370" s="25" t="str">
        <f>IF(tbl_Inventory[[#This Row],[Num In Stock]]&lt;$P$5,"Y","")</f>
        <v/>
      </c>
      <c r="J370" s="26" t="str">
        <f>IF(AND(tbl_Inventory[[#This Row],[On Backorder]]="",tbl_Inventory[[#This Row],[Below Min]]="Y"),"Y","")</f>
        <v/>
      </c>
      <c r="K370" s="26">
        <f>IF(tbl_Inventory[[#This Row],[Reorder?]]="",0,IF(tbl_Inventory[[#This Row],[Category]]="A",$O$9,IF(tbl_Inventory[[#This Row],[Category]]="B",$O$10,IF(tbl_Inventory[[#This Row],[Category]]="C",$O$11,$O$12))))</f>
        <v>0</v>
      </c>
      <c r="L370" s="27">
        <f>IF(tbl_Inventory[[#This Row],[Reorder?]]="Y",VLOOKUP(tbl_Inventory[[#This Row],[Category]],$N$9:$P$13,2,0),0)</f>
        <v>0</v>
      </c>
      <c r="M370"/>
      <c r="N370" s="8"/>
      <c r="O370" s="9"/>
      <c r="P370" s="8"/>
      <c r="R370"/>
      <c r="S370" s="8"/>
      <c r="AC370" s="17">
        <v>7695</v>
      </c>
    </row>
    <row r="371" spans="1:29" x14ac:dyDescent="0.25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tbl_Inventory[[#This Row],[Cost Price]]*(IF(tbl_Inventory[[#This Row],[Premium?]]="Y",$P$4,$P$3)+1)</f>
        <v>14705.8125</v>
      </c>
      <c r="I371" s="25" t="str">
        <f>IF(tbl_Inventory[[#This Row],[Num In Stock]]&lt;$P$5,"Y","")</f>
        <v>Y</v>
      </c>
      <c r="J371" s="26" t="str">
        <f>IF(AND(tbl_Inventory[[#This Row],[On Backorder]]="",tbl_Inventory[[#This Row],[Below Min]]="Y"),"Y","")</f>
        <v>Y</v>
      </c>
      <c r="K371" s="26">
        <f>IF(tbl_Inventory[[#This Row],[Reorder?]]="",0,IF(tbl_Inventory[[#This Row],[Category]]="A",$O$9,IF(tbl_Inventory[[#This Row],[Category]]="B",$O$10,IF(tbl_Inventory[[#This Row],[Category]]="C",$O$11,$O$12))))</f>
        <v>10</v>
      </c>
      <c r="L371" s="27">
        <f>IF(tbl_Inventory[[#This Row],[Reorder?]]="Y",VLOOKUP(tbl_Inventory[[#This Row],[Category]],$N$9:$P$13,2,0),0)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25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tbl_Inventory[[#This Row],[Cost Price]]*(IF(tbl_Inventory[[#This Row],[Premium?]]="Y",$P$4,$P$3)+1)</f>
        <v>5220.143</v>
      </c>
      <c r="I372" s="25" t="str">
        <f>IF(tbl_Inventory[[#This Row],[Num In Stock]]&lt;$P$5,"Y","")</f>
        <v/>
      </c>
      <c r="J372" s="26" t="str">
        <f>IF(AND(tbl_Inventory[[#This Row],[On Backorder]]="",tbl_Inventory[[#This Row],[Below Min]]="Y"),"Y","")</f>
        <v/>
      </c>
      <c r="K372" s="26">
        <f>IF(tbl_Inventory[[#This Row],[Reorder?]]="",0,IF(tbl_Inventory[[#This Row],[Category]]="A",$O$9,IF(tbl_Inventory[[#This Row],[Category]]="B",$O$10,IF(tbl_Inventory[[#This Row],[Category]]="C",$O$11,$O$12))))</f>
        <v>0</v>
      </c>
      <c r="L372" s="27">
        <f>IF(tbl_Inventory[[#This Row],[Reorder?]]="Y",VLOOKUP(tbl_Inventory[[#This Row],[Category]],$N$9:$P$13,2,0),0)</f>
        <v>0</v>
      </c>
      <c r="M372"/>
      <c r="N372" s="8"/>
      <c r="O372" s="9"/>
      <c r="P372" s="8"/>
      <c r="R372"/>
      <c r="S372" s="8"/>
      <c r="AC372" s="17">
        <v>8245</v>
      </c>
    </row>
    <row r="373" spans="1:29" x14ac:dyDescent="0.25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tbl_Inventory[[#This Row],[Cost Price]]*(IF(tbl_Inventory[[#This Row],[Premium?]]="Y",$P$4,$P$3)+1)</f>
        <v>4283.5</v>
      </c>
      <c r="I373" s="25" t="str">
        <f>IF(tbl_Inventory[[#This Row],[Num In Stock]]&lt;$P$5,"Y","")</f>
        <v>Y</v>
      </c>
      <c r="J373" s="26" t="str">
        <f>IF(AND(tbl_Inventory[[#This Row],[On Backorder]]="",tbl_Inventory[[#This Row],[Below Min]]="Y"),"Y","")</f>
        <v/>
      </c>
      <c r="K373" s="26">
        <f>IF(tbl_Inventory[[#This Row],[Reorder?]]="",0,IF(tbl_Inventory[[#This Row],[Category]]="A",$O$9,IF(tbl_Inventory[[#This Row],[Category]]="B",$O$10,IF(tbl_Inventory[[#This Row],[Category]]="C",$O$11,$O$12))))</f>
        <v>0</v>
      </c>
      <c r="L373" s="27">
        <f>IF(tbl_Inventory[[#This Row],[Reorder?]]="Y",VLOOKUP(tbl_Inventory[[#This Row],[Category]],$N$9:$P$13,2,0),0)</f>
        <v>0</v>
      </c>
      <c r="M373"/>
      <c r="N373" s="8"/>
      <c r="O373" s="9"/>
      <c r="P373" s="8"/>
      <c r="R373"/>
      <c r="S373" s="8"/>
      <c r="AC373" s="17">
        <v>3845</v>
      </c>
    </row>
    <row r="374" spans="1:29" x14ac:dyDescent="0.25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tbl_Inventory[[#This Row],[Cost Price]]*(IF(tbl_Inventory[[#This Row],[Premium?]]="Y",$P$4,$P$3)+1)</f>
        <v>7275.7619999999988</v>
      </c>
      <c r="I374" s="25" t="str">
        <f>IF(tbl_Inventory[[#This Row],[Num In Stock]]&lt;$P$5,"Y","")</f>
        <v/>
      </c>
      <c r="J374" s="26" t="str">
        <f>IF(AND(tbl_Inventory[[#This Row],[On Backorder]]="",tbl_Inventory[[#This Row],[Below Min]]="Y"),"Y","")</f>
        <v/>
      </c>
      <c r="K374" s="26">
        <f>IF(tbl_Inventory[[#This Row],[Reorder?]]="",0,IF(tbl_Inventory[[#This Row],[Category]]="A",$O$9,IF(tbl_Inventory[[#This Row],[Category]]="B",$O$10,IF(tbl_Inventory[[#This Row],[Category]]="C",$O$11,$O$12))))</f>
        <v>0</v>
      </c>
      <c r="L374" s="27">
        <f>IF(tbl_Inventory[[#This Row],[Reorder?]]="Y",VLOOKUP(tbl_Inventory[[#This Row],[Category]],$N$9:$P$13,2,0),0)</f>
        <v>0</v>
      </c>
      <c r="M374"/>
      <c r="N374" s="8"/>
      <c r="O374" s="9"/>
      <c r="P374" s="8"/>
      <c r="R374"/>
      <c r="S374" s="8"/>
      <c r="AC374" s="17">
        <v>1645</v>
      </c>
    </row>
    <row r="375" spans="1:29" x14ac:dyDescent="0.25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tbl_Inventory[[#This Row],[Cost Price]]*(IF(tbl_Inventory[[#This Row],[Premium?]]="Y",$P$4,$P$3)+1)</f>
        <v>3465.837</v>
      </c>
      <c r="I375" s="25" t="str">
        <f>IF(tbl_Inventory[[#This Row],[Num In Stock]]&lt;$P$5,"Y","")</f>
        <v/>
      </c>
      <c r="J375" s="26" t="str">
        <f>IF(AND(tbl_Inventory[[#This Row],[On Backorder]]="",tbl_Inventory[[#This Row],[Below Min]]="Y"),"Y","")</f>
        <v/>
      </c>
      <c r="K375" s="26">
        <f>IF(tbl_Inventory[[#This Row],[Reorder?]]="",0,IF(tbl_Inventory[[#This Row],[Category]]="A",$O$9,IF(tbl_Inventory[[#This Row],[Category]]="B",$O$10,IF(tbl_Inventory[[#This Row],[Category]]="C",$O$11,$O$12))))</f>
        <v>0</v>
      </c>
      <c r="L375" s="27">
        <f>IF(tbl_Inventory[[#This Row],[Reorder?]]="Y",VLOOKUP(tbl_Inventory[[#This Row],[Category]],$N$9:$P$13,2,0),0)</f>
        <v>0</v>
      </c>
      <c r="M375"/>
      <c r="N375" s="8"/>
      <c r="O375" s="9"/>
      <c r="P375" s="8"/>
      <c r="R375"/>
      <c r="S375" s="8"/>
      <c r="AC375" s="17">
        <v>1645</v>
      </c>
    </row>
    <row r="376" spans="1:29" x14ac:dyDescent="0.25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tbl_Inventory[[#This Row],[Cost Price]]*(IF(tbl_Inventory[[#This Row],[Premium?]]="Y",$P$4,$P$3)+1)</f>
        <v>367.8125</v>
      </c>
      <c r="I376" s="25" t="str">
        <f>IF(tbl_Inventory[[#This Row],[Num In Stock]]&lt;$P$5,"Y","")</f>
        <v/>
      </c>
      <c r="J376" s="26" t="str">
        <f>IF(AND(tbl_Inventory[[#This Row],[On Backorder]]="",tbl_Inventory[[#This Row],[Below Min]]="Y"),"Y","")</f>
        <v/>
      </c>
      <c r="K376" s="26">
        <f>IF(tbl_Inventory[[#This Row],[Reorder?]]="",0,IF(tbl_Inventory[[#This Row],[Category]]="A",$O$9,IF(tbl_Inventory[[#This Row],[Category]]="B",$O$10,IF(tbl_Inventory[[#This Row],[Category]]="C",$O$11,$O$12))))</f>
        <v>0</v>
      </c>
      <c r="L376" s="27">
        <f>IF(tbl_Inventory[[#This Row],[Reorder?]]="Y",VLOOKUP(tbl_Inventory[[#This Row],[Category]],$N$9:$P$13,2,0),0)</f>
        <v>0</v>
      </c>
      <c r="M376"/>
      <c r="N376" s="8"/>
      <c r="O376" s="9"/>
      <c r="P376" s="8"/>
      <c r="R376"/>
      <c r="S376" s="8"/>
      <c r="AC376" s="17">
        <v>2195</v>
      </c>
    </row>
    <row r="377" spans="1:29" x14ac:dyDescent="0.25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tbl_Inventory[[#This Row],[Cost Price]]*(IF(tbl_Inventory[[#This Row],[Premium?]]="Y",$P$4,$P$3)+1)</f>
        <v>47.400599999999997</v>
      </c>
      <c r="I377" s="25" t="str">
        <f>IF(tbl_Inventory[[#This Row],[Num In Stock]]&lt;$P$5,"Y","")</f>
        <v/>
      </c>
      <c r="J377" s="26" t="str">
        <f>IF(AND(tbl_Inventory[[#This Row],[On Backorder]]="",tbl_Inventory[[#This Row],[Below Min]]="Y"),"Y","")</f>
        <v/>
      </c>
      <c r="K377" s="26">
        <f>IF(tbl_Inventory[[#This Row],[Reorder?]]="",0,IF(tbl_Inventory[[#This Row],[Category]]="A",$O$9,IF(tbl_Inventory[[#This Row],[Category]]="B",$O$10,IF(tbl_Inventory[[#This Row],[Category]]="C",$O$11,$O$12))))</f>
        <v>0</v>
      </c>
      <c r="L377" s="27">
        <f>IF(tbl_Inventory[[#This Row],[Reorder?]]="Y",VLOOKUP(tbl_Inventory[[#This Row],[Category]],$N$9:$P$13,2,0),0)</f>
        <v>0</v>
      </c>
      <c r="M377"/>
      <c r="N377" s="8"/>
      <c r="O377" s="9"/>
      <c r="P377" s="8"/>
      <c r="R377"/>
      <c r="S377" s="8"/>
      <c r="AC377" s="17">
        <v>2195</v>
      </c>
    </row>
    <row r="378" spans="1:29" x14ac:dyDescent="0.25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tbl_Inventory[[#This Row],[Cost Price]]*(IF(tbl_Inventory[[#This Row],[Premium?]]="Y",$P$4,$P$3)+1)</f>
        <v>52.162499999999994</v>
      </c>
      <c r="I378" s="25" t="str">
        <f>IF(tbl_Inventory[[#This Row],[Num In Stock]]&lt;$P$5,"Y","")</f>
        <v/>
      </c>
      <c r="J378" s="26" t="str">
        <f>IF(AND(tbl_Inventory[[#This Row],[On Backorder]]="",tbl_Inventory[[#This Row],[Below Min]]="Y"),"Y","")</f>
        <v/>
      </c>
      <c r="K378" s="26">
        <f>IF(tbl_Inventory[[#This Row],[Reorder?]]="",0,IF(tbl_Inventory[[#This Row],[Category]]="A",$O$9,IF(tbl_Inventory[[#This Row],[Category]]="B",$O$10,IF(tbl_Inventory[[#This Row],[Category]]="C",$O$11,$O$12))))</f>
        <v>0</v>
      </c>
      <c r="L378" s="27">
        <f>IF(tbl_Inventory[[#This Row],[Reorder?]]="Y",VLOOKUP(tbl_Inventory[[#This Row],[Category]],$N$9:$P$13,2,0),0)</f>
        <v>0</v>
      </c>
      <c r="M378"/>
      <c r="N378" s="8"/>
      <c r="O378" s="9"/>
      <c r="P378" s="8"/>
      <c r="R378"/>
      <c r="S378" s="8"/>
      <c r="AC378" s="17">
        <v>3295</v>
      </c>
    </row>
    <row r="379" spans="1:29" x14ac:dyDescent="0.25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tbl_Inventory[[#This Row],[Cost Price]]*(IF(tbl_Inventory[[#This Row],[Premium?]]="Y",$P$4,$P$3)+1)</f>
        <v>52.162499999999994</v>
      </c>
      <c r="I379" s="25" t="str">
        <f>IF(tbl_Inventory[[#This Row],[Num In Stock]]&lt;$P$5,"Y","")</f>
        <v/>
      </c>
      <c r="J379" s="26" t="str">
        <f>IF(AND(tbl_Inventory[[#This Row],[On Backorder]]="",tbl_Inventory[[#This Row],[Below Min]]="Y"),"Y","")</f>
        <v/>
      </c>
      <c r="K379" s="26">
        <f>IF(tbl_Inventory[[#This Row],[Reorder?]]="",0,IF(tbl_Inventory[[#This Row],[Category]]="A",$O$9,IF(tbl_Inventory[[#This Row],[Category]]="B",$O$10,IF(tbl_Inventory[[#This Row],[Category]]="C",$O$11,$O$12))))</f>
        <v>0</v>
      </c>
      <c r="L379" s="27">
        <f>IF(tbl_Inventory[[#This Row],[Reorder?]]="Y",VLOOKUP(tbl_Inventory[[#This Row],[Category]],$N$9:$P$13,2,0),0)</f>
        <v>0</v>
      </c>
      <c r="M379"/>
      <c r="N379" s="8"/>
      <c r="O379" s="9"/>
      <c r="P379" s="8"/>
      <c r="R379"/>
      <c r="S379" s="8"/>
      <c r="AC379" s="17">
        <v>3295</v>
      </c>
    </row>
    <row r="380" spans="1:29" x14ac:dyDescent="0.25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tbl_Inventory[[#This Row],[Cost Price]]*(IF(tbl_Inventory[[#This Row],[Premium?]]="Y",$P$4,$P$3)+1)</f>
        <v>48.320999999999998</v>
      </c>
      <c r="I380" s="25" t="str">
        <f>IF(tbl_Inventory[[#This Row],[Num In Stock]]&lt;$P$5,"Y","")</f>
        <v/>
      </c>
      <c r="J380" s="26" t="str">
        <f>IF(AND(tbl_Inventory[[#This Row],[On Backorder]]="",tbl_Inventory[[#This Row],[Below Min]]="Y"),"Y","")</f>
        <v/>
      </c>
      <c r="K380" s="26">
        <f>IF(tbl_Inventory[[#This Row],[Reorder?]]="",0,IF(tbl_Inventory[[#This Row],[Category]]="A",$O$9,IF(tbl_Inventory[[#This Row],[Category]]="B",$O$10,IF(tbl_Inventory[[#This Row],[Category]]="C",$O$11,$O$12))))</f>
        <v>0</v>
      </c>
      <c r="L380" s="27">
        <f>IF(tbl_Inventory[[#This Row],[Reorder?]]="Y",VLOOKUP(tbl_Inventory[[#This Row],[Category]],$N$9:$P$13,2,0),0)</f>
        <v>0</v>
      </c>
      <c r="M380"/>
      <c r="N380" s="8"/>
      <c r="O380" s="9"/>
      <c r="P380" s="8"/>
      <c r="R380"/>
      <c r="S380" s="8"/>
      <c r="AC380" s="17">
        <v>17595</v>
      </c>
    </row>
    <row r="381" spans="1:29" x14ac:dyDescent="0.25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tbl_Inventory[[#This Row],[Cost Price]]*(IF(tbl_Inventory[[#This Row],[Premium?]]="Y",$P$4,$P$3)+1)</f>
        <v>40.497599999999998</v>
      </c>
      <c r="I381" s="25" t="str">
        <f>IF(tbl_Inventory[[#This Row],[Num In Stock]]&lt;$P$5,"Y","")</f>
        <v/>
      </c>
      <c r="J381" s="26" t="str">
        <f>IF(AND(tbl_Inventory[[#This Row],[On Backorder]]="",tbl_Inventory[[#This Row],[Below Min]]="Y"),"Y","")</f>
        <v/>
      </c>
      <c r="K381" s="26">
        <f>IF(tbl_Inventory[[#This Row],[Reorder?]]="",0,IF(tbl_Inventory[[#This Row],[Category]]="A",$O$9,IF(tbl_Inventory[[#This Row],[Category]]="B",$O$10,IF(tbl_Inventory[[#This Row],[Category]]="C",$O$11,$O$12))))</f>
        <v>0</v>
      </c>
      <c r="L381" s="27">
        <f>IF(tbl_Inventory[[#This Row],[Reorder?]]="Y",VLOOKUP(tbl_Inventory[[#This Row],[Category]],$N$9:$P$13,2,0),0)</f>
        <v>0</v>
      </c>
      <c r="M381"/>
      <c r="N381" s="8"/>
      <c r="O381" s="9"/>
      <c r="P381" s="8"/>
      <c r="R381"/>
      <c r="S381" s="8"/>
      <c r="AC381" s="17">
        <v>10445</v>
      </c>
    </row>
    <row r="382" spans="1:29" x14ac:dyDescent="0.25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tbl_Inventory[[#This Row],[Cost Price]]*(IF(tbl_Inventory[[#This Row],[Premium?]]="Y",$P$4,$P$3)+1)</f>
        <v>130.095</v>
      </c>
      <c r="I382" s="25" t="str">
        <f>IF(tbl_Inventory[[#This Row],[Num In Stock]]&lt;$P$5,"Y","")</f>
        <v>Y</v>
      </c>
      <c r="J382" s="26" t="str">
        <f>IF(AND(tbl_Inventory[[#This Row],[On Backorder]]="",tbl_Inventory[[#This Row],[Below Min]]="Y"),"Y","")</f>
        <v>Y</v>
      </c>
      <c r="K382" s="26">
        <f>IF(tbl_Inventory[[#This Row],[Reorder?]]="",0,IF(tbl_Inventory[[#This Row],[Category]]="A",$O$9,IF(tbl_Inventory[[#This Row],[Category]]="B",$O$10,IF(tbl_Inventory[[#This Row],[Category]]="C",$O$11,$O$12))))</f>
        <v>35</v>
      </c>
      <c r="L382" s="27">
        <f>IF(tbl_Inventory[[#This Row],[Reorder?]]="Y",VLOOKUP(tbl_Inventory[[#This Row],[Category]],$N$9:$P$13,2,0),0)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25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tbl_Inventory[[#This Row],[Cost Price]]*(IF(tbl_Inventory[[#This Row],[Premium?]]="Y",$P$4,$P$3)+1)</f>
        <v>106.8625</v>
      </c>
      <c r="I383" s="25" t="str">
        <f>IF(tbl_Inventory[[#This Row],[Num In Stock]]&lt;$P$5,"Y","")</f>
        <v/>
      </c>
      <c r="J383" s="26" t="str">
        <f>IF(AND(tbl_Inventory[[#This Row],[On Backorder]]="",tbl_Inventory[[#This Row],[Below Min]]="Y"),"Y","")</f>
        <v/>
      </c>
      <c r="K383" s="26">
        <f>IF(tbl_Inventory[[#This Row],[Reorder?]]="",0,IF(tbl_Inventory[[#This Row],[Category]]="A",$O$9,IF(tbl_Inventory[[#This Row],[Category]]="B",$O$10,IF(tbl_Inventory[[#This Row],[Category]]="C",$O$11,$O$12))))</f>
        <v>0</v>
      </c>
      <c r="L383" s="27">
        <f>IF(tbl_Inventory[[#This Row],[Reorder?]]="Y",VLOOKUP(tbl_Inventory[[#This Row],[Category]],$N$9:$P$13,2,0),0)</f>
        <v>0</v>
      </c>
      <c r="M383"/>
      <c r="N383" s="8"/>
      <c r="O383" s="9"/>
      <c r="P383" s="8"/>
      <c r="R383"/>
      <c r="S383" s="8"/>
      <c r="AC383" s="17">
        <v>8795</v>
      </c>
    </row>
    <row r="384" spans="1:29" x14ac:dyDescent="0.25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tbl_Inventory[[#This Row],[Cost Price]]*(IF(tbl_Inventory[[#This Row],[Premium?]]="Y",$P$4,$P$3)+1)</f>
        <v>63</v>
      </c>
      <c r="I384" s="25" t="str">
        <f>IF(tbl_Inventory[[#This Row],[Num In Stock]]&lt;$P$5,"Y","")</f>
        <v>Y</v>
      </c>
      <c r="J384" s="26" t="str">
        <f>IF(AND(tbl_Inventory[[#This Row],[On Backorder]]="",tbl_Inventory[[#This Row],[Below Min]]="Y"),"Y","")</f>
        <v>Y</v>
      </c>
      <c r="K384" s="26">
        <f>IF(tbl_Inventory[[#This Row],[Reorder?]]="",0,IF(tbl_Inventory[[#This Row],[Category]]="A",$O$9,IF(tbl_Inventory[[#This Row],[Category]]="B",$O$10,IF(tbl_Inventory[[#This Row],[Category]]="C",$O$11,$O$12))))</f>
        <v>35</v>
      </c>
      <c r="L384" s="27">
        <f>IF(tbl_Inventory[[#This Row],[Reorder?]]="Y",VLOOKUP(tbl_Inventory[[#This Row],[Category]],$N$9:$P$13,2,0),0)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25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tbl_Inventory[[#This Row],[Cost Price]]*(IF(tbl_Inventory[[#This Row],[Premium?]]="Y",$P$4,$P$3)+1)</f>
        <v>99.375</v>
      </c>
      <c r="I385" s="25" t="str">
        <f>IF(tbl_Inventory[[#This Row],[Num In Stock]]&lt;$P$5,"Y","")</f>
        <v>Y</v>
      </c>
      <c r="J385" s="26" t="str">
        <f>IF(AND(tbl_Inventory[[#This Row],[On Backorder]]="",tbl_Inventory[[#This Row],[Below Min]]="Y"),"Y","")</f>
        <v/>
      </c>
      <c r="K385" s="26">
        <f>IF(tbl_Inventory[[#This Row],[Reorder?]]="",0,IF(tbl_Inventory[[#This Row],[Category]]="A",$O$9,IF(tbl_Inventory[[#This Row],[Category]]="B",$O$10,IF(tbl_Inventory[[#This Row],[Category]]="C",$O$11,$O$12))))</f>
        <v>0</v>
      </c>
      <c r="L385" s="27">
        <f>IF(tbl_Inventory[[#This Row],[Reorder?]]="Y",VLOOKUP(tbl_Inventory[[#This Row],[Category]],$N$9:$P$13,2,0),0)</f>
        <v>0</v>
      </c>
      <c r="M385"/>
      <c r="N385" s="8"/>
      <c r="O385" s="9"/>
      <c r="P385" s="8"/>
      <c r="R385"/>
      <c r="S385" s="8"/>
      <c r="AC385" s="17">
        <v>10995</v>
      </c>
    </row>
    <row r="386" spans="1:29" x14ac:dyDescent="0.25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tbl_Inventory[[#This Row],[Cost Price]]*(IF(tbl_Inventory[[#This Row],[Premium?]]="Y",$P$4,$P$3)+1)</f>
        <v>21.675000000000001</v>
      </c>
      <c r="I386" s="25" t="str">
        <f>IF(tbl_Inventory[[#This Row],[Num In Stock]]&lt;$P$5,"Y","")</f>
        <v/>
      </c>
      <c r="J386" s="26" t="str">
        <f>IF(AND(tbl_Inventory[[#This Row],[On Backorder]]="",tbl_Inventory[[#This Row],[Below Min]]="Y"),"Y","")</f>
        <v/>
      </c>
      <c r="K386" s="26">
        <f>IF(tbl_Inventory[[#This Row],[Reorder?]]="",0,IF(tbl_Inventory[[#This Row],[Category]]="A",$O$9,IF(tbl_Inventory[[#This Row],[Category]]="B",$O$10,IF(tbl_Inventory[[#This Row],[Category]]="C",$O$11,$O$12))))</f>
        <v>0</v>
      </c>
      <c r="L386" s="27">
        <f>IF(tbl_Inventory[[#This Row],[Reorder?]]="Y",VLOOKUP(tbl_Inventory[[#This Row],[Category]],$N$9:$P$13,2,0),0)</f>
        <v>0</v>
      </c>
      <c r="M386"/>
      <c r="N386" s="8"/>
      <c r="O386" s="9"/>
      <c r="P386" s="8"/>
      <c r="R386"/>
      <c r="S386" s="8"/>
      <c r="AC386" s="17">
        <v>1370</v>
      </c>
    </row>
    <row r="387" spans="1:29" x14ac:dyDescent="0.25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tbl_Inventory[[#This Row],[Cost Price]]*(IF(tbl_Inventory[[#This Row],[Premium?]]="Y",$P$4,$P$3)+1)</f>
        <v>48.781199999999998</v>
      </c>
      <c r="I387" s="25" t="str">
        <f>IF(tbl_Inventory[[#This Row],[Num In Stock]]&lt;$P$5,"Y","")</f>
        <v/>
      </c>
      <c r="J387" s="26" t="str">
        <f>IF(AND(tbl_Inventory[[#This Row],[On Backorder]]="",tbl_Inventory[[#This Row],[Below Min]]="Y"),"Y","")</f>
        <v/>
      </c>
      <c r="K387" s="26">
        <f>IF(tbl_Inventory[[#This Row],[Reorder?]]="",0,IF(tbl_Inventory[[#This Row],[Category]]="A",$O$9,IF(tbl_Inventory[[#This Row],[Category]]="B",$O$10,IF(tbl_Inventory[[#This Row],[Category]]="C",$O$11,$O$12))))</f>
        <v>0</v>
      </c>
      <c r="L387" s="27">
        <f>IF(tbl_Inventory[[#This Row],[Reorder?]]="Y",VLOOKUP(tbl_Inventory[[#This Row],[Category]],$N$9:$P$13,2,0),0)</f>
        <v>0</v>
      </c>
      <c r="M387"/>
      <c r="N387" s="8"/>
      <c r="O387" s="9"/>
      <c r="P387" s="8"/>
      <c r="R387"/>
      <c r="S387" s="8"/>
      <c r="AC387" s="17">
        <v>2745</v>
      </c>
    </row>
    <row r="388" spans="1:29" x14ac:dyDescent="0.25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tbl_Inventory[[#This Row],[Cost Price]]*(IF(tbl_Inventory[[#This Row],[Premium?]]="Y",$P$4,$P$3)+1)</f>
        <v>22.3125</v>
      </c>
      <c r="I388" s="25" t="str">
        <f>IF(tbl_Inventory[[#This Row],[Num In Stock]]&lt;$P$5,"Y","")</f>
        <v/>
      </c>
      <c r="J388" s="26" t="str">
        <f>IF(AND(tbl_Inventory[[#This Row],[On Backorder]]="",tbl_Inventory[[#This Row],[Below Min]]="Y"),"Y","")</f>
        <v/>
      </c>
      <c r="K388" s="26">
        <f>IF(tbl_Inventory[[#This Row],[Reorder?]]="",0,IF(tbl_Inventory[[#This Row],[Category]]="A",$O$9,IF(tbl_Inventory[[#This Row],[Category]]="B",$O$10,IF(tbl_Inventory[[#This Row],[Category]]="C",$O$11,$O$12))))</f>
        <v>0</v>
      </c>
      <c r="L388" s="27">
        <f>IF(tbl_Inventory[[#This Row],[Reorder?]]="Y",VLOOKUP(tbl_Inventory[[#This Row],[Category]],$N$9:$P$13,2,0),0)</f>
        <v>0</v>
      </c>
      <c r="M388"/>
      <c r="N388" s="8"/>
      <c r="O388" s="9"/>
      <c r="P388" s="8"/>
      <c r="R388"/>
      <c r="S388" s="8"/>
      <c r="AC388" s="17">
        <v>10995</v>
      </c>
    </row>
    <row r="389" spans="1:29" x14ac:dyDescent="0.25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tbl_Inventory[[#This Row],[Cost Price]]*(IF(tbl_Inventory[[#This Row],[Premium?]]="Y",$P$4,$P$3)+1)</f>
        <v>200.54099999999997</v>
      </c>
      <c r="I389" s="25" t="str">
        <f>IF(tbl_Inventory[[#This Row],[Num In Stock]]&lt;$P$5,"Y","")</f>
        <v/>
      </c>
      <c r="J389" s="26" t="str">
        <f>IF(AND(tbl_Inventory[[#This Row],[On Backorder]]="",tbl_Inventory[[#This Row],[Below Min]]="Y"),"Y","")</f>
        <v/>
      </c>
      <c r="K389" s="26">
        <f>IF(tbl_Inventory[[#This Row],[Reorder?]]="",0,IF(tbl_Inventory[[#This Row],[Category]]="A",$O$9,IF(tbl_Inventory[[#This Row],[Category]]="B",$O$10,IF(tbl_Inventory[[#This Row],[Category]]="C",$O$11,$O$12))))</f>
        <v>0</v>
      </c>
      <c r="L389" s="27">
        <f>IF(tbl_Inventory[[#This Row],[Reorder?]]="Y",VLOOKUP(tbl_Inventory[[#This Row],[Category]],$N$9:$P$13,2,0),0)</f>
        <v>0</v>
      </c>
      <c r="M389"/>
      <c r="N389" s="8"/>
      <c r="O389" s="9"/>
      <c r="P389" s="8"/>
      <c r="R389"/>
      <c r="S389" s="8"/>
      <c r="AC389" s="17">
        <v>17595</v>
      </c>
    </row>
    <row r="390" spans="1:29" x14ac:dyDescent="0.25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tbl_Inventory[[#This Row],[Cost Price]]*(IF(tbl_Inventory[[#This Row],[Premium?]]="Y",$P$4,$P$3)+1)</f>
        <v>170.982</v>
      </c>
      <c r="I390" s="25" t="str">
        <f>IF(tbl_Inventory[[#This Row],[Num In Stock]]&lt;$P$5,"Y","")</f>
        <v>Y</v>
      </c>
      <c r="J390" s="26" t="str">
        <f>IF(AND(tbl_Inventory[[#This Row],[On Backorder]]="",tbl_Inventory[[#This Row],[Below Min]]="Y"),"Y","")</f>
        <v>Y</v>
      </c>
      <c r="K390" s="26">
        <f>IF(tbl_Inventory[[#This Row],[Reorder?]]="",0,IF(tbl_Inventory[[#This Row],[Category]]="A",$O$9,IF(tbl_Inventory[[#This Row],[Category]]="B",$O$10,IF(tbl_Inventory[[#This Row],[Category]]="C",$O$11,$O$12))))</f>
        <v>35</v>
      </c>
      <c r="L390" s="27">
        <f>IF(tbl_Inventory[[#This Row],[Reorder?]]="Y",VLOOKUP(tbl_Inventory[[#This Row],[Category]],$N$9:$P$13,2,0),0)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25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tbl_Inventory[[#This Row],[Cost Price]]*(IF(tbl_Inventory[[#This Row],[Premium?]]="Y",$P$4,$P$3)+1)</f>
        <v>170.982</v>
      </c>
      <c r="I391" s="25" t="str">
        <f>IF(tbl_Inventory[[#This Row],[Num In Stock]]&lt;$P$5,"Y","")</f>
        <v>Y</v>
      </c>
      <c r="J391" s="26" t="str">
        <f>IF(AND(tbl_Inventory[[#This Row],[On Backorder]]="",tbl_Inventory[[#This Row],[Below Min]]="Y"),"Y","")</f>
        <v/>
      </c>
      <c r="K391" s="26">
        <f>IF(tbl_Inventory[[#This Row],[Reorder?]]="",0,IF(tbl_Inventory[[#This Row],[Category]]="A",$O$9,IF(tbl_Inventory[[#This Row],[Category]]="B",$O$10,IF(tbl_Inventory[[#This Row],[Category]]="C",$O$11,$O$12))))</f>
        <v>0</v>
      </c>
      <c r="L391" s="27">
        <f>IF(tbl_Inventory[[#This Row],[Reorder?]]="Y",VLOOKUP(tbl_Inventory[[#This Row],[Category]],$N$9:$P$13,2,0),0)</f>
        <v>0</v>
      </c>
      <c r="M391"/>
      <c r="N391" s="8"/>
      <c r="O391" s="9"/>
      <c r="P391" s="8"/>
      <c r="R391"/>
      <c r="S391" s="8"/>
      <c r="AC391" s="17">
        <v>21995</v>
      </c>
    </row>
    <row r="392" spans="1:29" x14ac:dyDescent="0.25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tbl_Inventory[[#This Row],[Cost Price]]*(IF(tbl_Inventory[[#This Row],[Premium?]]="Y",$P$4,$P$3)+1)</f>
        <v>14.1625</v>
      </c>
      <c r="I392" s="25" t="str">
        <f>IF(tbl_Inventory[[#This Row],[Num In Stock]]&lt;$P$5,"Y","")</f>
        <v/>
      </c>
      <c r="J392" s="26" t="str">
        <f>IF(AND(tbl_Inventory[[#This Row],[On Backorder]]="",tbl_Inventory[[#This Row],[Below Min]]="Y"),"Y","")</f>
        <v/>
      </c>
      <c r="K392" s="26">
        <f>IF(tbl_Inventory[[#This Row],[Reorder?]]="",0,IF(tbl_Inventory[[#This Row],[Category]]="A",$O$9,IF(tbl_Inventory[[#This Row],[Category]]="B",$O$10,IF(tbl_Inventory[[#This Row],[Category]]="C",$O$11,$O$12))))</f>
        <v>0</v>
      </c>
      <c r="L392" s="27">
        <f>IF(tbl_Inventory[[#This Row],[Reorder?]]="Y",VLOOKUP(tbl_Inventory[[#This Row],[Category]],$N$9:$P$13,2,0),0)</f>
        <v>0</v>
      </c>
      <c r="M392"/>
      <c r="N392" s="8"/>
      <c r="O392" s="9"/>
      <c r="P392" s="8"/>
      <c r="R392"/>
      <c r="S392" s="8"/>
      <c r="AC392" s="17">
        <v>21995</v>
      </c>
    </row>
    <row r="393" spans="1:29" x14ac:dyDescent="0.25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tbl_Inventory[[#This Row],[Cost Price]]*(IF(tbl_Inventory[[#This Row],[Premium?]]="Y",$P$4,$P$3)+1)</f>
        <v>20.862399999999997</v>
      </c>
      <c r="I393" s="25" t="str">
        <f>IF(tbl_Inventory[[#This Row],[Num In Stock]]&lt;$P$5,"Y","")</f>
        <v/>
      </c>
      <c r="J393" s="26" t="str">
        <f>IF(AND(tbl_Inventory[[#This Row],[On Backorder]]="",tbl_Inventory[[#This Row],[Below Min]]="Y"),"Y","")</f>
        <v/>
      </c>
      <c r="K393" s="26">
        <f>IF(tbl_Inventory[[#This Row],[Reorder?]]="",0,IF(tbl_Inventory[[#This Row],[Category]]="A",$O$9,IF(tbl_Inventory[[#This Row],[Category]]="B",$O$10,IF(tbl_Inventory[[#This Row],[Category]]="C",$O$11,$O$12))))</f>
        <v>0</v>
      </c>
      <c r="L393" s="27">
        <f>IF(tbl_Inventory[[#This Row],[Reorder?]]="Y",VLOOKUP(tbl_Inventory[[#This Row],[Category]],$N$9:$P$13,2,0),0)</f>
        <v>0</v>
      </c>
      <c r="M393"/>
      <c r="N393" s="8"/>
      <c r="O393" s="9"/>
      <c r="P393" s="8"/>
      <c r="R393"/>
      <c r="S393" s="8"/>
      <c r="AC393" s="17">
        <v>21995</v>
      </c>
    </row>
    <row r="394" spans="1:29" x14ac:dyDescent="0.25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tbl_Inventory[[#This Row],[Cost Price]]*(IF(tbl_Inventory[[#This Row],[Premium?]]="Y",$P$4,$P$3)+1)</f>
        <v>95.0608</v>
      </c>
      <c r="I394" s="25" t="str">
        <f>IF(tbl_Inventory[[#This Row],[Num In Stock]]&lt;$P$5,"Y","")</f>
        <v/>
      </c>
      <c r="J394" s="26" t="str">
        <f>IF(AND(tbl_Inventory[[#This Row],[On Backorder]]="",tbl_Inventory[[#This Row],[Below Min]]="Y"),"Y","")</f>
        <v/>
      </c>
      <c r="K394" s="26">
        <f>IF(tbl_Inventory[[#This Row],[Reorder?]]="",0,IF(tbl_Inventory[[#This Row],[Category]]="A",$O$9,IF(tbl_Inventory[[#This Row],[Category]]="B",$O$10,IF(tbl_Inventory[[#This Row],[Category]]="C",$O$11,$O$12))))</f>
        <v>0</v>
      </c>
      <c r="L394" s="27">
        <f>IF(tbl_Inventory[[#This Row],[Reorder?]]="Y",VLOOKUP(tbl_Inventory[[#This Row],[Category]],$N$9:$P$13,2,0),0)</f>
        <v>0</v>
      </c>
      <c r="M394"/>
      <c r="N394" s="8"/>
      <c r="O394" s="9"/>
      <c r="P394" s="8"/>
      <c r="R394"/>
      <c r="S394" s="8"/>
      <c r="AC394" s="17">
        <v>21995</v>
      </c>
    </row>
    <row r="395" spans="1:29" x14ac:dyDescent="0.25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tbl_Inventory[[#This Row],[Cost Price]]*(IF(tbl_Inventory[[#This Row],[Premium?]]="Y",$P$4,$P$3)+1)</f>
        <v>10689.442999999999</v>
      </c>
      <c r="I395" s="25" t="str">
        <f>IF(tbl_Inventory[[#This Row],[Num In Stock]]&lt;$P$5,"Y","")</f>
        <v/>
      </c>
      <c r="J395" s="26" t="str">
        <f>IF(AND(tbl_Inventory[[#This Row],[On Backorder]]="",tbl_Inventory[[#This Row],[Below Min]]="Y"),"Y","")</f>
        <v/>
      </c>
      <c r="K395" s="26">
        <f>IF(tbl_Inventory[[#This Row],[Reorder?]]="",0,IF(tbl_Inventory[[#This Row],[Category]]="A",$O$9,IF(tbl_Inventory[[#This Row],[Category]]="B",$O$10,IF(tbl_Inventory[[#This Row],[Category]]="C",$O$11,$O$12))))</f>
        <v>0</v>
      </c>
      <c r="L395" s="27">
        <f>IF(tbl_Inventory[[#This Row],[Reorder?]]="Y",VLOOKUP(tbl_Inventory[[#This Row],[Category]],$N$9:$P$13,2,0),0)</f>
        <v>0</v>
      </c>
      <c r="M395"/>
      <c r="N395" s="8"/>
      <c r="O395" s="9"/>
      <c r="P395" s="8"/>
      <c r="R395"/>
      <c r="S395" s="8"/>
      <c r="AC395" s="17">
        <v>21995</v>
      </c>
    </row>
    <row r="396" spans="1:29" x14ac:dyDescent="0.25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tbl_Inventory[[#This Row],[Cost Price]]*(IF(tbl_Inventory[[#This Row],[Premium?]]="Y",$P$4,$P$3)+1)</f>
        <v>13.369399999999999</v>
      </c>
      <c r="I396" s="25" t="str">
        <f>IF(tbl_Inventory[[#This Row],[Num In Stock]]&lt;$P$5,"Y","")</f>
        <v/>
      </c>
      <c r="J396" s="26" t="str">
        <f>IF(AND(tbl_Inventory[[#This Row],[On Backorder]]="",tbl_Inventory[[#This Row],[Below Min]]="Y"),"Y","")</f>
        <v/>
      </c>
      <c r="K396" s="26">
        <f>IF(tbl_Inventory[[#This Row],[Reorder?]]="",0,IF(tbl_Inventory[[#This Row],[Category]]="A",$O$9,IF(tbl_Inventory[[#This Row],[Category]]="B",$O$10,IF(tbl_Inventory[[#This Row],[Category]]="C",$O$11,$O$12))))</f>
        <v>0</v>
      </c>
      <c r="L396" s="27">
        <f>IF(tbl_Inventory[[#This Row],[Reorder?]]="Y",VLOOKUP(tbl_Inventory[[#This Row],[Category]],$N$9:$P$13,2,0),0)</f>
        <v>0</v>
      </c>
      <c r="M396"/>
      <c r="N396" s="8"/>
      <c r="O396" s="9"/>
      <c r="P396" s="8"/>
      <c r="R396"/>
      <c r="S396" s="8"/>
      <c r="AC396" s="17">
        <v>21995</v>
      </c>
    </row>
    <row r="397" spans="1:29" x14ac:dyDescent="0.25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tbl_Inventory[[#This Row],[Cost Price]]*(IF(tbl_Inventory[[#This Row],[Premium?]]="Y",$P$4,$P$3)+1)</f>
        <v>80.995199999999997</v>
      </c>
      <c r="I397" s="25" t="str">
        <f>IF(tbl_Inventory[[#This Row],[Num In Stock]]&lt;$P$5,"Y","")</f>
        <v/>
      </c>
      <c r="J397" s="26" t="str">
        <f>IF(AND(tbl_Inventory[[#This Row],[On Backorder]]="",tbl_Inventory[[#This Row],[Below Min]]="Y"),"Y","")</f>
        <v/>
      </c>
      <c r="K397" s="26">
        <f>IF(tbl_Inventory[[#This Row],[Reorder?]]="",0,IF(tbl_Inventory[[#This Row],[Category]]="A",$O$9,IF(tbl_Inventory[[#This Row],[Category]]="B",$O$10,IF(tbl_Inventory[[#This Row],[Category]]="C",$O$11,$O$12))))</f>
        <v>0</v>
      </c>
      <c r="L397" s="27">
        <f>IF(tbl_Inventory[[#This Row],[Reorder?]]="Y",VLOOKUP(tbl_Inventory[[#This Row],[Category]],$N$9:$P$13,2,0),0)</f>
        <v>0</v>
      </c>
      <c r="M397"/>
      <c r="N397" s="8"/>
      <c r="O397" s="9"/>
      <c r="P397" s="8"/>
      <c r="R397"/>
      <c r="S397" s="8"/>
      <c r="AC397" s="17">
        <v>21995</v>
      </c>
    </row>
    <row r="398" spans="1:29" x14ac:dyDescent="0.25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tbl_Inventory[[#This Row],[Cost Price]]*(IF(tbl_Inventory[[#This Row],[Premium?]]="Y",$P$4,$P$3)+1)</f>
        <v>114.39999999999999</v>
      </c>
      <c r="I398" s="25" t="str">
        <f>IF(tbl_Inventory[[#This Row],[Num In Stock]]&lt;$P$5,"Y","")</f>
        <v>Y</v>
      </c>
      <c r="J398" s="26" t="str">
        <f>IF(AND(tbl_Inventory[[#This Row],[On Backorder]]="",tbl_Inventory[[#This Row],[Below Min]]="Y"),"Y","")</f>
        <v/>
      </c>
      <c r="K398" s="26">
        <f>IF(tbl_Inventory[[#This Row],[Reorder?]]="",0,IF(tbl_Inventory[[#This Row],[Category]]="A",$O$9,IF(tbl_Inventory[[#This Row],[Category]]="B",$O$10,IF(tbl_Inventory[[#This Row],[Category]]="C",$O$11,$O$12))))</f>
        <v>0</v>
      </c>
      <c r="L398" s="27">
        <f>IF(tbl_Inventory[[#This Row],[Reorder?]]="Y",VLOOKUP(tbl_Inventory[[#This Row],[Category]],$N$9:$P$13,2,0),0)</f>
        <v>0</v>
      </c>
      <c r="M398"/>
      <c r="N398" s="8"/>
      <c r="O398" s="9"/>
      <c r="P398" s="8"/>
      <c r="R398"/>
      <c r="S398" s="8"/>
      <c r="AC398" s="17">
        <v>21995</v>
      </c>
    </row>
    <row r="399" spans="1:29" x14ac:dyDescent="0.25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tbl_Inventory[[#This Row],[Cost Price]]*(IF(tbl_Inventory[[#This Row],[Premium?]]="Y",$P$4,$P$3)+1)</f>
        <v>82.552799999999991</v>
      </c>
      <c r="I399" s="25" t="str">
        <f>IF(tbl_Inventory[[#This Row],[Num In Stock]]&lt;$P$5,"Y","")</f>
        <v/>
      </c>
      <c r="J399" s="26" t="str">
        <f>IF(AND(tbl_Inventory[[#This Row],[On Backorder]]="",tbl_Inventory[[#This Row],[Below Min]]="Y"),"Y","")</f>
        <v/>
      </c>
      <c r="K399" s="26">
        <f>IF(tbl_Inventory[[#This Row],[Reorder?]]="",0,IF(tbl_Inventory[[#This Row],[Category]]="A",$O$9,IF(tbl_Inventory[[#This Row],[Category]]="B",$O$10,IF(tbl_Inventory[[#This Row],[Category]]="C",$O$11,$O$12))))</f>
        <v>0</v>
      </c>
      <c r="L399" s="27">
        <f>IF(tbl_Inventory[[#This Row],[Reorder?]]="Y",VLOOKUP(tbl_Inventory[[#This Row],[Category]],$N$9:$P$13,2,0),0)</f>
        <v>0</v>
      </c>
      <c r="M399"/>
      <c r="N399" s="8"/>
      <c r="O399" s="9"/>
      <c r="P399" s="8"/>
      <c r="R399"/>
      <c r="S399" s="8"/>
      <c r="AC399" s="17">
        <v>21995</v>
      </c>
    </row>
    <row r="400" spans="1:29" x14ac:dyDescent="0.25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tbl_Inventory[[#This Row],[Cost Price]]*(IF(tbl_Inventory[[#This Row],[Premium?]]="Y",$P$4,$P$3)+1)</f>
        <v>117.69999999999999</v>
      </c>
      <c r="I400" s="25" t="str">
        <f>IF(tbl_Inventory[[#This Row],[Num In Stock]]&lt;$P$5,"Y","")</f>
        <v/>
      </c>
      <c r="J400" s="26" t="str">
        <f>IF(AND(tbl_Inventory[[#This Row],[On Backorder]]="",tbl_Inventory[[#This Row],[Below Min]]="Y"),"Y","")</f>
        <v/>
      </c>
      <c r="K400" s="26">
        <f>IF(tbl_Inventory[[#This Row],[Reorder?]]="",0,IF(tbl_Inventory[[#This Row],[Category]]="A",$O$9,IF(tbl_Inventory[[#This Row],[Category]]="B",$O$10,IF(tbl_Inventory[[#This Row],[Category]]="C",$O$11,$O$12))))</f>
        <v>0</v>
      </c>
      <c r="L400" s="27">
        <f>IF(tbl_Inventory[[#This Row],[Reorder?]]="Y",VLOOKUP(tbl_Inventory[[#This Row],[Category]],$N$9:$P$13,2,0),0)</f>
        <v>0</v>
      </c>
      <c r="M400"/>
      <c r="N400" s="8"/>
      <c r="O400" s="9"/>
      <c r="P400" s="8"/>
      <c r="R400"/>
      <c r="S400" s="8"/>
      <c r="AC400" s="17">
        <v>21995</v>
      </c>
    </row>
    <row r="401" spans="1:29" x14ac:dyDescent="0.25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tbl_Inventory[[#This Row],[Cost Price]]*(IF(tbl_Inventory[[#This Row],[Premium?]]="Y",$P$4,$P$3)+1)</f>
        <v>107.99359999999999</v>
      </c>
      <c r="I401" s="25" t="str">
        <f>IF(tbl_Inventory[[#This Row],[Num In Stock]]&lt;$P$5,"Y","")</f>
        <v/>
      </c>
      <c r="J401" s="26" t="str">
        <f>IF(AND(tbl_Inventory[[#This Row],[On Backorder]]="",tbl_Inventory[[#This Row],[Below Min]]="Y"),"Y","")</f>
        <v/>
      </c>
      <c r="K401" s="26">
        <f>IF(tbl_Inventory[[#This Row],[Reorder?]]="",0,IF(tbl_Inventory[[#This Row],[Category]]="A",$O$9,IF(tbl_Inventory[[#This Row],[Category]]="B",$O$10,IF(tbl_Inventory[[#This Row],[Category]]="C",$O$11,$O$12))))</f>
        <v>0</v>
      </c>
      <c r="L401" s="27">
        <f>IF(tbl_Inventory[[#This Row],[Reorder?]]="Y",VLOOKUP(tbl_Inventory[[#This Row],[Category]],$N$9:$P$13,2,0),0)</f>
        <v>0</v>
      </c>
      <c r="M401"/>
      <c r="N401" s="8"/>
      <c r="O401" s="9"/>
      <c r="P401" s="8"/>
      <c r="R401"/>
      <c r="S401" s="8"/>
      <c r="AC401" s="17">
        <v>21995</v>
      </c>
    </row>
    <row r="402" spans="1:29" x14ac:dyDescent="0.25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tbl_Inventory[[#This Row],[Cost Price]]*(IF(tbl_Inventory[[#This Row],[Premium?]]="Y",$P$4,$P$3)+1)</f>
        <v>167.72519999999997</v>
      </c>
      <c r="I402" s="25" t="str">
        <f>IF(tbl_Inventory[[#This Row],[Num In Stock]]&lt;$P$5,"Y","")</f>
        <v/>
      </c>
      <c r="J402" s="26" t="str">
        <f>IF(AND(tbl_Inventory[[#This Row],[On Backorder]]="",tbl_Inventory[[#This Row],[Below Min]]="Y"),"Y","")</f>
        <v/>
      </c>
      <c r="K402" s="26">
        <f>IF(tbl_Inventory[[#This Row],[Reorder?]]="",0,IF(tbl_Inventory[[#This Row],[Category]]="A",$O$9,IF(tbl_Inventory[[#This Row],[Category]]="B",$O$10,IF(tbl_Inventory[[#This Row],[Category]]="C",$O$11,$O$12))))</f>
        <v>0</v>
      </c>
      <c r="L402" s="27">
        <f>IF(tbl_Inventory[[#This Row],[Reorder?]]="Y",VLOOKUP(tbl_Inventory[[#This Row],[Category]],$N$9:$P$13,2,0),0)</f>
        <v>0</v>
      </c>
      <c r="M402"/>
      <c r="N402" s="8"/>
      <c r="O402" s="9"/>
      <c r="P402" s="8"/>
      <c r="R402"/>
      <c r="S402" s="8"/>
      <c r="AC402" s="17">
        <v>21995</v>
      </c>
    </row>
    <row r="403" spans="1:29" x14ac:dyDescent="0.25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tbl_Inventory[[#This Row],[Cost Price]]*(IF(tbl_Inventory[[#This Row],[Premium?]]="Y",$P$4,$P$3)+1)</f>
        <v>105.82499999999999</v>
      </c>
      <c r="I403" s="25" t="str">
        <f>IF(tbl_Inventory[[#This Row],[Num In Stock]]&lt;$P$5,"Y","")</f>
        <v>Y</v>
      </c>
      <c r="J403" s="26" t="str">
        <f>IF(AND(tbl_Inventory[[#This Row],[On Backorder]]="",tbl_Inventory[[#This Row],[Below Min]]="Y"),"Y","")</f>
        <v>Y</v>
      </c>
      <c r="K403" s="26">
        <f>IF(tbl_Inventory[[#This Row],[Reorder?]]="",0,IF(tbl_Inventory[[#This Row],[Category]]="A",$O$9,IF(tbl_Inventory[[#This Row],[Category]]="B",$O$10,IF(tbl_Inventory[[#This Row],[Category]]="C",$O$11,$O$12))))</f>
        <v>35</v>
      </c>
      <c r="L403" s="27">
        <f>IF(tbl_Inventory[[#This Row],[Reorder?]]="Y",VLOOKUP(tbl_Inventory[[#This Row],[Category]],$N$9:$P$13,2,0),0)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25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tbl_Inventory[[#This Row],[Cost Price]]*(IF(tbl_Inventory[[#This Row],[Premium?]]="Y",$P$4,$P$3)+1)</f>
        <v>88.358399999999989</v>
      </c>
      <c r="I404" s="25" t="str">
        <f>IF(tbl_Inventory[[#This Row],[Num In Stock]]&lt;$P$5,"Y","")</f>
        <v>Y</v>
      </c>
      <c r="J404" s="26" t="str">
        <f>IF(AND(tbl_Inventory[[#This Row],[On Backorder]]="",tbl_Inventory[[#This Row],[Below Min]]="Y"),"Y","")</f>
        <v>Y</v>
      </c>
      <c r="K404" s="26">
        <f>IF(tbl_Inventory[[#This Row],[Reorder?]]="",0,IF(tbl_Inventory[[#This Row],[Category]]="A",$O$9,IF(tbl_Inventory[[#This Row],[Category]]="B",$O$10,IF(tbl_Inventory[[#This Row],[Category]]="C",$O$11,$O$12))))</f>
        <v>35</v>
      </c>
      <c r="L404" s="27">
        <f>IF(tbl_Inventory[[#This Row],[Reorder?]]="Y",VLOOKUP(tbl_Inventory[[#This Row],[Category]],$N$9:$P$13,2,0),0)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25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tbl_Inventory[[#This Row],[Cost Price]]*(IF(tbl_Inventory[[#This Row],[Premium?]]="Y",$P$4,$P$3)+1)</f>
        <v>139.125</v>
      </c>
      <c r="I405" s="25" t="str">
        <f>IF(tbl_Inventory[[#This Row],[Num In Stock]]&lt;$P$5,"Y","")</f>
        <v>Y</v>
      </c>
      <c r="J405" s="26" t="str">
        <f>IF(AND(tbl_Inventory[[#This Row],[On Backorder]]="",tbl_Inventory[[#This Row],[Below Min]]="Y"),"Y","")</f>
        <v>Y</v>
      </c>
      <c r="K405" s="26">
        <f>IF(tbl_Inventory[[#This Row],[Reorder?]]="",0,IF(tbl_Inventory[[#This Row],[Category]]="A",$O$9,IF(tbl_Inventory[[#This Row],[Category]]="B",$O$10,IF(tbl_Inventory[[#This Row],[Category]]="C",$O$11,$O$12))))</f>
        <v>35</v>
      </c>
      <c r="L405" s="27">
        <f>IF(tbl_Inventory[[#This Row],[Reorder?]]="Y",VLOOKUP(tbl_Inventory[[#This Row],[Category]],$N$9:$P$13,2,0),0)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25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tbl_Inventory[[#This Row],[Cost Price]]*(IF(tbl_Inventory[[#This Row],[Premium?]]="Y",$P$4,$P$3)+1)</f>
        <v>66.197999999999993</v>
      </c>
      <c r="I406" s="25" t="str">
        <f>IF(tbl_Inventory[[#This Row],[Num In Stock]]&lt;$P$5,"Y","")</f>
        <v>Y</v>
      </c>
      <c r="J406" s="26" t="str">
        <f>IF(AND(tbl_Inventory[[#This Row],[On Backorder]]="",tbl_Inventory[[#This Row],[Below Min]]="Y"),"Y","")</f>
        <v/>
      </c>
      <c r="K406" s="26">
        <f>IF(tbl_Inventory[[#This Row],[Reorder?]]="",0,IF(tbl_Inventory[[#This Row],[Category]]="A",$O$9,IF(tbl_Inventory[[#This Row],[Category]]="B",$O$10,IF(tbl_Inventory[[#This Row],[Category]]="C",$O$11,$O$12))))</f>
        <v>0</v>
      </c>
      <c r="L406" s="27">
        <f>IF(tbl_Inventory[[#This Row],[Reorder?]]="Y",VLOOKUP(tbl_Inventory[[#This Row],[Category]],$N$9:$P$13,2,0),0)</f>
        <v>0</v>
      </c>
      <c r="M406"/>
      <c r="N406" s="8"/>
      <c r="O406" s="9"/>
      <c r="P406" s="8"/>
      <c r="R406"/>
      <c r="S406" s="8"/>
      <c r="AC406" s="17">
        <v>21995</v>
      </c>
    </row>
    <row r="407" spans="1:29" x14ac:dyDescent="0.25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tbl_Inventory[[#This Row],[Cost Price]]*(IF(tbl_Inventory[[#This Row],[Premium?]]="Y",$P$4,$P$3)+1)</f>
        <v>1870.3125</v>
      </c>
      <c r="I407" s="25" t="str">
        <f>IF(tbl_Inventory[[#This Row],[Num In Stock]]&lt;$P$5,"Y","")</f>
        <v/>
      </c>
      <c r="J407" s="26" t="str">
        <f>IF(AND(tbl_Inventory[[#This Row],[On Backorder]]="",tbl_Inventory[[#This Row],[Below Min]]="Y"),"Y","")</f>
        <v/>
      </c>
      <c r="K407" s="26">
        <f>IF(tbl_Inventory[[#This Row],[Reorder?]]="",0,IF(tbl_Inventory[[#This Row],[Category]]="A",$O$9,IF(tbl_Inventory[[#This Row],[Category]]="B",$O$10,IF(tbl_Inventory[[#This Row],[Category]]="C",$O$11,$O$12))))</f>
        <v>0</v>
      </c>
      <c r="L407" s="27">
        <f>IF(tbl_Inventory[[#This Row],[Reorder?]]="Y",VLOOKUP(tbl_Inventory[[#This Row],[Category]],$N$9:$P$13,2,0),0)</f>
        <v>0</v>
      </c>
      <c r="M407"/>
      <c r="N407" s="8"/>
      <c r="O407" s="9"/>
      <c r="P407" s="8"/>
      <c r="R407"/>
      <c r="S407" s="8"/>
      <c r="AC407" s="17">
        <v>21995</v>
      </c>
    </row>
    <row r="408" spans="1:29" x14ac:dyDescent="0.25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tbl_Inventory[[#This Row],[Cost Price]]*(IF(tbl_Inventory[[#This Row],[Premium?]]="Y",$P$4,$P$3)+1)</f>
        <v>7280.875</v>
      </c>
      <c r="I408" s="25" t="str">
        <f>IF(tbl_Inventory[[#This Row],[Num In Stock]]&lt;$P$5,"Y","")</f>
        <v/>
      </c>
      <c r="J408" s="26" t="str">
        <f>IF(AND(tbl_Inventory[[#This Row],[On Backorder]]="",tbl_Inventory[[#This Row],[Below Min]]="Y"),"Y","")</f>
        <v/>
      </c>
      <c r="K408" s="26">
        <f>IF(tbl_Inventory[[#This Row],[Reorder?]]="",0,IF(tbl_Inventory[[#This Row],[Category]]="A",$O$9,IF(tbl_Inventory[[#This Row],[Category]]="B",$O$10,IF(tbl_Inventory[[#This Row],[Category]]="C",$O$11,$O$12))))</f>
        <v>0</v>
      </c>
      <c r="L408" s="27">
        <f>IF(tbl_Inventory[[#This Row],[Reorder?]]="Y",VLOOKUP(tbl_Inventory[[#This Row],[Category]],$N$9:$P$13,2,0),0)</f>
        <v>0</v>
      </c>
      <c r="M408"/>
      <c r="N408" s="8"/>
      <c r="O408" s="9"/>
      <c r="P408" s="8"/>
      <c r="R408"/>
      <c r="S408" s="8"/>
      <c r="AC408" s="17">
        <v>21995</v>
      </c>
    </row>
    <row r="409" spans="1:29" x14ac:dyDescent="0.25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tbl_Inventory[[#This Row],[Cost Price]]*(IF(tbl_Inventory[[#This Row],[Premium?]]="Y",$P$4,$P$3)+1)</f>
        <v>1409.8125</v>
      </c>
      <c r="I409" s="25" t="str">
        <f>IF(tbl_Inventory[[#This Row],[Num In Stock]]&lt;$P$5,"Y","")</f>
        <v/>
      </c>
      <c r="J409" s="26" t="str">
        <f>IF(AND(tbl_Inventory[[#This Row],[On Backorder]]="",tbl_Inventory[[#This Row],[Below Min]]="Y"),"Y","")</f>
        <v/>
      </c>
      <c r="K409" s="26">
        <f>IF(tbl_Inventory[[#This Row],[Reorder?]]="",0,IF(tbl_Inventory[[#This Row],[Category]]="A",$O$9,IF(tbl_Inventory[[#This Row],[Category]]="B",$O$10,IF(tbl_Inventory[[#This Row],[Category]]="C",$O$11,$O$12))))</f>
        <v>0</v>
      </c>
      <c r="L409" s="27">
        <f>IF(tbl_Inventory[[#This Row],[Reorder?]]="Y",VLOOKUP(tbl_Inventory[[#This Row],[Category]],$N$9:$P$13,2,0),0)</f>
        <v>0</v>
      </c>
      <c r="M409"/>
      <c r="N409" s="8"/>
      <c r="O409" s="9"/>
      <c r="P409" s="8"/>
      <c r="R409"/>
      <c r="S409" s="8"/>
      <c r="AC409" s="17">
        <v>21995</v>
      </c>
    </row>
    <row r="410" spans="1:29" x14ac:dyDescent="0.25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tbl_Inventory[[#This Row],[Cost Price]]*(IF(tbl_Inventory[[#This Row],[Premium?]]="Y",$P$4,$P$3)+1)</f>
        <v>1437.1875</v>
      </c>
      <c r="I410" s="25" t="str">
        <f>IF(tbl_Inventory[[#This Row],[Num In Stock]]&lt;$P$5,"Y","")</f>
        <v>Y</v>
      </c>
      <c r="J410" s="26" t="str">
        <f>IF(AND(tbl_Inventory[[#This Row],[On Backorder]]="",tbl_Inventory[[#This Row],[Below Min]]="Y"),"Y","")</f>
        <v/>
      </c>
      <c r="K410" s="26">
        <f>IF(tbl_Inventory[[#This Row],[Reorder?]]="",0,IF(tbl_Inventory[[#This Row],[Category]]="A",$O$9,IF(tbl_Inventory[[#This Row],[Category]]="B",$O$10,IF(tbl_Inventory[[#This Row],[Category]]="C",$O$11,$O$12))))</f>
        <v>0</v>
      </c>
      <c r="L410" s="27">
        <f>IF(tbl_Inventory[[#This Row],[Reorder?]]="Y",VLOOKUP(tbl_Inventory[[#This Row],[Category]],$N$9:$P$13,2,0),0)</f>
        <v>0</v>
      </c>
      <c r="M410"/>
      <c r="N410" s="8"/>
      <c r="O410" s="9"/>
      <c r="P410" s="8"/>
      <c r="R410"/>
      <c r="S410" s="8"/>
      <c r="AC410" s="17">
        <v>21995</v>
      </c>
    </row>
    <row r="411" spans="1:29" x14ac:dyDescent="0.25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tbl_Inventory[[#This Row],[Cost Price]]*(IF(tbl_Inventory[[#This Row],[Premium?]]="Y",$P$4,$P$3)+1)</f>
        <v>2097.375</v>
      </c>
      <c r="I411" s="25" t="str">
        <f>IF(tbl_Inventory[[#This Row],[Num In Stock]]&lt;$P$5,"Y","")</f>
        <v>Y</v>
      </c>
      <c r="J411" s="26" t="str">
        <f>IF(AND(tbl_Inventory[[#This Row],[On Backorder]]="",tbl_Inventory[[#This Row],[Below Min]]="Y"),"Y","")</f>
        <v/>
      </c>
      <c r="K411" s="26">
        <f>IF(tbl_Inventory[[#This Row],[Reorder?]]="",0,IF(tbl_Inventory[[#This Row],[Category]]="A",$O$9,IF(tbl_Inventory[[#This Row],[Category]]="B",$O$10,IF(tbl_Inventory[[#This Row],[Category]]="C",$O$11,$O$12))))</f>
        <v>0</v>
      </c>
      <c r="L411" s="27">
        <f>IF(tbl_Inventory[[#This Row],[Reorder?]]="Y",VLOOKUP(tbl_Inventory[[#This Row],[Category]],$N$9:$P$13,2,0),0)</f>
        <v>0</v>
      </c>
      <c r="M411"/>
      <c r="N411" s="8"/>
      <c r="O411" s="9"/>
      <c r="P411" s="8"/>
      <c r="R411"/>
      <c r="S411" s="8"/>
      <c r="AC411" s="17">
        <v>21995</v>
      </c>
    </row>
    <row r="412" spans="1:29" x14ac:dyDescent="0.25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tbl_Inventory[[#This Row],[Cost Price]]*(IF(tbl_Inventory[[#This Row],[Premium?]]="Y",$P$4,$P$3)+1)</f>
        <v>1382.547</v>
      </c>
      <c r="I412" s="25" t="str">
        <f>IF(tbl_Inventory[[#This Row],[Num In Stock]]&lt;$P$5,"Y","")</f>
        <v/>
      </c>
      <c r="J412" s="26" t="str">
        <f>IF(AND(tbl_Inventory[[#This Row],[On Backorder]]="",tbl_Inventory[[#This Row],[Below Min]]="Y"),"Y","")</f>
        <v/>
      </c>
      <c r="K412" s="26">
        <f>IF(tbl_Inventory[[#This Row],[Reorder?]]="",0,IF(tbl_Inventory[[#This Row],[Category]]="A",$O$9,IF(tbl_Inventory[[#This Row],[Category]]="B",$O$10,IF(tbl_Inventory[[#This Row],[Category]]="C",$O$11,$O$12))))</f>
        <v>0</v>
      </c>
      <c r="L412" s="27">
        <f>IF(tbl_Inventory[[#This Row],[Reorder?]]="Y",VLOOKUP(tbl_Inventory[[#This Row],[Category]],$N$9:$P$13,2,0),0)</f>
        <v>0</v>
      </c>
      <c r="M412"/>
      <c r="N412" s="8"/>
      <c r="O412" s="9"/>
      <c r="P412" s="8"/>
      <c r="R412"/>
      <c r="S412" s="8"/>
      <c r="AC412" s="17">
        <v>21995</v>
      </c>
    </row>
    <row r="413" spans="1:29" x14ac:dyDescent="0.25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tbl_Inventory[[#This Row],[Cost Price]]*(IF(tbl_Inventory[[#This Row],[Premium?]]="Y",$P$4,$P$3)+1)</f>
        <v>7143.5</v>
      </c>
      <c r="I413" s="25" t="str">
        <f>IF(tbl_Inventory[[#This Row],[Num In Stock]]&lt;$P$5,"Y","")</f>
        <v/>
      </c>
      <c r="J413" s="26" t="str">
        <f>IF(AND(tbl_Inventory[[#This Row],[On Backorder]]="",tbl_Inventory[[#This Row],[Below Min]]="Y"),"Y","")</f>
        <v/>
      </c>
      <c r="K413" s="26">
        <f>IF(tbl_Inventory[[#This Row],[Reorder?]]="",0,IF(tbl_Inventory[[#This Row],[Category]]="A",$O$9,IF(tbl_Inventory[[#This Row],[Category]]="B",$O$10,IF(tbl_Inventory[[#This Row],[Category]]="C",$O$11,$O$12))))</f>
        <v>0</v>
      </c>
      <c r="L413" s="27">
        <f>IF(tbl_Inventory[[#This Row],[Reorder?]]="Y",VLOOKUP(tbl_Inventory[[#This Row],[Category]],$N$9:$P$13,2,0),0)</f>
        <v>0</v>
      </c>
      <c r="M413"/>
      <c r="N413" s="8"/>
      <c r="O413" s="9"/>
      <c r="P413" s="8"/>
      <c r="R413"/>
      <c r="S413" s="8"/>
      <c r="AC413" s="17">
        <v>21995</v>
      </c>
    </row>
    <row r="414" spans="1:29" x14ac:dyDescent="0.25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tbl_Inventory[[#This Row],[Cost Price]]*(IF(tbl_Inventory[[#This Row],[Premium?]]="Y",$P$4,$P$3)+1)</f>
        <v>2076.9769999999999</v>
      </c>
      <c r="I414" s="25" t="str">
        <f>IF(tbl_Inventory[[#This Row],[Num In Stock]]&lt;$P$5,"Y","")</f>
        <v/>
      </c>
      <c r="J414" s="26" t="str">
        <f>IF(AND(tbl_Inventory[[#This Row],[On Backorder]]="",tbl_Inventory[[#This Row],[Below Min]]="Y"),"Y","")</f>
        <v/>
      </c>
      <c r="K414" s="26">
        <f>IF(tbl_Inventory[[#This Row],[Reorder?]]="",0,IF(tbl_Inventory[[#This Row],[Category]]="A",$O$9,IF(tbl_Inventory[[#This Row],[Category]]="B",$O$10,IF(tbl_Inventory[[#This Row],[Category]]="C",$O$11,$O$12))))</f>
        <v>0</v>
      </c>
      <c r="L414" s="27">
        <f>IF(tbl_Inventory[[#This Row],[Reorder?]]="Y",VLOOKUP(tbl_Inventory[[#This Row],[Category]],$N$9:$P$13,2,0),0)</f>
        <v>0</v>
      </c>
      <c r="M414"/>
      <c r="N414" s="8"/>
      <c r="O414" s="9"/>
      <c r="P414" s="8"/>
      <c r="R414"/>
      <c r="S414" s="8"/>
      <c r="AC414" s="17">
        <v>21995</v>
      </c>
    </row>
    <row r="415" spans="1:29" x14ac:dyDescent="0.25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tbl_Inventory[[#This Row],[Cost Price]]*(IF(tbl_Inventory[[#This Row],[Premium?]]="Y",$P$4,$P$3)+1)</f>
        <v>8738.375</v>
      </c>
      <c r="I415" s="25" t="str">
        <f>IF(tbl_Inventory[[#This Row],[Num In Stock]]&lt;$P$5,"Y","")</f>
        <v/>
      </c>
      <c r="J415" s="26" t="str">
        <f>IF(AND(tbl_Inventory[[#This Row],[On Backorder]]="",tbl_Inventory[[#This Row],[Below Min]]="Y"),"Y","")</f>
        <v/>
      </c>
      <c r="K415" s="26">
        <f>IF(tbl_Inventory[[#This Row],[Reorder?]]="",0,IF(tbl_Inventory[[#This Row],[Category]]="A",$O$9,IF(tbl_Inventory[[#This Row],[Category]]="B",$O$10,IF(tbl_Inventory[[#This Row],[Category]]="C",$O$11,$O$12))))</f>
        <v>0</v>
      </c>
      <c r="L415" s="27">
        <f>IF(tbl_Inventory[[#This Row],[Reorder?]]="Y",VLOOKUP(tbl_Inventory[[#This Row],[Category]],$N$9:$P$13,2,0),0)</f>
        <v>0</v>
      </c>
      <c r="M415"/>
      <c r="N415" s="8"/>
      <c r="O415" s="9"/>
      <c r="P415" s="8"/>
      <c r="R415"/>
      <c r="S415" s="8"/>
      <c r="AC415" s="17">
        <v>21995</v>
      </c>
    </row>
    <row r="416" spans="1:29" x14ac:dyDescent="0.25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tbl_Inventory[[#This Row],[Cost Price]]*(IF(tbl_Inventory[[#This Row],[Premium?]]="Y",$P$4,$P$3)+1)</f>
        <v>2093.4375</v>
      </c>
      <c r="I416" s="25" t="str">
        <f>IF(tbl_Inventory[[#This Row],[Num In Stock]]&lt;$P$5,"Y","")</f>
        <v/>
      </c>
      <c r="J416" s="26" t="str">
        <f>IF(AND(tbl_Inventory[[#This Row],[On Backorder]]="",tbl_Inventory[[#This Row],[Below Min]]="Y"),"Y","")</f>
        <v/>
      </c>
      <c r="K416" s="26">
        <f>IF(tbl_Inventory[[#This Row],[Reorder?]]="",0,IF(tbl_Inventory[[#This Row],[Category]]="A",$O$9,IF(tbl_Inventory[[#This Row],[Category]]="B",$O$10,IF(tbl_Inventory[[#This Row],[Category]]="C",$O$11,$O$12))))</f>
        <v>0</v>
      </c>
      <c r="L416" s="27">
        <f>IF(tbl_Inventory[[#This Row],[Reorder?]]="Y",VLOOKUP(tbl_Inventory[[#This Row],[Category]],$N$9:$P$13,2,0),0)</f>
        <v>0</v>
      </c>
      <c r="M416"/>
      <c r="N416" s="8"/>
      <c r="O416" s="9"/>
      <c r="P416" s="8"/>
      <c r="R416"/>
      <c r="S416" s="8"/>
      <c r="AC416" s="17">
        <v>21995</v>
      </c>
    </row>
    <row r="417" spans="1:29" x14ac:dyDescent="0.25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tbl_Inventory[[#This Row],[Cost Price]]*(IF(tbl_Inventory[[#This Row],[Premium?]]="Y",$P$4,$P$3)+1)</f>
        <v>3401.0549999999998</v>
      </c>
      <c r="I417" s="25" t="str">
        <f>IF(tbl_Inventory[[#This Row],[Num In Stock]]&lt;$P$5,"Y","")</f>
        <v/>
      </c>
      <c r="J417" s="26" t="str">
        <f>IF(AND(tbl_Inventory[[#This Row],[On Backorder]]="",tbl_Inventory[[#This Row],[Below Min]]="Y"),"Y","")</f>
        <v/>
      </c>
      <c r="K417" s="26">
        <f>IF(tbl_Inventory[[#This Row],[Reorder?]]="",0,IF(tbl_Inventory[[#This Row],[Category]]="A",$O$9,IF(tbl_Inventory[[#This Row],[Category]]="B",$O$10,IF(tbl_Inventory[[#This Row],[Category]]="C",$O$11,$O$12))))</f>
        <v>0</v>
      </c>
      <c r="L417" s="27">
        <f>IF(tbl_Inventory[[#This Row],[Reorder?]]="Y",VLOOKUP(tbl_Inventory[[#This Row],[Category]],$N$9:$P$13,2,0),0)</f>
        <v>0</v>
      </c>
      <c r="M417"/>
      <c r="N417" s="8"/>
      <c r="O417" s="9"/>
      <c r="P417" s="8"/>
      <c r="R417"/>
      <c r="S417" s="8"/>
      <c r="AC417" s="17">
        <v>21995</v>
      </c>
    </row>
    <row r="418" spans="1:29" x14ac:dyDescent="0.25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tbl_Inventory[[#This Row],[Cost Price]]*(IF(tbl_Inventory[[#This Row],[Premium?]]="Y",$P$4,$P$3)+1)</f>
        <v>1782.3899999999999</v>
      </c>
      <c r="I418" s="25" t="str">
        <f>IF(tbl_Inventory[[#This Row],[Num In Stock]]&lt;$P$5,"Y","")</f>
        <v/>
      </c>
      <c r="J418" s="26" t="str">
        <f>IF(AND(tbl_Inventory[[#This Row],[On Backorder]]="",tbl_Inventory[[#This Row],[Below Min]]="Y"),"Y","")</f>
        <v/>
      </c>
      <c r="K418" s="26">
        <f>IF(tbl_Inventory[[#This Row],[Reorder?]]="",0,IF(tbl_Inventory[[#This Row],[Category]]="A",$O$9,IF(tbl_Inventory[[#This Row],[Category]]="B",$O$10,IF(tbl_Inventory[[#This Row],[Category]]="C",$O$11,$O$12))))</f>
        <v>0</v>
      </c>
      <c r="L418" s="27">
        <f>IF(tbl_Inventory[[#This Row],[Reorder?]]="Y",VLOOKUP(tbl_Inventory[[#This Row],[Category]],$N$9:$P$13,2,0),0)</f>
        <v>0</v>
      </c>
      <c r="M418"/>
      <c r="N418" s="8"/>
      <c r="O418" s="9"/>
      <c r="P418" s="8"/>
      <c r="R418"/>
      <c r="S418" s="8"/>
      <c r="AC418" s="17">
        <v>21995</v>
      </c>
    </row>
    <row r="419" spans="1:29" x14ac:dyDescent="0.25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tbl_Inventory[[#This Row],[Cost Price]]*(IF(tbl_Inventory[[#This Row],[Premium?]]="Y",$P$4,$P$3)+1)</f>
        <v>3965.8620000000001</v>
      </c>
      <c r="I419" s="25" t="str">
        <f>IF(tbl_Inventory[[#This Row],[Num In Stock]]&lt;$P$5,"Y","")</f>
        <v>Y</v>
      </c>
      <c r="J419" s="26" t="str">
        <f>IF(AND(tbl_Inventory[[#This Row],[On Backorder]]="",tbl_Inventory[[#This Row],[Below Min]]="Y"),"Y","")</f>
        <v/>
      </c>
      <c r="K419" s="26">
        <f>IF(tbl_Inventory[[#This Row],[Reorder?]]="",0,IF(tbl_Inventory[[#This Row],[Category]]="A",$O$9,IF(tbl_Inventory[[#This Row],[Category]]="B",$O$10,IF(tbl_Inventory[[#This Row],[Category]]="C",$O$11,$O$12))))</f>
        <v>0</v>
      </c>
      <c r="L419" s="27">
        <f>IF(tbl_Inventory[[#This Row],[Reorder?]]="Y",VLOOKUP(tbl_Inventory[[#This Row],[Category]],$N$9:$P$13,2,0),0)</f>
        <v>0</v>
      </c>
      <c r="M419"/>
      <c r="N419" s="8"/>
      <c r="O419" s="9"/>
      <c r="P419" s="8"/>
      <c r="R419"/>
      <c r="S419" s="8"/>
      <c r="AC419" s="17">
        <v>21995</v>
      </c>
    </row>
    <row r="420" spans="1:29" x14ac:dyDescent="0.25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tbl_Inventory[[#This Row],[Cost Price]]*(IF(tbl_Inventory[[#This Row],[Premium?]]="Y",$P$4,$P$3)+1)</f>
        <v>2018.7439999999999</v>
      </c>
      <c r="I420" s="25" t="str">
        <f>IF(tbl_Inventory[[#This Row],[Num In Stock]]&lt;$P$5,"Y","")</f>
        <v/>
      </c>
      <c r="J420" s="26" t="str">
        <f>IF(AND(tbl_Inventory[[#This Row],[On Backorder]]="",tbl_Inventory[[#This Row],[Below Min]]="Y"),"Y","")</f>
        <v/>
      </c>
      <c r="K420" s="26">
        <f>IF(tbl_Inventory[[#This Row],[Reorder?]]="",0,IF(tbl_Inventory[[#This Row],[Category]]="A",$O$9,IF(tbl_Inventory[[#This Row],[Category]]="B",$O$10,IF(tbl_Inventory[[#This Row],[Category]]="C",$O$11,$O$12))))</f>
        <v>0</v>
      </c>
      <c r="L420" s="27">
        <f>IF(tbl_Inventory[[#This Row],[Reorder?]]="Y",VLOOKUP(tbl_Inventory[[#This Row],[Category]],$N$9:$P$13,2,0),0)</f>
        <v>0</v>
      </c>
      <c r="M420"/>
      <c r="N420" s="8"/>
      <c r="O420" s="9"/>
      <c r="P420" s="8"/>
      <c r="R420"/>
      <c r="S420" s="8"/>
      <c r="AC420" s="17">
        <v>21995</v>
      </c>
    </row>
    <row r="421" spans="1:29" x14ac:dyDescent="0.25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tbl_Inventory[[#This Row],[Cost Price]]*(IF(tbl_Inventory[[#This Row],[Premium?]]="Y",$P$4,$P$3)+1)</f>
        <v>1765.5749999999998</v>
      </c>
      <c r="I421" s="25" t="str">
        <f>IF(tbl_Inventory[[#This Row],[Num In Stock]]&lt;$P$5,"Y","")</f>
        <v/>
      </c>
      <c r="J421" s="26" t="str">
        <f>IF(AND(tbl_Inventory[[#This Row],[On Backorder]]="",tbl_Inventory[[#This Row],[Below Min]]="Y"),"Y","")</f>
        <v/>
      </c>
      <c r="K421" s="26">
        <f>IF(tbl_Inventory[[#This Row],[Reorder?]]="",0,IF(tbl_Inventory[[#This Row],[Category]]="A",$O$9,IF(tbl_Inventory[[#This Row],[Category]]="B",$O$10,IF(tbl_Inventory[[#This Row],[Category]]="C",$O$11,$O$12))))</f>
        <v>0</v>
      </c>
      <c r="L421" s="27">
        <f>IF(tbl_Inventory[[#This Row],[Reorder?]]="Y",VLOOKUP(tbl_Inventory[[#This Row],[Category]],$N$9:$P$13,2,0),0)</f>
        <v>0</v>
      </c>
      <c r="M421"/>
      <c r="N421" s="8"/>
      <c r="O421" s="9"/>
      <c r="P421" s="8"/>
      <c r="R421"/>
      <c r="S421" s="8"/>
      <c r="AC421" s="17">
        <v>21995</v>
      </c>
    </row>
    <row r="422" spans="1:29" x14ac:dyDescent="0.25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tbl_Inventory[[#This Row],[Cost Price]]*(IF(tbl_Inventory[[#This Row],[Premium?]]="Y",$P$4,$P$3)+1)</f>
        <v>2470.33</v>
      </c>
      <c r="I422" s="25" t="str">
        <f>IF(tbl_Inventory[[#This Row],[Num In Stock]]&lt;$P$5,"Y","")</f>
        <v>Y</v>
      </c>
      <c r="J422" s="26" t="str">
        <f>IF(AND(tbl_Inventory[[#This Row],[On Backorder]]="",tbl_Inventory[[#This Row],[Below Min]]="Y"),"Y","")</f>
        <v/>
      </c>
      <c r="K422" s="26">
        <f>IF(tbl_Inventory[[#This Row],[Reorder?]]="",0,IF(tbl_Inventory[[#This Row],[Category]]="A",$O$9,IF(tbl_Inventory[[#This Row],[Category]]="B",$O$10,IF(tbl_Inventory[[#This Row],[Category]]="C",$O$11,$O$12))))</f>
        <v>0</v>
      </c>
      <c r="L422" s="27">
        <f>IF(tbl_Inventory[[#This Row],[Reorder?]]="Y",VLOOKUP(tbl_Inventory[[#This Row],[Category]],$N$9:$P$13,2,0),0)</f>
        <v>0</v>
      </c>
      <c r="M422"/>
      <c r="N422" s="8"/>
      <c r="O422" s="9"/>
      <c r="P422" s="8"/>
      <c r="R422"/>
      <c r="S422" s="8"/>
      <c r="AC422" s="17">
        <v>21995</v>
      </c>
    </row>
    <row r="423" spans="1:29" x14ac:dyDescent="0.25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tbl_Inventory[[#This Row],[Cost Price]]*(IF(tbl_Inventory[[#This Row],[Premium?]]="Y",$P$4,$P$3)+1)</f>
        <v>2542.8125</v>
      </c>
      <c r="I423" s="25" t="str">
        <f>IF(tbl_Inventory[[#This Row],[Num In Stock]]&lt;$P$5,"Y","")</f>
        <v>Y</v>
      </c>
      <c r="J423" s="26" t="str">
        <f>IF(AND(tbl_Inventory[[#This Row],[On Backorder]]="",tbl_Inventory[[#This Row],[Below Min]]="Y"),"Y","")</f>
        <v>Y</v>
      </c>
      <c r="K423" s="26">
        <f>IF(tbl_Inventory[[#This Row],[Reorder?]]="",0,IF(tbl_Inventory[[#This Row],[Category]]="A",$O$9,IF(tbl_Inventory[[#This Row],[Category]]="B",$O$10,IF(tbl_Inventory[[#This Row],[Category]]="C",$O$11,$O$12))))</f>
        <v>25</v>
      </c>
      <c r="L423" s="27">
        <f>IF(tbl_Inventory[[#This Row],[Reorder?]]="Y",VLOOKUP(tbl_Inventory[[#This Row],[Category]],$N$9:$P$13,2,0),0)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25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tbl_Inventory[[#This Row],[Cost Price]]*(IF(tbl_Inventory[[#This Row],[Premium?]]="Y",$P$4,$P$3)+1)</f>
        <v>2200.1875</v>
      </c>
      <c r="I424" s="25" t="str">
        <f>IF(tbl_Inventory[[#This Row],[Num In Stock]]&lt;$P$5,"Y","")</f>
        <v/>
      </c>
      <c r="J424" s="26" t="str">
        <f>IF(AND(tbl_Inventory[[#This Row],[On Backorder]]="",tbl_Inventory[[#This Row],[Below Min]]="Y"),"Y","")</f>
        <v/>
      </c>
      <c r="K424" s="26">
        <f>IF(tbl_Inventory[[#This Row],[Reorder?]]="",0,IF(tbl_Inventory[[#This Row],[Category]]="A",$O$9,IF(tbl_Inventory[[#This Row],[Category]]="B",$O$10,IF(tbl_Inventory[[#This Row],[Category]]="C",$O$11,$O$12))))</f>
        <v>0</v>
      </c>
      <c r="L424" s="27">
        <f>IF(tbl_Inventory[[#This Row],[Reorder?]]="Y",VLOOKUP(tbl_Inventory[[#This Row],[Category]],$N$9:$P$13,2,0),0)</f>
        <v>0</v>
      </c>
      <c r="M424"/>
      <c r="N424" s="8"/>
      <c r="O424" s="9"/>
      <c r="P424" s="8"/>
      <c r="R424"/>
      <c r="S424" s="8"/>
      <c r="AC424" s="17">
        <v>21995</v>
      </c>
    </row>
    <row r="425" spans="1:29" x14ac:dyDescent="0.25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tbl_Inventory[[#This Row],[Cost Price]]*(IF(tbl_Inventory[[#This Row],[Premium?]]="Y",$P$4,$P$3)+1)</f>
        <v>3203.3125</v>
      </c>
      <c r="I425" s="25" t="str">
        <f>IF(tbl_Inventory[[#This Row],[Num In Stock]]&lt;$P$5,"Y","")</f>
        <v/>
      </c>
      <c r="J425" s="26" t="str">
        <f>IF(AND(tbl_Inventory[[#This Row],[On Backorder]]="",tbl_Inventory[[#This Row],[Below Min]]="Y"),"Y","")</f>
        <v/>
      </c>
      <c r="K425" s="26">
        <f>IF(tbl_Inventory[[#This Row],[Reorder?]]="",0,IF(tbl_Inventory[[#This Row],[Category]]="A",$O$9,IF(tbl_Inventory[[#This Row],[Category]]="B",$O$10,IF(tbl_Inventory[[#This Row],[Category]]="C",$O$11,$O$12))))</f>
        <v>0</v>
      </c>
      <c r="L425" s="27">
        <f>IF(tbl_Inventory[[#This Row],[Reorder?]]="Y",VLOOKUP(tbl_Inventory[[#This Row],[Category]],$N$9:$P$13,2,0),0)</f>
        <v>0</v>
      </c>
      <c r="M425"/>
      <c r="N425" s="8"/>
      <c r="O425" s="9"/>
      <c r="P425" s="8"/>
      <c r="R425"/>
      <c r="S425" s="8"/>
      <c r="AC425" s="17">
        <v>21995</v>
      </c>
    </row>
    <row r="426" spans="1:29" x14ac:dyDescent="0.25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tbl_Inventory[[#This Row],[Cost Price]]*(IF(tbl_Inventory[[#This Row],[Premium?]]="Y",$P$4,$P$3)+1)</f>
        <v>2567.5</v>
      </c>
      <c r="I426" s="25" t="str">
        <f>IF(tbl_Inventory[[#This Row],[Num In Stock]]&lt;$P$5,"Y","")</f>
        <v/>
      </c>
      <c r="J426" s="26" t="str">
        <f>IF(AND(tbl_Inventory[[#This Row],[On Backorder]]="",tbl_Inventory[[#This Row],[Below Min]]="Y"),"Y","")</f>
        <v/>
      </c>
      <c r="K426" s="26">
        <f>IF(tbl_Inventory[[#This Row],[Reorder?]]="",0,IF(tbl_Inventory[[#This Row],[Category]]="A",$O$9,IF(tbl_Inventory[[#This Row],[Category]]="B",$O$10,IF(tbl_Inventory[[#This Row],[Category]]="C",$O$11,$O$12))))</f>
        <v>0</v>
      </c>
      <c r="L426" s="27">
        <f>IF(tbl_Inventory[[#This Row],[Reorder?]]="Y",VLOOKUP(tbl_Inventory[[#This Row],[Category]],$N$9:$P$13,2,0),0)</f>
        <v>0</v>
      </c>
      <c r="M426"/>
      <c r="N426" s="8"/>
      <c r="O426" s="9"/>
      <c r="P426" s="8"/>
      <c r="R426"/>
      <c r="S426" s="8"/>
      <c r="AC426" s="17">
        <v>21995</v>
      </c>
    </row>
    <row r="427" spans="1:29" x14ac:dyDescent="0.25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tbl_Inventory[[#This Row],[Cost Price]]*(IF(tbl_Inventory[[#This Row],[Premium?]]="Y",$P$4,$P$3)+1)</f>
        <v>2542.8125</v>
      </c>
      <c r="I427" s="25" t="str">
        <f>IF(tbl_Inventory[[#This Row],[Num In Stock]]&lt;$P$5,"Y","")</f>
        <v/>
      </c>
      <c r="J427" s="26" t="str">
        <f>IF(AND(tbl_Inventory[[#This Row],[On Backorder]]="",tbl_Inventory[[#This Row],[Below Min]]="Y"),"Y","")</f>
        <v/>
      </c>
      <c r="K427" s="26">
        <f>IF(tbl_Inventory[[#This Row],[Reorder?]]="",0,IF(tbl_Inventory[[#This Row],[Category]]="A",$O$9,IF(tbl_Inventory[[#This Row],[Category]]="B",$O$10,IF(tbl_Inventory[[#This Row],[Category]]="C",$O$11,$O$12))))</f>
        <v>0</v>
      </c>
      <c r="L427" s="27">
        <f>IF(tbl_Inventory[[#This Row],[Reorder?]]="Y",VLOOKUP(tbl_Inventory[[#This Row],[Category]],$N$9:$P$13,2,0),0)</f>
        <v>0</v>
      </c>
      <c r="M427"/>
      <c r="N427" s="8"/>
      <c r="O427" s="9"/>
      <c r="P427" s="8"/>
      <c r="R427"/>
      <c r="S427" s="8"/>
      <c r="AC427" s="17">
        <v>21995</v>
      </c>
    </row>
    <row r="428" spans="1:29" x14ac:dyDescent="0.25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tbl_Inventory[[#This Row],[Cost Price]]*(IF(tbl_Inventory[[#This Row],[Premium?]]="Y",$P$4,$P$3)+1)</f>
        <v>2159.0625</v>
      </c>
      <c r="I428" s="25" t="str">
        <f>IF(tbl_Inventory[[#This Row],[Num In Stock]]&lt;$P$5,"Y","")</f>
        <v/>
      </c>
      <c r="J428" s="26" t="str">
        <f>IF(AND(tbl_Inventory[[#This Row],[On Backorder]]="",tbl_Inventory[[#This Row],[Below Min]]="Y"),"Y","")</f>
        <v/>
      </c>
      <c r="K428" s="26">
        <f>IF(tbl_Inventory[[#This Row],[Reorder?]]="",0,IF(tbl_Inventory[[#This Row],[Category]]="A",$O$9,IF(tbl_Inventory[[#This Row],[Category]]="B",$O$10,IF(tbl_Inventory[[#This Row],[Category]]="C",$O$11,$O$12))))</f>
        <v>0</v>
      </c>
      <c r="L428" s="27">
        <f>IF(tbl_Inventory[[#This Row],[Reorder?]]="Y",VLOOKUP(tbl_Inventory[[#This Row],[Category]],$N$9:$P$13,2,0),0)</f>
        <v>0</v>
      </c>
      <c r="M428"/>
      <c r="N428" s="8"/>
      <c r="O428" s="9"/>
      <c r="P428" s="8"/>
      <c r="R428"/>
      <c r="S428" s="8"/>
      <c r="AC428" s="17">
        <v>21995</v>
      </c>
    </row>
    <row r="429" spans="1:29" x14ac:dyDescent="0.25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tbl_Inventory[[#This Row],[Cost Price]]*(IF(tbl_Inventory[[#This Row],[Premium?]]="Y",$P$4,$P$3)+1)</f>
        <v>1816.875</v>
      </c>
      <c r="I429" s="25" t="str">
        <f>IF(tbl_Inventory[[#This Row],[Num In Stock]]&lt;$P$5,"Y","")</f>
        <v/>
      </c>
      <c r="J429" s="26" t="str">
        <f>IF(AND(tbl_Inventory[[#This Row],[On Backorder]]="",tbl_Inventory[[#This Row],[Below Min]]="Y"),"Y","")</f>
        <v/>
      </c>
      <c r="K429" s="26">
        <f>IF(tbl_Inventory[[#This Row],[Reorder?]]="",0,IF(tbl_Inventory[[#This Row],[Category]]="A",$O$9,IF(tbl_Inventory[[#This Row],[Category]]="B",$O$10,IF(tbl_Inventory[[#This Row],[Category]]="C",$O$11,$O$12))))</f>
        <v>0</v>
      </c>
      <c r="L429" s="27">
        <f>IF(tbl_Inventory[[#This Row],[Reorder?]]="Y",VLOOKUP(tbl_Inventory[[#This Row],[Category]],$N$9:$P$13,2,0),0)</f>
        <v>0</v>
      </c>
      <c r="M429"/>
      <c r="N429" s="8"/>
      <c r="O429" s="9"/>
      <c r="P429" s="8"/>
      <c r="R429"/>
      <c r="S429" s="8"/>
      <c r="AC429" s="17">
        <v>21995</v>
      </c>
    </row>
    <row r="430" spans="1:29" x14ac:dyDescent="0.25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tbl_Inventory[[#This Row],[Cost Price]]*(IF(tbl_Inventory[[#This Row],[Premium?]]="Y",$P$4,$P$3)+1)</f>
        <v>1382.547</v>
      </c>
      <c r="I430" s="25" t="str">
        <f>IF(tbl_Inventory[[#This Row],[Num In Stock]]&lt;$P$5,"Y","")</f>
        <v/>
      </c>
      <c r="J430" s="26" t="str">
        <f>IF(AND(tbl_Inventory[[#This Row],[On Backorder]]="",tbl_Inventory[[#This Row],[Below Min]]="Y"),"Y","")</f>
        <v/>
      </c>
      <c r="K430" s="26">
        <f>IF(tbl_Inventory[[#This Row],[Reorder?]]="",0,IF(tbl_Inventory[[#This Row],[Category]]="A",$O$9,IF(tbl_Inventory[[#This Row],[Category]]="B",$O$10,IF(tbl_Inventory[[#This Row],[Category]]="C",$O$11,$O$12))))</f>
        <v>0</v>
      </c>
      <c r="L430" s="27">
        <f>IF(tbl_Inventory[[#This Row],[Reorder?]]="Y",VLOOKUP(tbl_Inventory[[#This Row],[Category]],$N$9:$P$13,2,0),0)</f>
        <v>0</v>
      </c>
      <c r="M430"/>
      <c r="N430" s="8"/>
      <c r="O430" s="9"/>
      <c r="P430" s="8"/>
      <c r="R430"/>
      <c r="S430" s="8"/>
      <c r="AC430" s="17">
        <v>21995</v>
      </c>
    </row>
    <row r="431" spans="1:29" x14ac:dyDescent="0.25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tbl_Inventory[[#This Row],[Cost Price]]*(IF(tbl_Inventory[[#This Row],[Premium?]]="Y",$P$4,$P$3)+1)</f>
        <v>79.437599999999989</v>
      </c>
      <c r="I431" s="25" t="str">
        <f>IF(tbl_Inventory[[#This Row],[Num In Stock]]&lt;$P$5,"Y","")</f>
        <v>Y</v>
      </c>
      <c r="J431" s="26" t="str">
        <f>IF(AND(tbl_Inventory[[#This Row],[On Backorder]]="",tbl_Inventory[[#This Row],[Below Min]]="Y"),"Y","")</f>
        <v>Y</v>
      </c>
      <c r="K431" s="26">
        <f>IF(tbl_Inventory[[#This Row],[Reorder?]]="",0,IF(tbl_Inventory[[#This Row],[Category]]="A",$O$9,IF(tbl_Inventory[[#This Row],[Category]]="B",$O$10,IF(tbl_Inventory[[#This Row],[Category]]="C",$O$11,$O$12))))</f>
        <v>35</v>
      </c>
      <c r="L431" s="27">
        <f>IF(tbl_Inventory[[#This Row],[Reorder?]]="Y",VLOOKUP(tbl_Inventory[[#This Row],[Category]],$N$9:$P$13,2,0),0)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25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tbl_Inventory[[#This Row],[Cost Price]]*(IF(tbl_Inventory[[#This Row],[Premium?]]="Y",$P$4,$P$3)+1)</f>
        <v>4082.5049999999997</v>
      </c>
      <c r="I432" s="25" t="str">
        <f>IF(tbl_Inventory[[#This Row],[Num In Stock]]&lt;$P$5,"Y","")</f>
        <v/>
      </c>
      <c r="J432" s="26" t="str">
        <f>IF(AND(tbl_Inventory[[#This Row],[On Backorder]]="",tbl_Inventory[[#This Row],[Below Min]]="Y"),"Y","")</f>
        <v/>
      </c>
      <c r="K432" s="26">
        <f>IF(tbl_Inventory[[#This Row],[Reorder?]]="",0,IF(tbl_Inventory[[#This Row],[Category]]="A",$O$9,IF(tbl_Inventory[[#This Row],[Category]]="B",$O$10,IF(tbl_Inventory[[#This Row],[Category]]="C",$O$11,$O$12))))</f>
        <v>0</v>
      </c>
      <c r="L432" s="27">
        <f>IF(tbl_Inventory[[#This Row],[Reorder?]]="Y",VLOOKUP(tbl_Inventory[[#This Row],[Category]],$N$9:$P$13,2,0),0)</f>
        <v>0</v>
      </c>
      <c r="M432"/>
      <c r="N432" s="8"/>
      <c r="O432" s="9"/>
      <c r="P432" s="8"/>
      <c r="R432"/>
      <c r="S432" s="8"/>
      <c r="AC432" s="17">
        <v>490</v>
      </c>
    </row>
    <row r="433" spans="1:29" x14ac:dyDescent="0.25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tbl_Inventory[[#This Row],[Cost Price]]*(IF(tbl_Inventory[[#This Row],[Premium?]]="Y",$P$4,$P$3)+1)</f>
        <v>2641.902</v>
      </c>
      <c r="I433" s="25" t="str">
        <f>IF(tbl_Inventory[[#This Row],[Num In Stock]]&lt;$P$5,"Y","")</f>
        <v/>
      </c>
      <c r="J433" s="26" t="str">
        <f>IF(AND(tbl_Inventory[[#This Row],[On Backorder]]="",tbl_Inventory[[#This Row],[Below Min]]="Y"),"Y","")</f>
        <v/>
      </c>
      <c r="K433" s="26">
        <f>IF(tbl_Inventory[[#This Row],[Reorder?]]="",0,IF(tbl_Inventory[[#This Row],[Category]]="A",$O$9,IF(tbl_Inventory[[#This Row],[Category]]="B",$O$10,IF(tbl_Inventory[[#This Row],[Category]]="C",$O$11,$O$12))))</f>
        <v>0</v>
      </c>
      <c r="L433" s="27">
        <f>IF(tbl_Inventory[[#This Row],[Reorder?]]="Y",VLOOKUP(tbl_Inventory[[#This Row],[Category]],$N$9:$P$13,2,0),0)</f>
        <v>0</v>
      </c>
      <c r="M433"/>
      <c r="N433" s="8"/>
      <c r="O433" s="9"/>
      <c r="P433" s="8"/>
      <c r="R433"/>
      <c r="S433" s="8"/>
      <c r="AC433" s="17">
        <v>490</v>
      </c>
    </row>
    <row r="434" spans="1:29" x14ac:dyDescent="0.25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tbl_Inventory[[#This Row],[Cost Price]]*(IF(tbl_Inventory[[#This Row],[Premium?]]="Y",$P$4,$P$3)+1)</f>
        <v>2880.9375</v>
      </c>
      <c r="I434" s="25" t="str">
        <f>IF(tbl_Inventory[[#This Row],[Num In Stock]]&lt;$P$5,"Y","")</f>
        <v/>
      </c>
      <c r="J434" s="26" t="str">
        <f>IF(AND(tbl_Inventory[[#This Row],[On Backorder]]="",tbl_Inventory[[#This Row],[Below Min]]="Y"),"Y","")</f>
        <v/>
      </c>
      <c r="K434" s="26">
        <f>IF(tbl_Inventory[[#This Row],[Reorder?]]="",0,IF(tbl_Inventory[[#This Row],[Category]]="A",$O$9,IF(tbl_Inventory[[#This Row],[Category]]="B",$O$10,IF(tbl_Inventory[[#This Row],[Category]]="C",$O$11,$O$12))))</f>
        <v>0</v>
      </c>
      <c r="L434" s="27">
        <f>IF(tbl_Inventory[[#This Row],[Reorder?]]="Y",VLOOKUP(tbl_Inventory[[#This Row],[Category]],$N$9:$P$13,2,0),0)</f>
        <v>0</v>
      </c>
      <c r="M434"/>
      <c r="N434" s="8"/>
      <c r="O434" s="9"/>
      <c r="P434" s="8"/>
      <c r="R434"/>
      <c r="S434" s="8"/>
      <c r="AC434" s="17">
        <v>1095</v>
      </c>
    </row>
    <row r="435" spans="1:29" x14ac:dyDescent="0.25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tbl_Inventory[[#This Row],[Cost Price]]*(IF(tbl_Inventory[[#This Row],[Premium?]]="Y",$P$4,$P$3)+1)</f>
        <v>2057.5659999999998</v>
      </c>
      <c r="I435" s="25" t="str">
        <f>IF(tbl_Inventory[[#This Row],[Num In Stock]]&lt;$P$5,"Y","")</f>
        <v/>
      </c>
      <c r="J435" s="26" t="str">
        <f>IF(AND(tbl_Inventory[[#This Row],[On Backorder]]="",tbl_Inventory[[#This Row],[Below Min]]="Y"),"Y","")</f>
        <v/>
      </c>
      <c r="K435" s="26">
        <f>IF(tbl_Inventory[[#This Row],[Reorder?]]="",0,IF(tbl_Inventory[[#This Row],[Category]]="A",$O$9,IF(tbl_Inventory[[#This Row],[Category]]="B",$O$10,IF(tbl_Inventory[[#This Row],[Category]]="C",$O$11,$O$12))))</f>
        <v>0</v>
      </c>
      <c r="L435" s="27">
        <f>IF(tbl_Inventory[[#This Row],[Reorder?]]="Y",VLOOKUP(tbl_Inventory[[#This Row],[Category]],$N$9:$P$13,2,0),0)</f>
        <v>0</v>
      </c>
      <c r="M435"/>
      <c r="N435" s="8"/>
      <c r="O435" s="9"/>
      <c r="P435" s="8"/>
      <c r="R435"/>
      <c r="S435" s="8"/>
      <c r="AC435" s="17">
        <v>4395</v>
      </c>
    </row>
    <row r="436" spans="1:29" x14ac:dyDescent="0.25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tbl_Inventory[[#This Row],[Cost Price]]*(IF(tbl_Inventory[[#This Row],[Premium?]]="Y",$P$4,$P$3)+1)</f>
        <v>5094.625</v>
      </c>
      <c r="I436" s="25" t="str">
        <f>IF(tbl_Inventory[[#This Row],[Num In Stock]]&lt;$P$5,"Y","")</f>
        <v>Y</v>
      </c>
      <c r="J436" s="26" t="str">
        <f>IF(AND(tbl_Inventory[[#This Row],[On Backorder]]="",tbl_Inventory[[#This Row],[Below Min]]="Y"),"Y","")</f>
        <v>Y</v>
      </c>
      <c r="K436" s="26">
        <f>IF(tbl_Inventory[[#This Row],[Reorder?]]="",0,IF(tbl_Inventory[[#This Row],[Category]]="A",$O$9,IF(tbl_Inventory[[#This Row],[Category]]="B",$O$10,IF(tbl_Inventory[[#This Row],[Category]]="C",$O$11,$O$12))))</f>
        <v>25</v>
      </c>
      <c r="L436" s="27">
        <f>IF(tbl_Inventory[[#This Row],[Reorder?]]="Y",VLOOKUP(tbl_Inventory[[#This Row],[Category]],$N$9:$P$13,2,0),0)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25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tbl_Inventory[[#This Row],[Cost Price]]*(IF(tbl_Inventory[[#This Row],[Premium?]]="Y",$P$4,$P$3)+1)</f>
        <v>242.98559999999998</v>
      </c>
      <c r="I437" s="25" t="str">
        <f>IF(tbl_Inventory[[#This Row],[Num In Stock]]&lt;$P$5,"Y","")</f>
        <v/>
      </c>
      <c r="J437" s="26" t="str">
        <f>IF(AND(tbl_Inventory[[#This Row],[On Backorder]]="",tbl_Inventory[[#This Row],[Below Min]]="Y"),"Y","")</f>
        <v/>
      </c>
      <c r="K437" s="26">
        <f>IF(tbl_Inventory[[#This Row],[Reorder?]]="",0,IF(tbl_Inventory[[#This Row],[Category]]="A",$O$9,IF(tbl_Inventory[[#This Row],[Category]]="B",$O$10,IF(tbl_Inventory[[#This Row],[Category]]="C",$O$11,$O$12))))</f>
        <v>0</v>
      </c>
      <c r="L437" s="27">
        <f>IF(tbl_Inventory[[#This Row],[Reorder?]]="Y",VLOOKUP(tbl_Inventory[[#This Row],[Category]],$N$9:$P$13,2,0),0)</f>
        <v>0</v>
      </c>
      <c r="M437"/>
      <c r="N437" s="8"/>
      <c r="O437" s="9"/>
      <c r="P437" s="8"/>
      <c r="R437"/>
      <c r="S437" s="8"/>
      <c r="AC437" s="17">
        <v>5495</v>
      </c>
    </row>
    <row r="438" spans="1:29" x14ac:dyDescent="0.25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tbl_Inventory[[#This Row],[Cost Price]]*(IF(tbl_Inventory[[#This Row],[Premium?]]="Y",$P$4,$P$3)+1)</f>
        <v>247.65839999999997</v>
      </c>
      <c r="I438" s="25" t="str">
        <f>IF(tbl_Inventory[[#This Row],[Num In Stock]]&lt;$P$5,"Y","")</f>
        <v/>
      </c>
      <c r="J438" s="26" t="str">
        <f>IF(AND(tbl_Inventory[[#This Row],[On Backorder]]="",tbl_Inventory[[#This Row],[Below Min]]="Y"),"Y","")</f>
        <v/>
      </c>
      <c r="K438" s="26">
        <f>IF(tbl_Inventory[[#This Row],[Reorder?]]="",0,IF(tbl_Inventory[[#This Row],[Category]]="A",$O$9,IF(tbl_Inventory[[#This Row],[Category]]="B",$O$10,IF(tbl_Inventory[[#This Row],[Category]]="C",$O$11,$O$12))))</f>
        <v>0</v>
      </c>
      <c r="L438" s="27">
        <f>IF(tbl_Inventory[[#This Row],[Reorder?]]="Y",VLOOKUP(tbl_Inventory[[#This Row],[Category]],$N$9:$P$13,2,0),0)</f>
        <v>0</v>
      </c>
      <c r="M438"/>
      <c r="N438" s="8"/>
      <c r="O438" s="9"/>
      <c r="P438" s="8"/>
      <c r="R438"/>
      <c r="S438" s="8"/>
      <c r="AC438" s="17">
        <v>5495</v>
      </c>
    </row>
    <row r="439" spans="1:29" x14ac:dyDescent="0.25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tbl_Inventory[[#This Row],[Cost Price]]*(IF(tbl_Inventory[[#This Row],[Premium?]]="Y",$P$4,$P$3)+1)</f>
        <v>11433.5</v>
      </c>
      <c r="I439" s="25" t="str">
        <f>IF(tbl_Inventory[[#This Row],[Num In Stock]]&lt;$P$5,"Y","")</f>
        <v>Y</v>
      </c>
      <c r="J439" s="26" t="str">
        <f>IF(AND(tbl_Inventory[[#This Row],[On Backorder]]="",tbl_Inventory[[#This Row],[Below Min]]="Y"),"Y","")</f>
        <v>Y</v>
      </c>
      <c r="K439" s="26">
        <f>IF(tbl_Inventory[[#This Row],[Reorder?]]="",0,IF(tbl_Inventory[[#This Row],[Category]]="A",$O$9,IF(tbl_Inventory[[#This Row],[Category]]="B",$O$10,IF(tbl_Inventory[[#This Row],[Category]]="C",$O$11,$O$12))))</f>
        <v>15</v>
      </c>
      <c r="L439" s="27">
        <f>IF(tbl_Inventory[[#This Row],[Reorder?]]="Y",VLOOKUP(tbl_Inventory[[#This Row],[Category]],$N$9:$P$13,2,0),0)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25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tbl_Inventory[[#This Row],[Cost Price]]*(IF(tbl_Inventory[[#This Row],[Premium?]]="Y",$P$4,$P$3)+1)</f>
        <v>21177.342000000001</v>
      </c>
      <c r="I440" s="25" t="str">
        <f>IF(tbl_Inventory[[#This Row],[Num In Stock]]&lt;$P$5,"Y","")</f>
        <v/>
      </c>
      <c r="J440" s="26" t="str">
        <f>IF(AND(tbl_Inventory[[#This Row],[On Backorder]]="",tbl_Inventory[[#This Row],[Below Min]]="Y"),"Y","")</f>
        <v/>
      </c>
      <c r="K440" s="26">
        <f>IF(tbl_Inventory[[#This Row],[Reorder?]]="",0,IF(tbl_Inventory[[#This Row],[Category]]="A",$O$9,IF(tbl_Inventory[[#This Row],[Category]]="B",$O$10,IF(tbl_Inventory[[#This Row],[Category]]="C",$O$11,$O$12))))</f>
        <v>0</v>
      </c>
      <c r="L440" s="27">
        <f>IF(tbl_Inventory[[#This Row],[Reorder?]]="Y",VLOOKUP(tbl_Inventory[[#This Row],[Category]],$N$9:$P$13,2,0),0)</f>
        <v>0</v>
      </c>
      <c r="M440"/>
      <c r="N440" s="8"/>
      <c r="O440" s="9"/>
      <c r="P440" s="8"/>
      <c r="R440"/>
      <c r="S440" s="8"/>
      <c r="AC440" s="17">
        <v>5495</v>
      </c>
    </row>
    <row r="441" spans="1:29" x14ac:dyDescent="0.25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tbl_Inventory[[#This Row],[Cost Price]]*(IF(tbl_Inventory[[#This Row],[Premium?]]="Y",$P$4,$P$3)+1)</f>
        <v>247.65839999999997</v>
      </c>
      <c r="I441" s="25" t="str">
        <f>IF(tbl_Inventory[[#This Row],[Num In Stock]]&lt;$P$5,"Y","")</f>
        <v>Y</v>
      </c>
      <c r="J441" s="26" t="str">
        <f>IF(AND(tbl_Inventory[[#This Row],[On Backorder]]="",tbl_Inventory[[#This Row],[Below Min]]="Y"),"Y","")</f>
        <v>Y</v>
      </c>
      <c r="K441" s="26">
        <f>IF(tbl_Inventory[[#This Row],[Reorder?]]="",0,IF(tbl_Inventory[[#This Row],[Category]]="A",$O$9,IF(tbl_Inventory[[#This Row],[Category]]="B",$O$10,IF(tbl_Inventory[[#This Row],[Category]]="C",$O$11,$O$12))))</f>
        <v>35</v>
      </c>
      <c r="L441" s="27">
        <f>IF(tbl_Inventory[[#This Row],[Reorder?]]="Y",VLOOKUP(tbl_Inventory[[#This Row],[Category]],$N$9:$P$13,2,0),0)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25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tbl_Inventory[[#This Row],[Cost Price]]*(IF(tbl_Inventory[[#This Row],[Premium?]]="Y",$P$4,$P$3)+1)</f>
        <v>12987.1875</v>
      </c>
      <c r="I442" s="25" t="str">
        <f>IF(tbl_Inventory[[#This Row],[Num In Stock]]&lt;$P$5,"Y","")</f>
        <v>Y</v>
      </c>
      <c r="J442" s="26" t="str">
        <f>IF(AND(tbl_Inventory[[#This Row],[On Backorder]]="",tbl_Inventory[[#This Row],[Below Min]]="Y"),"Y","")</f>
        <v/>
      </c>
      <c r="K442" s="26">
        <f>IF(tbl_Inventory[[#This Row],[Reorder?]]="",0,IF(tbl_Inventory[[#This Row],[Category]]="A",$O$9,IF(tbl_Inventory[[#This Row],[Category]]="B",$O$10,IF(tbl_Inventory[[#This Row],[Category]]="C",$O$11,$O$12))))</f>
        <v>0</v>
      </c>
      <c r="L442" s="27">
        <f>IF(tbl_Inventory[[#This Row],[Reorder?]]="Y",VLOOKUP(tbl_Inventory[[#This Row],[Category]],$N$9:$P$13,2,0),0)</f>
        <v>0</v>
      </c>
      <c r="M442"/>
      <c r="N442" s="8"/>
      <c r="O442" s="9"/>
      <c r="P442" s="8"/>
      <c r="R442"/>
      <c r="S442" s="8"/>
      <c r="AC442" s="17">
        <v>5495</v>
      </c>
    </row>
    <row r="443" spans="1:29" x14ac:dyDescent="0.25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tbl_Inventory[[#This Row],[Cost Price]]*(IF(tbl_Inventory[[#This Row],[Premium?]]="Y",$P$4,$P$3)+1)</f>
        <v>21800.204999999998</v>
      </c>
      <c r="I443" s="25" t="str">
        <f>IF(tbl_Inventory[[#This Row],[Num In Stock]]&lt;$P$5,"Y","")</f>
        <v/>
      </c>
      <c r="J443" s="26" t="str">
        <f>IF(AND(tbl_Inventory[[#This Row],[On Backorder]]="",tbl_Inventory[[#This Row],[Below Min]]="Y"),"Y","")</f>
        <v/>
      </c>
      <c r="K443" s="26">
        <f>IF(tbl_Inventory[[#This Row],[Reorder?]]="",0,IF(tbl_Inventory[[#This Row],[Category]]="A",$O$9,IF(tbl_Inventory[[#This Row],[Category]]="B",$O$10,IF(tbl_Inventory[[#This Row],[Category]]="C",$O$11,$O$12))))</f>
        <v>0</v>
      </c>
      <c r="L443" s="27">
        <f>IF(tbl_Inventory[[#This Row],[Reorder?]]="Y",VLOOKUP(tbl_Inventory[[#This Row],[Category]],$N$9:$P$13,2,0),0)</f>
        <v>0</v>
      </c>
      <c r="M443"/>
      <c r="N443" s="8"/>
      <c r="O443" s="9"/>
      <c r="P443" s="8"/>
      <c r="R443"/>
      <c r="S443" s="8"/>
      <c r="AC443" s="17">
        <v>5495</v>
      </c>
    </row>
    <row r="444" spans="1:29" x14ac:dyDescent="0.25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tbl_Inventory[[#This Row],[Cost Price]]*(IF(tbl_Inventory[[#This Row],[Premium?]]="Y",$P$4,$P$3)+1)</f>
        <v>13709.0625</v>
      </c>
      <c r="I444" s="25" t="str">
        <f>IF(tbl_Inventory[[#This Row],[Num In Stock]]&lt;$P$5,"Y","")</f>
        <v/>
      </c>
      <c r="J444" s="26" t="str">
        <f>IF(AND(tbl_Inventory[[#This Row],[On Backorder]]="",tbl_Inventory[[#This Row],[Below Min]]="Y"),"Y","")</f>
        <v/>
      </c>
      <c r="K444" s="26">
        <f>IF(tbl_Inventory[[#This Row],[Reorder?]]="",0,IF(tbl_Inventory[[#This Row],[Category]]="A",$O$9,IF(tbl_Inventory[[#This Row],[Category]]="B",$O$10,IF(tbl_Inventory[[#This Row],[Category]]="C",$O$11,$O$12))))</f>
        <v>0</v>
      </c>
      <c r="L444" s="27">
        <f>IF(tbl_Inventory[[#This Row],[Reorder?]]="Y",VLOOKUP(tbl_Inventory[[#This Row],[Category]],$N$9:$P$13,2,0),0)</f>
        <v>0</v>
      </c>
      <c r="M444"/>
      <c r="N444" s="8"/>
      <c r="O444" s="9"/>
      <c r="P444" s="8"/>
      <c r="R444"/>
      <c r="S444" s="8"/>
      <c r="AC444" s="17">
        <v>5495</v>
      </c>
    </row>
    <row r="445" spans="1:29" x14ac:dyDescent="0.25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tbl_Inventory[[#This Row],[Cost Price]]*(IF(tbl_Inventory[[#This Row],[Premium?]]="Y",$P$4,$P$3)+1)</f>
        <v>1999.3329999999999</v>
      </c>
      <c r="I445" s="25" t="str">
        <f>IF(tbl_Inventory[[#This Row],[Num In Stock]]&lt;$P$5,"Y","")</f>
        <v/>
      </c>
      <c r="J445" s="26" t="str">
        <f>IF(AND(tbl_Inventory[[#This Row],[On Backorder]]="",tbl_Inventory[[#This Row],[Below Min]]="Y"),"Y","")</f>
        <v/>
      </c>
      <c r="K445" s="26">
        <f>IF(tbl_Inventory[[#This Row],[Reorder?]]="",0,IF(tbl_Inventory[[#This Row],[Category]]="A",$O$9,IF(tbl_Inventory[[#This Row],[Category]]="B",$O$10,IF(tbl_Inventory[[#This Row],[Category]]="C",$O$11,$O$12))))</f>
        <v>0</v>
      </c>
      <c r="L445" s="27">
        <f>IF(tbl_Inventory[[#This Row],[Reorder?]]="Y",VLOOKUP(tbl_Inventory[[#This Row],[Category]],$N$9:$P$13,2,0),0)</f>
        <v>0</v>
      </c>
      <c r="M445"/>
      <c r="N445" s="8"/>
      <c r="O445" s="9"/>
      <c r="P445" s="8"/>
      <c r="R445"/>
      <c r="S445" s="8"/>
      <c r="AC445" s="17">
        <v>1315</v>
      </c>
    </row>
    <row r="446" spans="1:29" x14ac:dyDescent="0.25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tbl_Inventory[[#This Row],[Cost Price]]*(IF(tbl_Inventory[[#This Row],[Premium?]]="Y",$P$4,$P$3)+1)</f>
        <v>10924.625</v>
      </c>
      <c r="I446" s="25" t="str">
        <f>IF(tbl_Inventory[[#This Row],[Num In Stock]]&lt;$P$5,"Y","")</f>
        <v/>
      </c>
      <c r="J446" s="26" t="str">
        <f>IF(AND(tbl_Inventory[[#This Row],[On Backorder]]="",tbl_Inventory[[#This Row],[Below Min]]="Y"),"Y","")</f>
        <v/>
      </c>
      <c r="K446" s="26">
        <f>IF(tbl_Inventory[[#This Row],[Reorder?]]="",0,IF(tbl_Inventory[[#This Row],[Category]]="A",$O$9,IF(tbl_Inventory[[#This Row],[Category]]="B",$O$10,IF(tbl_Inventory[[#This Row],[Category]]="C",$O$11,$O$12))))</f>
        <v>0</v>
      </c>
      <c r="L446" s="27">
        <f>IF(tbl_Inventory[[#This Row],[Reorder?]]="Y",VLOOKUP(tbl_Inventory[[#This Row],[Category]],$N$9:$P$13,2,0),0)</f>
        <v>0</v>
      </c>
      <c r="M446"/>
      <c r="N446" s="8"/>
      <c r="O446" s="9"/>
      <c r="P446" s="8"/>
      <c r="R446"/>
      <c r="S446" s="8"/>
      <c r="AC446" s="17">
        <v>1315</v>
      </c>
    </row>
    <row r="447" spans="1:29" x14ac:dyDescent="0.25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tbl_Inventory[[#This Row],[Cost Price]]*(IF(tbl_Inventory[[#This Row],[Premium?]]="Y",$P$4,$P$3)+1)</f>
        <v>264.82500000000005</v>
      </c>
      <c r="I447" s="25" t="str">
        <f>IF(tbl_Inventory[[#This Row],[Num In Stock]]&lt;$P$5,"Y","")</f>
        <v/>
      </c>
      <c r="J447" s="26" t="str">
        <f>IF(AND(tbl_Inventory[[#This Row],[On Backorder]]="",tbl_Inventory[[#This Row],[Below Min]]="Y"),"Y","")</f>
        <v/>
      </c>
      <c r="K447" s="26">
        <f>IF(tbl_Inventory[[#This Row],[Reorder?]]="",0,IF(tbl_Inventory[[#This Row],[Category]]="A",$O$9,IF(tbl_Inventory[[#This Row],[Category]]="B",$O$10,IF(tbl_Inventory[[#This Row],[Category]]="C",$O$11,$O$12))))</f>
        <v>0</v>
      </c>
      <c r="L447" s="27">
        <f>IF(tbl_Inventory[[#This Row],[Reorder?]]="Y",VLOOKUP(tbl_Inventory[[#This Row],[Category]],$N$9:$P$13,2,0),0)</f>
        <v>0</v>
      </c>
      <c r="M447"/>
      <c r="N447" s="8"/>
      <c r="O447" s="9"/>
      <c r="P447" s="8"/>
      <c r="R447"/>
      <c r="S447" s="8"/>
      <c r="AC447" s="17">
        <v>655</v>
      </c>
    </row>
    <row r="448" spans="1:29" x14ac:dyDescent="0.25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tbl_Inventory[[#This Row],[Cost Price]]*(IF(tbl_Inventory[[#This Row],[Premium?]]="Y",$P$4,$P$3)+1)</f>
        <v>14018.625</v>
      </c>
      <c r="I448" s="25" t="str">
        <f>IF(tbl_Inventory[[#This Row],[Num In Stock]]&lt;$P$5,"Y","")</f>
        <v>Y</v>
      </c>
      <c r="J448" s="26" t="str">
        <f>IF(AND(tbl_Inventory[[#This Row],[On Backorder]]="",tbl_Inventory[[#This Row],[Below Min]]="Y"),"Y","")</f>
        <v>Y</v>
      </c>
      <c r="K448" s="26">
        <f>IF(tbl_Inventory[[#This Row],[Reorder?]]="",0,IF(tbl_Inventory[[#This Row],[Category]]="A",$O$9,IF(tbl_Inventory[[#This Row],[Category]]="B",$O$10,IF(tbl_Inventory[[#This Row],[Category]]="C",$O$11,$O$12))))</f>
        <v>10</v>
      </c>
      <c r="L448" s="27">
        <f>IF(tbl_Inventory[[#This Row],[Reorder?]]="Y",VLOOKUP(tbl_Inventory[[#This Row],[Category]],$N$9:$P$13,2,0),0)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25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tbl_Inventory[[#This Row],[Cost Price]]*(IF(tbl_Inventory[[#This Row],[Premium?]]="Y",$P$4,$P$3)+1)</f>
        <v>11104.566999999999</v>
      </c>
      <c r="I449" s="25" t="str">
        <f>IF(tbl_Inventory[[#This Row],[Num In Stock]]&lt;$P$5,"Y","")</f>
        <v/>
      </c>
      <c r="J449" s="26" t="str">
        <f>IF(AND(tbl_Inventory[[#This Row],[On Backorder]]="",tbl_Inventory[[#This Row],[Below Min]]="Y"),"Y","")</f>
        <v/>
      </c>
      <c r="K449" s="26">
        <f>IF(tbl_Inventory[[#This Row],[Reorder?]]="",0,IF(tbl_Inventory[[#This Row],[Category]]="A",$O$9,IF(tbl_Inventory[[#This Row],[Category]]="B",$O$10,IF(tbl_Inventory[[#This Row],[Category]]="C",$O$11,$O$12))))</f>
        <v>0</v>
      </c>
      <c r="L449" s="27">
        <f>IF(tbl_Inventory[[#This Row],[Reorder?]]="Y",VLOOKUP(tbl_Inventory[[#This Row],[Category]],$N$9:$P$13,2,0),0)</f>
        <v>0</v>
      </c>
      <c r="M449"/>
      <c r="N449" s="8"/>
      <c r="O449" s="9"/>
      <c r="P449" s="8"/>
      <c r="R449"/>
      <c r="S449" s="8"/>
      <c r="AC449" s="17">
        <v>435</v>
      </c>
    </row>
    <row r="450" spans="1:29" x14ac:dyDescent="0.25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tbl_Inventory[[#This Row],[Cost Price]]*(IF(tbl_Inventory[[#This Row],[Premium?]]="Y",$P$4,$P$3)+1)</f>
        <v>9624.905999999999</v>
      </c>
      <c r="I450" s="25" t="str">
        <f>IF(tbl_Inventory[[#This Row],[Num In Stock]]&lt;$P$5,"Y","")</f>
        <v/>
      </c>
      <c r="J450" s="26" t="str">
        <f>IF(AND(tbl_Inventory[[#This Row],[On Backorder]]="",tbl_Inventory[[#This Row],[Below Min]]="Y"),"Y","")</f>
        <v/>
      </c>
      <c r="K450" s="26">
        <f>IF(tbl_Inventory[[#This Row],[Reorder?]]="",0,IF(tbl_Inventory[[#This Row],[Category]]="A",$O$9,IF(tbl_Inventory[[#This Row],[Category]]="B",$O$10,IF(tbl_Inventory[[#This Row],[Category]]="C",$O$11,$O$12))))</f>
        <v>0</v>
      </c>
      <c r="L450" s="27">
        <f>IF(tbl_Inventory[[#This Row],[Reorder?]]="Y",VLOOKUP(tbl_Inventory[[#This Row],[Category]],$N$9:$P$13,2,0),0)</f>
        <v>0</v>
      </c>
      <c r="M450"/>
      <c r="N450" s="8"/>
      <c r="O450" s="9"/>
      <c r="P450" s="8"/>
      <c r="R450"/>
      <c r="S450" s="8"/>
      <c r="AC450" s="17">
        <v>185</v>
      </c>
    </row>
    <row r="451" spans="1:29" x14ac:dyDescent="0.25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tbl_Inventory[[#This Row],[Cost Price]]*(IF(tbl_Inventory[[#This Row],[Premium?]]="Y",$P$4,$P$3)+1)</f>
        <v>3965.8620000000001</v>
      </c>
      <c r="I451" s="25" t="str">
        <f>IF(tbl_Inventory[[#This Row],[Num In Stock]]&lt;$P$5,"Y","")</f>
        <v/>
      </c>
      <c r="J451" s="26" t="str">
        <f>IF(AND(tbl_Inventory[[#This Row],[On Backorder]]="",tbl_Inventory[[#This Row],[Below Min]]="Y"),"Y","")</f>
        <v/>
      </c>
      <c r="K451" s="26">
        <f>IF(tbl_Inventory[[#This Row],[Reorder?]]="",0,IF(tbl_Inventory[[#This Row],[Category]]="A",$O$9,IF(tbl_Inventory[[#This Row],[Category]]="B",$O$10,IF(tbl_Inventory[[#This Row],[Category]]="C",$O$11,$O$12))))</f>
        <v>0</v>
      </c>
      <c r="L451" s="27">
        <f>IF(tbl_Inventory[[#This Row],[Reorder?]]="Y",VLOOKUP(tbl_Inventory[[#This Row],[Category]],$N$9:$P$13,2,0),0)</f>
        <v>0</v>
      </c>
      <c r="M451"/>
      <c r="N451" s="8"/>
      <c r="O451" s="9"/>
      <c r="P451" s="8"/>
      <c r="R451"/>
      <c r="S451" s="8"/>
      <c r="AC451" s="17">
        <v>10445</v>
      </c>
    </row>
    <row r="452" spans="1:29" x14ac:dyDescent="0.25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tbl_Inventory[[#This Row],[Cost Price]]*(IF(tbl_Inventory[[#This Row],[Premium?]]="Y",$P$4,$P$3)+1)</f>
        <v>4082.5049999999997</v>
      </c>
      <c r="I452" s="25" t="str">
        <f>IF(tbl_Inventory[[#This Row],[Num In Stock]]&lt;$P$5,"Y","")</f>
        <v/>
      </c>
      <c r="J452" s="26" t="str">
        <f>IF(AND(tbl_Inventory[[#This Row],[On Backorder]]="",tbl_Inventory[[#This Row],[Below Min]]="Y"),"Y","")</f>
        <v/>
      </c>
      <c r="K452" s="26">
        <f>IF(tbl_Inventory[[#This Row],[Reorder?]]="",0,IF(tbl_Inventory[[#This Row],[Category]]="A",$O$9,IF(tbl_Inventory[[#This Row],[Category]]="B",$O$10,IF(tbl_Inventory[[#This Row],[Category]]="C",$O$11,$O$12))))</f>
        <v>0</v>
      </c>
      <c r="L452" s="27">
        <f>IF(tbl_Inventory[[#This Row],[Reorder?]]="Y",VLOOKUP(tbl_Inventory[[#This Row],[Category]],$N$9:$P$13,2,0),0)</f>
        <v>0</v>
      </c>
      <c r="M452"/>
      <c r="N452" s="8"/>
      <c r="O452" s="9"/>
      <c r="P452" s="8"/>
      <c r="R452"/>
      <c r="S452" s="8"/>
      <c r="AC452" s="17">
        <v>7145</v>
      </c>
    </row>
    <row r="453" spans="1:29" x14ac:dyDescent="0.25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tbl_Inventory[[#This Row],[Cost Price]]*(IF(tbl_Inventory[[#This Row],[Premium?]]="Y",$P$4,$P$3)+1)</f>
        <v>259.875</v>
      </c>
      <c r="I453" s="25" t="str">
        <f>IF(tbl_Inventory[[#This Row],[Num In Stock]]&lt;$P$5,"Y","")</f>
        <v/>
      </c>
      <c r="J453" s="26" t="str">
        <f>IF(AND(tbl_Inventory[[#This Row],[On Backorder]]="",tbl_Inventory[[#This Row],[Below Min]]="Y"),"Y","")</f>
        <v/>
      </c>
      <c r="K453" s="26">
        <f>IF(tbl_Inventory[[#This Row],[Reorder?]]="",0,IF(tbl_Inventory[[#This Row],[Category]]="A",$O$9,IF(tbl_Inventory[[#This Row],[Category]]="B",$O$10,IF(tbl_Inventory[[#This Row],[Category]]="C",$O$11,$O$12))))</f>
        <v>0</v>
      </c>
      <c r="L453" s="27">
        <f>IF(tbl_Inventory[[#This Row],[Reorder?]]="Y",VLOOKUP(tbl_Inventory[[#This Row],[Category]],$N$9:$P$13,2,0),0)</f>
        <v>0</v>
      </c>
      <c r="M453"/>
      <c r="N453" s="8"/>
      <c r="O453" s="9"/>
      <c r="P453" s="8"/>
      <c r="R453"/>
      <c r="S453" s="8"/>
      <c r="AC453" s="17">
        <v>5495</v>
      </c>
    </row>
    <row r="454" spans="1:29" x14ac:dyDescent="0.25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tbl_Inventory[[#This Row],[Cost Price]]*(IF(tbl_Inventory[[#This Row],[Premium?]]="Y",$P$4,$P$3)+1)</f>
        <v>245.322</v>
      </c>
      <c r="I454" s="25" t="str">
        <f>IF(tbl_Inventory[[#This Row],[Num In Stock]]&lt;$P$5,"Y","")</f>
        <v/>
      </c>
      <c r="J454" s="26" t="str">
        <f>IF(AND(tbl_Inventory[[#This Row],[On Backorder]]="",tbl_Inventory[[#This Row],[Below Min]]="Y"),"Y","")</f>
        <v/>
      </c>
      <c r="K454" s="26">
        <f>IF(tbl_Inventory[[#This Row],[Reorder?]]="",0,IF(tbl_Inventory[[#This Row],[Category]]="A",$O$9,IF(tbl_Inventory[[#This Row],[Category]]="B",$O$10,IF(tbl_Inventory[[#This Row],[Category]]="C",$O$11,$O$12))))</f>
        <v>0</v>
      </c>
      <c r="L454" s="27">
        <f>IF(tbl_Inventory[[#This Row],[Reorder?]]="Y",VLOOKUP(tbl_Inventory[[#This Row],[Category]],$N$9:$P$13,2,0),0)</f>
        <v>0</v>
      </c>
      <c r="M454"/>
      <c r="N454" s="8"/>
      <c r="O454" s="9"/>
      <c r="P454" s="8"/>
      <c r="R454"/>
      <c r="S454" s="8"/>
      <c r="AC454" s="17">
        <v>1095</v>
      </c>
    </row>
    <row r="455" spans="1:29" x14ac:dyDescent="0.25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tbl_Inventory[[#This Row],[Cost Price]]*(IF(tbl_Inventory[[#This Row],[Premium?]]="Y",$P$4,$P$3)+1)</f>
        <v>4808.3819999999996</v>
      </c>
      <c r="I455" s="25" t="str">
        <f>IF(tbl_Inventory[[#This Row],[Num In Stock]]&lt;$P$5,"Y","")</f>
        <v>Y</v>
      </c>
      <c r="J455" s="26" t="str">
        <f>IF(AND(tbl_Inventory[[#This Row],[On Backorder]]="",tbl_Inventory[[#This Row],[Below Min]]="Y"),"Y","")</f>
        <v/>
      </c>
      <c r="K455" s="26">
        <f>IF(tbl_Inventory[[#This Row],[Reorder?]]="",0,IF(tbl_Inventory[[#This Row],[Category]]="A",$O$9,IF(tbl_Inventory[[#This Row],[Category]]="B",$O$10,IF(tbl_Inventory[[#This Row],[Category]]="C",$O$11,$O$12))))</f>
        <v>0</v>
      </c>
      <c r="L455" s="27">
        <f>IF(tbl_Inventory[[#This Row],[Reorder?]]="Y",VLOOKUP(tbl_Inventory[[#This Row],[Category]],$N$9:$P$13,2,0),0)</f>
        <v>0</v>
      </c>
      <c r="M455"/>
      <c r="N455" s="8"/>
      <c r="O455" s="9"/>
      <c r="P455" s="8"/>
      <c r="R455"/>
      <c r="S455" s="8"/>
      <c r="AC455" s="17">
        <v>1095</v>
      </c>
    </row>
    <row r="456" spans="1:29" x14ac:dyDescent="0.25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tbl_Inventory[[#This Row],[Cost Price]]*(IF(tbl_Inventory[[#This Row],[Premium?]]="Y",$P$4,$P$3)+1)</f>
        <v>8744.8029999999999</v>
      </c>
      <c r="I456" s="25" t="str">
        <f>IF(tbl_Inventory[[#This Row],[Num In Stock]]&lt;$P$5,"Y","")</f>
        <v/>
      </c>
      <c r="J456" s="26" t="str">
        <f>IF(AND(tbl_Inventory[[#This Row],[On Backorder]]="",tbl_Inventory[[#This Row],[Below Min]]="Y"),"Y","")</f>
        <v/>
      </c>
      <c r="K456" s="26">
        <f>IF(tbl_Inventory[[#This Row],[Reorder?]]="",0,IF(tbl_Inventory[[#This Row],[Category]]="A",$O$9,IF(tbl_Inventory[[#This Row],[Category]]="B",$O$10,IF(tbl_Inventory[[#This Row],[Category]]="C",$O$11,$O$12))))</f>
        <v>0</v>
      </c>
      <c r="L456" s="27">
        <f>IF(tbl_Inventory[[#This Row],[Reorder?]]="Y",VLOOKUP(tbl_Inventory[[#This Row],[Category]],$N$9:$P$13,2,0),0)</f>
        <v>0</v>
      </c>
      <c r="M456"/>
      <c r="N456" s="8"/>
      <c r="O456" s="9"/>
      <c r="P456" s="8"/>
      <c r="R456"/>
      <c r="S456" s="8"/>
      <c r="AC456" s="17">
        <v>825</v>
      </c>
    </row>
    <row r="457" spans="1:29" x14ac:dyDescent="0.25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tbl_Inventory[[#This Row],[Cost Price]]*(IF(tbl_Inventory[[#This Row],[Premium?]]="Y",$P$4,$P$3)+1)</f>
        <v>2771.4070000000002</v>
      </c>
      <c r="I457" s="25" t="str">
        <f>IF(tbl_Inventory[[#This Row],[Num In Stock]]&lt;$P$5,"Y","")</f>
        <v/>
      </c>
      <c r="J457" s="26" t="str">
        <f>IF(AND(tbl_Inventory[[#This Row],[On Backorder]]="",tbl_Inventory[[#This Row],[Below Min]]="Y"),"Y","")</f>
        <v/>
      </c>
      <c r="K457" s="26">
        <f>IF(tbl_Inventory[[#This Row],[Reorder?]]="",0,IF(tbl_Inventory[[#This Row],[Category]]="A",$O$9,IF(tbl_Inventory[[#This Row],[Category]]="B",$O$10,IF(tbl_Inventory[[#This Row],[Category]]="C",$O$11,$O$12))))</f>
        <v>0</v>
      </c>
      <c r="L457" s="27">
        <f>IF(tbl_Inventory[[#This Row],[Reorder?]]="Y",VLOOKUP(tbl_Inventory[[#This Row],[Category]],$N$9:$P$13,2,0),0)</f>
        <v>0</v>
      </c>
      <c r="M457"/>
      <c r="N457" s="8"/>
      <c r="O457" s="9"/>
      <c r="P457" s="8"/>
      <c r="R457"/>
      <c r="S457" s="8"/>
      <c r="AC457" s="17">
        <v>545</v>
      </c>
    </row>
    <row r="458" spans="1:29" x14ac:dyDescent="0.25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tbl_Inventory[[#This Row],[Cost Price]]*(IF(tbl_Inventory[[#This Row],[Premium?]]="Y",$P$4,$P$3)+1)</f>
        <v>5393.5439999999999</v>
      </c>
      <c r="I458" s="25" t="str">
        <f>IF(tbl_Inventory[[#This Row],[Num In Stock]]&lt;$P$5,"Y","")</f>
        <v/>
      </c>
      <c r="J458" s="26" t="str">
        <f>IF(AND(tbl_Inventory[[#This Row],[On Backorder]]="",tbl_Inventory[[#This Row],[Below Min]]="Y"),"Y","")</f>
        <v/>
      </c>
      <c r="K458" s="26">
        <f>IF(tbl_Inventory[[#This Row],[Reorder?]]="",0,IF(tbl_Inventory[[#This Row],[Category]]="A",$O$9,IF(tbl_Inventory[[#This Row],[Category]]="B",$O$10,IF(tbl_Inventory[[#This Row],[Category]]="C",$O$11,$O$12))))</f>
        <v>0</v>
      </c>
      <c r="L458" s="27">
        <f>IF(tbl_Inventory[[#This Row],[Reorder?]]="Y",VLOOKUP(tbl_Inventory[[#This Row],[Category]],$N$9:$P$13,2,0),0)</f>
        <v>0</v>
      </c>
      <c r="M458"/>
      <c r="N458" s="8"/>
      <c r="O458" s="9"/>
      <c r="P458" s="8"/>
      <c r="R458"/>
      <c r="S458" s="8"/>
      <c r="AC458" s="17">
        <v>198</v>
      </c>
    </row>
    <row r="459" spans="1:29" x14ac:dyDescent="0.25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tbl_Inventory[[#This Row],[Cost Price]]*(IF(tbl_Inventory[[#This Row],[Premium?]]="Y",$P$4,$P$3)+1)</f>
        <v>9263.5625</v>
      </c>
      <c r="I459" s="25" t="str">
        <f>IF(tbl_Inventory[[#This Row],[Num In Stock]]&lt;$P$5,"Y","")</f>
        <v/>
      </c>
      <c r="J459" s="26" t="str">
        <f>IF(AND(tbl_Inventory[[#This Row],[On Backorder]]="",tbl_Inventory[[#This Row],[Below Min]]="Y"),"Y","")</f>
        <v/>
      </c>
      <c r="K459" s="26">
        <f>IF(tbl_Inventory[[#This Row],[Reorder?]]="",0,IF(tbl_Inventory[[#This Row],[Category]]="A",$O$9,IF(tbl_Inventory[[#This Row],[Category]]="B",$O$10,IF(tbl_Inventory[[#This Row],[Category]]="C",$O$11,$O$12))))</f>
        <v>0</v>
      </c>
      <c r="L459" s="27">
        <f>IF(tbl_Inventory[[#This Row],[Reorder?]]="Y",VLOOKUP(tbl_Inventory[[#This Row],[Category]],$N$9:$P$13,2,0),0)</f>
        <v>0</v>
      </c>
      <c r="M459"/>
      <c r="N459" s="8"/>
      <c r="O459" s="9"/>
      <c r="P459" s="8"/>
      <c r="R459"/>
      <c r="S459" s="8"/>
      <c r="AC459" s="17">
        <v>198</v>
      </c>
    </row>
    <row r="460" spans="1:29" x14ac:dyDescent="0.25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tbl_Inventory[[#This Row],[Cost Price]]*(IF(tbl_Inventory[[#This Row],[Premium?]]="Y",$P$4,$P$3)+1)</f>
        <v>3563.625</v>
      </c>
      <c r="I460" s="25" t="str">
        <f>IF(tbl_Inventory[[#This Row],[Num In Stock]]&lt;$P$5,"Y","")</f>
        <v/>
      </c>
      <c r="J460" s="26" t="str">
        <f>IF(AND(tbl_Inventory[[#This Row],[On Backorder]]="",tbl_Inventory[[#This Row],[Below Min]]="Y"),"Y","")</f>
        <v/>
      </c>
      <c r="K460" s="26">
        <f>IF(tbl_Inventory[[#This Row],[Reorder?]]="",0,IF(tbl_Inventory[[#This Row],[Category]]="A",$O$9,IF(tbl_Inventory[[#This Row],[Category]]="B",$O$10,IF(tbl_Inventory[[#This Row],[Category]]="C",$O$11,$O$12))))</f>
        <v>0</v>
      </c>
      <c r="L460" s="27">
        <f>IF(tbl_Inventory[[#This Row],[Reorder?]]="Y",VLOOKUP(tbl_Inventory[[#This Row],[Category]],$N$9:$P$13,2,0),0)</f>
        <v>0</v>
      </c>
      <c r="M460"/>
      <c r="N460" s="8"/>
      <c r="O460" s="9"/>
      <c r="P460" s="8"/>
      <c r="R460"/>
      <c r="S460" s="8"/>
      <c r="AC460" s="17">
        <v>198</v>
      </c>
    </row>
    <row r="461" spans="1:29" x14ac:dyDescent="0.25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tbl_Inventory[[#This Row],[Cost Price]]*(IF(tbl_Inventory[[#This Row],[Premium?]]="Y",$P$4,$P$3)+1)</f>
        <v>11653.375</v>
      </c>
      <c r="I461" s="25" t="str">
        <f>IF(tbl_Inventory[[#This Row],[Num In Stock]]&lt;$P$5,"Y","")</f>
        <v/>
      </c>
      <c r="J461" s="26" t="str">
        <f>IF(AND(tbl_Inventory[[#This Row],[On Backorder]]="",tbl_Inventory[[#This Row],[Below Min]]="Y"),"Y","")</f>
        <v/>
      </c>
      <c r="K461" s="26">
        <f>IF(tbl_Inventory[[#This Row],[Reorder?]]="",0,IF(tbl_Inventory[[#This Row],[Category]]="A",$O$9,IF(tbl_Inventory[[#This Row],[Category]]="B",$O$10,IF(tbl_Inventory[[#This Row],[Category]]="C",$O$11,$O$12))))</f>
        <v>0</v>
      </c>
      <c r="L461" s="27">
        <f>IF(tbl_Inventory[[#This Row],[Reorder?]]="Y",VLOOKUP(tbl_Inventory[[#This Row],[Category]],$N$9:$P$13,2,0),0)</f>
        <v>0</v>
      </c>
      <c r="M461"/>
      <c r="N461" s="8"/>
      <c r="O461" s="9"/>
      <c r="P461" s="8"/>
      <c r="R461"/>
      <c r="S461" s="8"/>
      <c r="AC461" s="17">
        <v>198</v>
      </c>
    </row>
    <row r="462" spans="1:29" x14ac:dyDescent="0.25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tbl_Inventory[[#This Row],[Cost Price]]*(IF(tbl_Inventory[[#This Row],[Premium?]]="Y",$P$4,$P$3)+1)</f>
        <v>13971.022999999999</v>
      </c>
      <c r="I462" s="25" t="str">
        <f>IF(tbl_Inventory[[#This Row],[Num In Stock]]&lt;$P$5,"Y","")</f>
        <v/>
      </c>
      <c r="J462" s="26" t="str">
        <f>IF(AND(tbl_Inventory[[#This Row],[On Backorder]]="",tbl_Inventory[[#This Row],[Below Min]]="Y"),"Y","")</f>
        <v/>
      </c>
      <c r="K462" s="26">
        <f>IF(tbl_Inventory[[#This Row],[Reorder?]]="",0,IF(tbl_Inventory[[#This Row],[Category]]="A",$O$9,IF(tbl_Inventory[[#This Row],[Category]]="B",$O$10,IF(tbl_Inventory[[#This Row],[Category]]="C",$O$11,$O$12))))</f>
        <v>0</v>
      </c>
      <c r="L462" s="27">
        <f>IF(tbl_Inventory[[#This Row],[Reorder?]]="Y",VLOOKUP(tbl_Inventory[[#This Row],[Category]],$N$9:$P$13,2,0),0)</f>
        <v>0</v>
      </c>
      <c r="M462"/>
      <c r="N462" s="8"/>
      <c r="O462" s="9"/>
      <c r="P462" s="8"/>
      <c r="R462"/>
      <c r="S462" s="8"/>
      <c r="AC462" s="17">
        <v>198</v>
      </c>
    </row>
    <row r="463" spans="1:29" x14ac:dyDescent="0.25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tbl_Inventory[[#This Row],[Cost Price]]*(IF(tbl_Inventory[[#This Row],[Premium?]]="Y",$P$4,$P$3)+1)</f>
        <v>9173.625</v>
      </c>
      <c r="I463" s="25" t="str">
        <f>IF(tbl_Inventory[[#This Row],[Num In Stock]]&lt;$P$5,"Y","")</f>
        <v/>
      </c>
      <c r="J463" s="26" t="str">
        <f>IF(AND(tbl_Inventory[[#This Row],[On Backorder]]="",tbl_Inventory[[#This Row],[Below Min]]="Y"),"Y","")</f>
        <v/>
      </c>
      <c r="K463" s="26">
        <f>IF(tbl_Inventory[[#This Row],[Reorder?]]="",0,IF(tbl_Inventory[[#This Row],[Category]]="A",$O$9,IF(tbl_Inventory[[#This Row],[Category]]="B",$O$10,IF(tbl_Inventory[[#This Row],[Category]]="C",$O$11,$O$12))))</f>
        <v>0</v>
      </c>
      <c r="L463" s="27">
        <f>IF(tbl_Inventory[[#This Row],[Reorder?]]="Y",VLOOKUP(tbl_Inventory[[#This Row],[Category]],$N$9:$P$13,2,0),0)</f>
        <v>0</v>
      </c>
      <c r="M463"/>
      <c r="N463" s="8"/>
      <c r="O463" s="9"/>
      <c r="P463" s="8"/>
      <c r="R463"/>
      <c r="S463" s="8"/>
      <c r="AC463" s="17">
        <v>198</v>
      </c>
    </row>
    <row r="464" spans="1:29" x14ac:dyDescent="0.25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tbl_Inventory[[#This Row],[Cost Price]]*(IF(tbl_Inventory[[#This Row],[Premium?]]="Y",$P$4,$P$3)+1)</f>
        <v>19853.382000000001</v>
      </c>
      <c r="I464" s="25" t="str">
        <f>IF(tbl_Inventory[[#This Row],[Num In Stock]]&lt;$P$5,"Y","")</f>
        <v>Y</v>
      </c>
      <c r="J464" s="26" t="str">
        <f>IF(AND(tbl_Inventory[[#This Row],[On Backorder]]="",tbl_Inventory[[#This Row],[Below Min]]="Y"),"Y","")</f>
        <v/>
      </c>
      <c r="K464" s="26">
        <f>IF(tbl_Inventory[[#This Row],[Reorder?]]="",0,IF(tbl_Inventory[[#This Row],[Category]]="A",$O$9,IF(tbl_Inventory[[#This Row],[Category]]="B",$O$10,IF(tbl_Inventory[[#This Row],[Category]]="C",$O$11,$O$12))))</f>
        <v>0</v>
      </c>
      <c r="L464" s="27">
        <f>IF(tbl_Inventory[[#This Row],[Reorder?]]="Y",VLOOKUP(tbl_Inventory[[#This Row],[Category]],$N$9:$P$13,2,0),0)</f>
        <v>0</v>
      </c>
      <c r="M464"/>
      <c r="N464" s="8"/>
      <c r="O464" s="9"/>
      <c r="P464" s="8"/>
      <c r="R464"/>
      <c r="S464" s="8"/>
      <c r="AC464" s="17">
        <v>765</v>
      </c>
    </row>
    <row r="465" spans="1:29" x14ac:dyDescent="0.25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tbl_Inventory[[#This Row],[Cost Price]]*(IF(tbl_Inventory[[#This Row],[Premium?]]="Y",$P$4,$P$3)+1)</f>
        <v>17542.823999999997</v>
      </c>
      <c r="I465" s="25" t="str">
        <f>IF(tbl_Inventory[[#This Row],[Num In Stock]]&lt;$P$5,"Y","")</f>
        <v>Y</v>
      </c>
      <c r="J465" s="26" t="str">
        <f>IF(AND(tbl_Inventory[[#This Row],[On Backorder]]="",tbl_Inventory[[#This Row],[Below Min]]="Y"),"Y","")</f>
        <v/>
      </c>
      <c r="K465" s="26">
        <f>IF(tbl_Inventory[[#This Row],[Reorder?]]="",0,IF(tbl_Inventory[[#This Row],[Category]]="A",$O$9,IF(tbl_Inventory[[#This Row],[Category]]="B",$O$10,IF(tbl_Inventory[[#This Row],[Category]]="C",$O$11,$O$12))))</f>
        <v>0</v>
      </c>
      <c r="L465" s="27">
        <f>IF(tbl_Inventory[[#This Row],[Reorder?]]="Y",VLOOKUP(tbl_Inventory[[#This Row],[Category]],$N$9:$P$13,2,0),0)</f>
        <v>0</v>
      </c>
      <c r="M465"/>
      <c r="N465" s="8"/>
      <c r="O465" s="9"/>
      <c r="P465" s="8"/>
      <c r="R465"/>
      <c r="S465" s="8"/>
      <c r="AC465" s="17">
        <v>4395</v>
      </c>
    </row>
    <row r="466" spans="1:29" x14ac:dyDescent="0.25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tbl_Inventory[[#This Row],[Cost Price]]*(IF(tbl_Inventory[[#This Row],[Premium?]]="Y",$P$4,$P$3)+1)</f>
        <v>21056.805</v>
      </c>
      <c r="I466" s="25" t="str">
        <f>IF(tbl_Inventory[[#This Row],[Num In Stock]]&lt;$P$5,"Y","")</f>
        <v/>
      </c>
      <c r="J466" s="26" t="str">
        <f>IF(AND(tbl_Inventory[[#This Row],[On Backorder]]="",tbl_Inventory[[#This Row],[Below Min]]="Y"),"Y","")</f>
        <v/>
      </c>
      <c r="K466" s="26">
        <f>IF(tbl_Inventory[[#This Row],[Reorder?]]="",0,IF(tbl_Inventory[[#This Row],[Category]]="A",$O$9,IF(tbl_Inventory[[#This Row],[Category]]="B",$O$10,IF(tbl_Inventory[[#This Row],[Category]]="C",$O$11,$O$12))))</f>
        <v>0</v>
      </c>
      <c r="L466" s="27">
        <f>IF(tbl_Inventory[[#This Row],[Reorder?]]="Y",VLOOKUP(tbl_Inventory[[#This Row],[Category]],$N$9:$P$13,2,0),0)</f>
        <v>0</v>
      </c>
      <c r="M466"/>
      <c r="N466" s="8"/>
      <c r="O466" s="9"/>
      <c r="P466" s="8"/>
      <c r="R466"/>
      <c r="S466" s="8"/>
      <c r="AC466" s="17">
        <v>7195</v>
      </c>
    </row>
    <row r="467" spans="1:29" x14ac:dyDescent="0.25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tbl_Inventory[[#This Row],[Cost Price]]*(IF(tbl_Inventory[[#This Row],[Premium?]]="Y",$P$4,$P$3)+1)</f>
        <v>27251.805</v>
      </c>
      <c r="I467" s="25" t="str">
        <f>IF(tbl_Inventory[[#This Row],[Num In Stock]]&lt;$P$5,"Y","")</f>
        <v>Y</v>
      </c>
      <c r="J467" s="26" t="str">
        <f>IF(AND(tbl_Inventory[[#This Row],[On Backorder]]="",tbl_Inventory[[#This Row],[Below Min]]="Y"),"Y","")</f>
        <v/>
      </c>
      <c r="K467" s="26">
        <f>IF(tbl_Inventory[[#This Row],[Reorder?]]="",0,IF(tbl_Inventory[[#This Row],[Category]]="A",$O$9,IF(tbl_Inventory[[#This Row],[Category]]="B",$O$10,IF(tbl_Inventory[[#This Row],[Category]]="C",$O$11,$O$12))))</f>
        <v>0</v>
      </c>
      <c r="L467" s="27">
        <f>IF(tbl_Inventory[[#This Row],[Reorder?]]="Y",VLOOKUP(tbl_Inventory[[#This Row],[Category]],$N$9:$P$13,2,0),0)</f>
        <v>0</v>
      </c>
      <c r="M467"/>
      <c r="N467" s="8"/>
      <c r="O467" s="9"/>
      <c r="P467" s="8"/>
      <c r="R467"/>
      <c r="S467" s="8"/>
      <c r="AC467" s="17">
        <v>2745</v>
      </c>
    </row>
    <row r="468" spans="1:29" x14ac:dyDescent="0.25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tbl_Inventory[[#This Row],[Cost Price]]*(IF(tbl_Inventory[[#This Row],[Premium?]]="Y",$P$4,$P$3)+1)</f>
        <v>40102.123</v>
      </c>
      <c r="I468" s="25" t="str">
        <f>IF(tbl_Inventory[[#This Row],[Num In Stock]]&lt;$P$5,"Y","")</f>
        <v/>
      </c>
      <c r="J468" s="26" t="str">
        <f>IF(AND(tbl_Inventory[[#This Row],[On Backorder]]="",tbl_Inventory[[#This Row],[Below Min]]="Y"),"Y","")</f>
        <v/>
      </c>
      <c r="K468" s="26">
        <f>IF(tbl_Inventory[[#This Row],[Reorder?]]="",0,IF(tbl_Inventory[[#This Row],[Category]]="A",$O$9,IF(tbl_Inventory[[#This Row],[Category]]="B",$O$10,IF(tbl_Inventory[[#This Row],[Category]]="C",$O$11,$O$12))))</f>
        <v>0</v>
      </c>
      <c r="L468" s="27">
        <f>IF(tbl_Inventory[[#This Row],[Reorder?]]="Y",VLOOKUP(tbl_Inventory[[#This Row],[Category]],$N$9:$P$13,2,0),0)</f>
        <v>0</v>
      </c>
      <c r="M468"/>
      <c r="N468" s="8"/>
      <c r="O468" s="9"/>
      <c r="P468" s="8"/>
      <c r="R468"/>
      <c r="S468" s="8"/>
      <c r="AC468" s="17">
        <v>8795</v>
      </c>
    </row>
    <row r="469" spans="1:29" x14ac:dyDescent="0.25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tbl_Inventory[[#This Row],[Cost Price]]*(IF(tbl_Inventory[[#This Row],[Premium?]]="Y",$P$4,$P$3)+1)</f>
        <v>36774.5625</v>
      </c>
      <c r="I469" s="25" t="str">
        <f>IF(tbl_Inventory[[#This Row],[Num In Stock]]&lt;$P$5,"Y","")</f>
        <v/>
      </c>
      <c r="J469" s="26" t="str">
        <f>IF(AND(tbl_Inventory[[#This Row],[On Backorder]]="",tbl_Inventory[[#This Row],[Below Min]]="Y"),"Y","")</f>
        <v/>
      </c>
      <c r="K469" s="26">
        <f>IF(tbl_Inventory[[#This Row],[Reorder?]]="",0,IF(tbl_Inventory[[#This Row],[Category]]="A",$O$9,IF(tbl_Inventory[[#This Row],[Category]]="B",$O$10,IF(tbl_Inventory[[#This Row],[Category]]="C",$O$11,$O$12))))</f>
        <v>0</v>
      </c>
      <c r="L469" s="27">
        <f>IF(tbl_Inventory[[#This Row],[Reorder?]]="Y",VLOOKUP(tbl_Inventory[[#This Row],[Category]],$N$9:$P$13,2,0),0)</f>
        <v>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25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tbl_Inventory[[#This Row],[Cost Price]]*(IF(tbl_Inventory[[#This Row],[Premium?]]="Y",$P$4,$P$3)+1)</f>
        <v>28593.5</v>
      </c>
      <c r="I470" s="25" t="str">
        <f>IF(tbl_Inventory[[#This Row],[Num In Stock]]&lt;$P$5,"Y","")</f>
        <v>Y</v>
      </c>
      <c r="J470" s="26" t="str">
        <f>IF(AND(tbl_Inventory[[#This Row],[On Backorder]]="",tbl_Inventory[[#This Row],[Below Min]]="Y"),"Y","")</f>
        <v>Y</v>
      </c>
      <c r="K470" s="26">
        <f>IF(tbl_Inventory[[#This Row],[Reorder?]]="",0,IF(tbl_Inventory[[#This Row],[Category]]="A",$O$9,IF(tbl_Inventory[[#This Row],[Category]]="B",$O$10,IF(tbl_Inventory[[#This Row],[Category]]="C",$O$11,$O$12))))</f>
        <v>10</v>
      </c>
      <c r="L470" s="27">
        <f>IF(tbl_Inventory[[#This Row],[Reorder?]]="Y",VLOOKUP(tbl_Inventory[[#This Row],[Category]],$N$9:$P$13,2,0),0)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25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tbl_Inventory[[#This Row],[Cost Price]]*(IF(tbl_Inventory[[#This Row],[Premium?]]="Y",$P$4,$P$3)+1)</f>
        <v>32493.5</v>
      </c>
      <c r="I471" s="25" t="str">
        <f>IF(tbl_Inventory[[#This Row],[Num In Stock]]&lt;$P$5,"Y","")</f>
        <v/>
      </c>
      <c r="J471" s="26" t="str">
        <f>IF(AND(tbl_Inventory[[#This Row],[On Backorder]]="",tbl_Inventory[[#This Row],[Below Min]]="Y"),"Y","")</f>
        <v/>
      </c>
      <c r="K471" s="26">
        <f>IF(tbl_Inventory[[#This Row],[Reorder?]]="",0,IF(tbl_Inventory[[#This Row],[Category]]="A",$O$9,IF(tbl_Inventory[[#This Row],[Category]]="B",$O$10,IF(tbl_Inventory[[#This Row],[Category]]="C",$O$11,$O$12))))</f>
        <v>0</v>
      </c>
      <c r="L471" s="27">
        <f>IF(tbl_Inventory[[#This Row],[Reorder?]]="Y",VLOOKUP(tbl_Inventory[[#This Row],[Category]],$N$9:$P$13,2,0),0)</f>
        <v>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25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tbl_Inventory[[#This Row],[Cost Price]]*(IF(tbl_Inventory[[#This Row],[Premium?]]="Y",$P$4,$P$3)+1)</f>
        <v>5243.4375</v>
      </c>
      <c r="I472" s="25" t="str">
        <f>IF(tbl_Inventory[[#This Row],[Num In Stock]]&lt;$P$5,"Y","")</f>
        <v/>
      </c>
      <c r="J472" s="26" t="str">
        <f>IF(AND(tbl_Inventory[[#This Row],[On Backorder]]="",tbl_Inventory[[#This Row],[Below Min]]="Y"),"Y","")</f>
        <v/>
      </c>
      <c r="K472" s="26">
        <f>IF(tbl_Inventory[[#This Row],[Reorder?]]="",0,IF(tbl_Inventory[[#This Row],[Category]]="A",$O$9,IF(tbl_Inventory[[#This Row],[Category]]="B",$O$10,IF(tbl_Inventory[[#This Row],[Category]]="C",$O$11,$O$12))))</f>
        <v>0</v>
      </c>
      <c r="L472" s="27">
        <f>IF(tbl_Inventory[[#This Row],[Reorder?]]="Y",VLOOKUP(tbl_Inventory[[#This Row],[Category]],$N$9:$P$13,2,0),0)</f>
        <v>0</v>
      </c>
      <c r="M472"/>
      <c r="N472" s="8"/>
      <c r="O472" s="9"/>
      <c r="P472" s="8"/>
      <c r="R472"/>
      <c r="S472" s="8"/>
      <c r="AC472" s="17">
        <v>15395</v>
      </c>
    </row>
    <row r="473" spans="1:29" x14ac:dyDescent="0.25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tbl_Inventory[[#This Row],[Cost Price]]*(IF(tbl_Inventory[[#This Row],[Premium?]]="Y",$P$4,$P$3)+1)</f>
        <v>2798.625</v>
      </c>
      <c r="I473" s="25" t="str">
        <f>IF(tbl_Inventory[[#This Row],[Num In Stock]]&lt;$P$5,"Y","")</f>
        <v/>
      </c>
      <c r="J473" s="26" t="str">
        <f>IF(AND(tbl_Inventory[[#This Row],[On Backorder]]="",tbl_Inventory[[#This Row],[Below Min]]="Y"),"Y","")</f>
        <v/>
      </c>
      <c r="K473" s="26">
        <f>IF(tbl_Inventory[[#This Row],[Reorder?]]="",0,IF(tbl_Inventory[[#This Row],[Category]]="A",$O$9,IF(tbl_Inventory[[#This Row],[Category]]="B",$O$10,IF(tbl_Inventory[[#This Row],[Category]]="C",$O$11,$O$12))))</f>
        <v>0</v>
      </c>
      <c r="L473" s="27">
        <f>IF(tbl_Inventory[[#This Row],[Reorder?]]="Y",VLOOKUP(tbl_Inventory[[#This Row],[Category]],$N$9:$P$13,2,0),0)</f>
        <v>0</v>
      </c>
      <c r="M473"/>
      <c r="N473" s="8"/>
      <c r="O473" s="9"/>
      <c r="P473" s="8"/>
      <c r="R473"/>
      <c r="S473" s="8"/>
      <c r="AC473" s="17">
        <v>10495</v>
      </c>
    </row>
    <row r="474" spans="1:29" x14ac:dyDescent="0.25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tbl_Inventory[[#This Row],[Cost Price]]*(IF(tbl_Inventory[[#This Row],[Premium?]]="Y",$P$4,$P$3)+1)</f>
        <v>8659.9019999999982</v>
      </c>
      <c r="I474" s="25" t="str">
        <f>IF(tbl_Inventory[[#This Row],[Num In Stock]]&lt;$P$5,"Y","")</f>
        <v>Y</v>
      </c>
      <c r="J474" s="26" t="str">
        <f>IF(AND(tbl_Inventory[[#This Row],[On Backorder]]="",tbl_Inventory[[#This Row],[Below Min]]="Y"),"Y","")</f>
        <v/>
      </c>
      <c r="K474" s="26">
        <f>IF(tbl_Inventory[[#This Row],[Reorder?]]="",0,IF(tbl_Inventory[[#This Row],[Category]]="A",$O$9,IF(tbl_Inventory[[#This Row],[Category]]="B",$O$10,IF(tbl_Inventory[[#This Row],[Category]]="C",$O$11,$O$12))))</f>
        <v>0</v>
      </c>
      <c r="L474" s="27">
        <f>IF(tbl_Inventory[[#This Row],[Reorder?]]="Y",VLOOKUP(tbl_Inventory[[#This Row],[Category]],$N$9:$P$13,2,0),0)</f>
        <v>0</v>
      </c>
      <c r="M474"/>
      <c r="N474" s="8"/>
      <c r="O474" s="9"/>
      <c r="P474" s="8"/>
      <c r="R474"/>
      <c r="S474" s="8"/>
      <c r="AC474" s="17">
        <v>2745</v>
      </c>
    </row>
    <row r="475" spans="1:29" x14ac:dyDescent="0.25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tbl_Inventory[[#This Row],[Cost Price]]*(IF(tbl_Inventory[[#This Row],[Premium?]]="Y",$P$4,$P$3)+1)</f>
        <v>43305.9375</v>
      </c>
      <c r="I475" s="25" t="str">
        <f>IF(tbl_Inventory[[#This Row],[Num In Stock]]&lt;$P$5,"Y","")</f>
        <v/>
      </c>
      <c r="J475" s="26" t="str">
        <f>IF(AND(tbl_Inventory[[#This Row],[On Backorder]]="",tbl_Inventory[[#This Row],[Below Min]]="Y"),"Y","")</f>
        <v/>
      </c>
      <c r="K475" s="26">
        <f>IF(tbl_Inventory[[#This Row],[Reorder?]]="",0,IF(tbl_Inventory[[#This Row],[Category]]="A",$O$9,IF(tbl_Inventory[[#This Row],[Category]]="B",$O$10,IF(tbl_Inventory[[#This Row],[Category]]="C",$O$11,$O$12))))</f>
        <v>0</v>
      </c>
      <c r="L475" s="27">
        <f>IF(tbl_Inventory[[#This Row],[Reorder?]]="Y",VLOOKUP(tbl_Inventory[[#This Row],[Category]],$N$9:$P$13,2,0),0)</f>
        <v>0</v>
      </c>
      <c r="M475"/>
      <c r="N475" s="8"/>
      <c r="O475" s="9"/>
      <c r="P475" s="8"/>
      <c r="R475"/>
      <c r="S475" s="8"/>
      <c r="AC475" s="17">
        <v>5495</v>
      </c>
    </row>
    <row r="476" spans="1:29" x14ac:dyDescent="0.25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tbl_Inventory[[#This Row],[Cost Price]]*(IF(tbl_Inventory[[#This Row],[Premium?]]="Y",$P$4,$P$3)+1)</f>
        <v>47875.8125</v>
      </c>
      <c r="I476" s="25" t="str">
        <f>IF(tbl_Inventory[[#This Row],[Num In Stock]]&lt;$P$5,"Y","")</f>
        <v>Y</v>
      </c>
      <c r="J476" s="26" t="str">
        <f>IF(AND(tbl_Inventory[[#This Row],[On Backorder]]="",tbl_Inventory[[#This Row],[Below Min]]="Y"),"Y","")</f>
        <v/>
      </c>
      <c r="K476" s="26">
        <f>IF(tbl_Inventory[[#This Row],[Reorder?]]="",0,IF(tbl_Inventory[[#This Row],[Category]]="A",$O$9,IF(tbl_Inventory[[#This Row],[Category]]="B",$O$10,IF(tbl_Inventory[[#This Row],[Category]]="C",$O$11,$O$12))))</f>
        <v>0</v>
      </c>
      <c r="L476" s="27">
        <f>IF(tbl_Inventory[[#This Row],[Reorder?]]="Y",VLOOKUP(tbl_Inventory[[#This Row],[Category]],$N$9:$P$13,2,0),0)</f>
        <v>0</v>
      </c>
      <c r="M476"/>
      <c r="N476" s="8"/>
      <c r="O476" s="9"/>
      <c r="P476" s="8"/>
      <c r="R476"/>
      <c r="S476" s="8"/>
      <c r="AC476" s="17">
        <v>5495</v>
      </c>
    </row>
    <row r="477" spans="1:29" x14ac:dyDescent="0.25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tbl_Inventory[[#This Row],[Cost Price]]*(IF(tbl_Inventory[[#This Row],[Premium?]]="Y",$P$4,$P$3)+1)</f>
        <v>48149.545999999995</v>
      </c>
      <c r="I477" s="25" t="str">
        <f>IF(tbl_Inventory[[#This Row],[Num In Stock]]&lt;$P$5,"Y","")</f>
        <v/>
      </c>
      <c r="J477" s="26" t="str">
        <f>IF(AND(tbl_Inventory[[#This Row],[On Backorder]]="",tbl_Inventory[[#This Row],[Below Min]]="Y"),"Y","")</f>
        <v/>
      </c>
      <c r="K477" s="26">
        <f>IF(tbl_Inventory[[#This Row],[Reorder?]]="",0,IF(tbl_Inventory[[#This Row],[Category]]="A",$O$9,IF(tbl_Inventory[[#This Row],[Category]]="B",$O$10,IF(tbl_Inventory[[#This Row],[Category]]="C",$O$11,$O$12))))</f>
        <v>0</v>
      </c>
      <c r="L477" s="27">
        <f>IF(tbl_Inventory[[#This Row],[Reorder?]]="Y",VLOOKUP(tbl_Inventory[[#This Row],[Category]],$N$9:$P$13,2,0),0)</f>
        <v>0</v>
      </c>
      <c r="M477"/>
      <c r="N477" s="8"/>
      <c r="O477" s="9"/>
      <c r="P477" s="8"/>
      <c r="R477"/>
      <c r="S477" s="8"/>
      <c r="AC477" s="17">
        <v>6595</v>
      </c>
    </row>
    <row r="478" spans="1:29" x14ac:dyDescent="0.25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tbl_Inventory[[#This Row],[Cost Price]]*(IF(tbl_Inventory[[#This Row],[Premium?]]="Y",$P$4,$P$3)+1)</f>
        <v>50189.942999999992</v>
      </c>
      <c r="I478" s="25" t="str">
        <f>IF(tbl_Inventory[[#This Row],[Num In Stock]]&lt;$P$5,"Y","")</f>
        <v>Y</v>
      </c>
      <c r="J478" s="26" t="str">
        <f>IF(AND(tbl_Inventory[[#This Row],[On Backorder]]="",tbl_Inventory[[#This Row],[Below Min]]="Y"),"Y","")</f>
        <v/>
      </c>
      <c r="K478" s="26">
        <f>IF(tbl_Inventory[[#This Row],[Reorder?]]="",0,IF(tbl_Inventory[[#This Row],[Category]]="A",$O$9,IF(tbl_Inventory[[#This Row],[Category]]="B",$O$10,IF(tbl_Inventory[[#This Row],[Category]]="C",$O$11,$O$12))))</f>
        <v>0</v>
      </c>
      <c r="L478" s="27">
        <f>IF(tbl_Inventory[[#This Row],[Reorder?]]="Y",VLOOKUP(tbl_Inventory[[#This Row],[Category]],$N$9:$P$13,2,0),0)</f>
        <v>0</v>
      </c>
      <c r="M478"/>
      <c r="N478" s="8"/>
      <c r="O478" s="9"/>
      <c r="P478" s="8"/>
      <c r="R478"/>
      <c r="S478" s="8"/>
      <c r="AC478" s="17">
        <v>1595</v>
      </c>
    </row>
    <row r="479" spans="1:29" x14ac:dyDescent="0.25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tbl_Inventory[[#This Row],[Cost Price]]*(IF(tbl_Inventory[[#This Row],[Premium?]]="Y",$P$4,$P$3)+1)</f>
        <v>43305.9375</v>
      </c>
      <c r="I479" s="25" t="str">
        <f>IF(tbl_Inventory[[#This Row],[Num In Stock]]&lt;$P$5,"Y","")</f>
        <v/>
      </c>
      <c r="J479" s="26" t="str">
        <f>IF(AND(tbl_Inventory[[#This Row],[On Backorder]]="",tbl_Inventory[[#This Row],[Below Min]]="Y"),"Y","")</f>
        <v/>
      </c>
      <c r="K479" s="26">
        <f>IF(tbl_Inventory[[#This Row],[Reorder?]]="",0,IF(tbl_Inventory[[#This Row],[Category]]="A",$O$9,IF(tbl_Inventory[[#This Row],[Category]]="B",$O$10,IF(tbl_Inventory[[#This Row],[Category]]="C",$O$11,$O$12))))</f>
        <v>0</v>
      </c>
      <c r="L479" s="27">
        <f>IF(tbl_Inventory[[#This Row],[Reorder?]]="Y",VLOOKUP(tbl_Inventory[[#This Row],[Category]],$N$9:$P$13,2,0),0)</f>
        <v>0</v>
      </c>
      <c r="M479"/>
      <c r="N479" s="8"/>
      <c r="O479" s="9"/>
      <c r="P479" s="8"/>
      <c r="R479"/>
      <c r="S479" s="8"/>
      <c r="AC479" s="17">
        <v>2395</v>
      </c>
    </row>
    <row r="480" spans="1:29" x14ac:dyDescent="0.25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tbl_Inventory[[#This Row],[Cost Price]]*(IF(tbl_Inventory[[#This Row],[Premium?]]="Y",$P$4,$P$3)+1)</f>
        <v>46980.9375</v>
      </c>
      <c r="I480" s="25" t="str">
        <f>IF(tbl_Inventory[[#This Row],[Num In Stock]]&lt;$P$5,"Y","")</f>
        <v/>
      </c>
      <c r="J480" s="26" t="str">
        <f>IF(AND(tbl_Inventory[[#This Row],[On Backorder]]="",tbl_Inventory[[#This Row],[Below Min]]="Y"),"Y","")</f>
        <v/>
      </c>
      <c r="K480" s="26">
        <f>IF(tbl_Inventory[[#This Row],[Reorder?]]="",0,IF(tbl_Inventory[[#This Row],[Category]]="A",$O$9,IF(tbl_Inventory[[#This Row],[Category]]="B",$O$10,IF(tbl_Inventory[[#This Row],[Category]]="C",$O$11,$O$12))))</f>
        <v>0</v>
      </c>
      <c r="L480" s="27">
        <f>IF(tbl_Inventory[[#This Row],[Reorder?]]="Y",VLOOKUP(tbl_Inventory[[#This Row],[Category]],$N$9:$P$13,2,0),0)</f>
        <v>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25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tbl_Inventory[[#This Row],[Cost Price]]*(IF(tbl_Inventory[[#This Row],[Premium?]]="Y",$P$4,$P$3)+1)</f>
        <v>5713.5</v>
      </c>
      <c r="I481" s="25" t="str">
        <f>IF(tbl_Inventory[[#This Row],[Num In Stock]]&lt;$P$5,"Y","")</f>
        <v>Y</v>
      </c>
      <c r="J481" s="26" t="str">
        <f>IF(AND(tbl_Inventory[[#This Row],[On Backorder]]="",tbl_Inventory[[#This Row],[Below Min]]="Y"),"Y","")</f>
        <v/>
      </c>
      <c r="K481" s="26">
        <f>IF(tbl_Inventory[[#This Row],[Reorder?]]="",0,IF(tbl_Inventory[[#This Row],[Category]]="A",$O$9,IF(tbl_Inventory[[#This Row],[Category]]="B",$O$10,IF(tbl_Inventory[[#This Row],[Category]]="C",$O$11,$O$12))))</f>
        <v>0</v>
      </c>
      <c r="L481" s="27">
        <f>IF(tbl_Inventory[[#This Row],[Reorder?]]="Y",VLOOKUP(tbl_Inventory[[#This Row],[Category]],$N$9:$P$13,2,0),0)</f>
        <v>0</v>
      </c>
      <c r="M481"/>
      <c r="N481" s="8"/>
      <c r="O481" s="9"/>
      <c r="P481" s="8"/>
      <c r="R481"/>
      <c r="S481" s="8"/>
      <c r="AC481" s="17">
        <v>21995</v>
      </c>
    </row>
    <row r="482" spans="1:29" x14ac:dyDescent="0.25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tbl_Inventory[[#This Row],[Cost Price]]*(IF(tbl_Inventory[[#This Row],[Premium?]]="Y",$P$4,$P$3)+1)</f>
        <v>48149.545999999995</v>
      </c>
      <c r="I482" s="25" t="str">
        <f>IF(tbl_Inventory[[#This Row],[Num In Stock]]&lt;$P$5,"Y","")</f>
        <v/>
      </c>
      <c r="J482" s="26" t="str">
        <f>IF(AND(tbl_Inventory[[#This Row],[On Backorder]]="",tbl_Inventory[[#This Row],[Below Min]]="Y"),"Y","")</f>
        <v/>
      </c>
      <c r="K482" s="26">
        <f>IF(tbl_Inventory[[#This Row],[Reorder?]]="",0,IF(tbl_Inventory[[#This Row],[Category]]="A",$O$9,IF(tbl_Inventory[[#This Row],[Category]]="B",$O$10,IF(tbl_Inventory[[#This Row],[Category]]="C",$O$11,$O$12))))</f>
        <v>0</v>
      </c>
      <c r="L482" s="27">
        <f>IF(tbl_Inventory[[#This Row],[Reorder?]]="Y",VLOOKUP(tbl_Inventory[[#This Row],[Category]],$N$9:$P$13,2,0),0)</f>
        <v>0</v>
      </c>
      <c r="M482"/>
      <c r="N482" s="8"/>
      <c r="O482" s="9"/>
      <c r="P482" s="8"/>
      <c r="R482"/>
      <c r="S482" s="8"/>
      <c r="AC482" s="17">
        <v>6595</v>
      </c>
    </row>
    <row r="483" spans="1:29" x14ac:dyDescent="0.25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tbl_Inventory[[#This Row],[Cost Price]]*(IF(tbl_Inventory[[#This Row],[Premium?]]="Y",$P$4,$P$3)+1)</f>
        <v>50189.942999999992</v>
      </c>
      <c r="I483" s="25" t="str">
        <f>IF(tbl_Inventory[[#This Row],[Num In Stock]]&lt;$P$5,"Y","")</f>
        <v>Y</v>
      </c>
      <c r="J483" s="26" t="str">
        <f>IF(AND(tbl_Inventory[[#This Row],[On Backorder]]="",tbl_Inventory[[#This Row],[Below Min]]="Y"),"Y","")</f>
        <v>Y</v>
      </c>
      <c r="K483" s="26">
        <f>IF(tbl_Inventory[[#This Row],[Reorder?]]="",0,IF(tbl_Inventory[[#This Row],[Category]]="A",$O$9,IF(tbl_Inventory[[#This Row],[Category]]="B",$O$10,IF(tbl_Inventory[[#This Row],[Category]]="C",$O$11,$O$12))))</f>
        <v>10</v>
      </c>
      <c r="L483" s="27">
        <f>IF(tbl_Inventory[[#This Row],[Reorder?]]="Y",VLOOKUP(tbl_Inventory[[#This Row],[Category]],$N$9:$P$13,2,0),0)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25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tbl_Inventory[[#This Row],[Cost Price]]*(IF(tbl_Inventory[[#This Row],[Premium?]]="Y",$P$4,$P$3)+1)</f>
        <v>50015.8125</v>
      </c>
      <c r="I484" s="25" t="str">
        <f>IF(tbl_Inventory[[#This Row],[Num In Stock]]&lt;$P$5,"Y","")</f>
        <v>Y</v>
      </c>
      <c r="J484" s="26" t="str">
        <f>IF(AND(tbl_Inventory[[#This Row],[On Backorder]]="",tbl_Inventory[[#This Row],[Below Min]]="Y"),"Y","")</f>
        <v>Y</v>
      </c>
      <c r="K484" s="26">
        <f>IF(tbl_Inventory[[#This Row],[Reorder?]]="",0,IF(tbl_Inventory[[#This Row],[Category]]="A",$O$9,IF(tbl_Inventory[[#This Row],[Category]]="B",$O$10,IF(tbl_Inventory[[#This Row],[Category]]="C",$O$11,$O$12))))</f>
        <v>10</v>
      </c>
      <c r="L484" s="27">
        <f>IF(tbl_Inventory[[#This Row],[Reorder?]]="Y",VLOOKUP(tbl_Inventory[[#This Row],[Category]],$N$9:$P$13,2,0),0)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25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tbl_Inventory[[#This Row],[Cost Price]]*(IF(tbl_Inventory[[#This Row],[Premium?]]="Y",$P$4,$P$3)+1)</f>
        <v>51180.9375</v>
      </c>
      <c r="I485" s="25" t="str">
        <f>IF(tbl_Inventory[[#This Row],[Num In Stock]]&lt;$P$5,"Y","")</f>
        <v/>
      </c>
      <c r="J485" s="26" t="str">
        <f>IF(AND(tbl_Inventory[[#This Row],[On Backorder]]="",tbl_Inventory[[#This Row],[Below Min]]="Y"),"Y","")</f>
        <v/>
      </c>
      <c r="K485" s="26">
        <f>IF(tbl_Inventory[[#This Row],[Reorder?]]="",0,IF(tbl_Inventory[[#This Row],[Category]]="A",$O$9,IF(tbl_Inventory[[#This Row],[Category]]="B",$O$10,IF(tbl_Inventory[[#This Row],[Category]]="C",$O$11,$O$12))))</f>
        <v>0</v>
      </c>
      <c r="L485" s="27">
        <f>IF(tbl_Inventory[[#This Row],[Reorder?]]="Y",VLOOKUP(tbl_Inventory[[#This Row],[Category]],$N$9:$P$13,2,0),0)</f>
        <v>0</v>
      </c>
      <c r="M485"/>
      <c r="N485" s="8"/>
      <c r="O485" s="9"/>
      <c r="P485" s="8"/>
      <c r="R485"/>
      <c r="S485" s="8"/>
      <c r="AC485" s="17">
        <v>6045</v>
      </c>
    </row>
    <row r="486" spans="1:29" x14ac:dyDescent="0.25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tbl_Inventory[[#This Row],[Cost Price]]*(IF(tbl_Inventory[[#This Row],[Premium?]]="Y",$P$4,$P$3)+1)</f>
        <v>52640.743999999999</v>
      </c>
      <c r="I486" s="25" t="str">
        <f>IF(tbl_Inventory[[#This Row],[Num In Stock]]&lt;$P$5,"Y","")</f>
        <v>Y</v>
      </c>
      <c r="J486" s="26" t="str">
        <f>IF(AND(tbl_Inventory[[#This Row],[On Backorder]]="",tbl_Inventory[[#This Row],[Below Min]]="Y"),"Y","")</f>
        <v>Y</v>
      </c>
      <c r="K486" s="26">
        <f>IF(tbl_Inventory[[#This Row],[Reorder?]]="",0,IF(tbl_Inventory[[#This Row],[Category]]="A",$O$9,IF(tbl_Inventory[[#This Row],[Category]]="B",$O$10,IF(tbl_Inventory[[#This Row],[Category]]="C",$O$11,$O$12))))</f>
        <v>10</v>
      </c>
      <c r="L486" s="27">
        <f>IF(tbl_Inventory[[#This Row],[Reorder?]]="Y",VLOOKUP(tbl_Inventory[[#This Row],[Category]],$N$9:$P$13,2,0),0)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25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tbl_Inventory[[#This Row],[Cost Price]]*(IF(tbl_Inventory[[#This Row],[Premium?]]="Y",$P$4,$P$3)+1)</f>
        <v>61117.0625</v>
      </c>
      <c r="I487" s="25" t="str">
        <f>IF(tbl_Inventory[[#This Row],[Num In Stock]]&lt;$P$5,"Y","")</f>
        <v/>
      </c>
      <c r="J487" s="26" t="str">
        <f>IF(AND(tbl_Inventory[[#This Row],[On Backorder]]="",tbl_Inventory[[#This Row],[Below Min]]="Y"),"Y","")</f>
        <v/>
      </c>
      <c r="K487" s="26">
        <f>IF(tbl_Inventory[[#This Row],[Reorder?]]="",0,IF(tbl_Inventory[[#This Row],[Category]]="A",$O$9,IF(tbl_Inventory[[#This Row],[Category]]="B",$O$10,IF(tbl_Inventory[[#This Row],[Category]]="C",$O$11,$O$12))))</f>
        <v>0</v>
      </c>
      <c r="L487" s="27">
        <f>IF(tbl_Inventory[[#This Row],[Reorder?]]="Y",VLOOKUP(tbl_Inventory[[#This Row],[Category]],$N$9:$P$13,2,0),0)</f>
        <v>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25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tbl_Inventory[[#This Row],[Cost Price]]*(IF(tbl_Inventory[[#This Row],[Premium?]]="Y",$P$4,$P$3)+1)</f>
        <v>56858.625</v>
      </c>
      <c r="I488" s="25" t="str">
        <f>IF(tbl_Inventory[[#This Row],[Num In Stock]]&lt;$P$5,"Y","")</f>
        <v/>
      </c>
      <c r="J488" s="26" t="str">
        <f>IF(AND(tbl_Inventory[[#This Row],[On Backorder]]="",tbl_Inventory[[#This Row],[Below Min]]="Y"),"Y","")</f>
        <v/>
      </c>
      <c r="K488" s="26">
        <f>IF(tbl_Inventory[[#This Row],[Reorder?]]="",0,IF(tbl_Inventory[[#This Row],[Category]]="A",$O$9,IF(tbl_Inventory[[#This Row],[Category]]="B",$O$10,IF(tbl_Inventory[[#This Row],[Category]]="C",$O$11,$O$12))))</f>
        <v>0</v>
      </c>
      <c r="L488" s="27">
        <f>IF(tbl_Inventory[[#This Row],[Reorder?]]="Y",VLOOKUP(tbl_Inventory[[#This Row],[Category]],$N$9:$P$13,2,0),0)</f>
        <v>0</v>
      </c>
      <c r="M488"/>
      <c r="N488" s="8"/>
      <c r="O488" s="9"/>
      <c r="P488" s="8"/>
      <c r="R488"/>
      <c r="S488" s="8"/>
      <c r="AC488" s="17">
        <v>325</v>
      </c>
    </row>
    <row r="489" spans="1:29" x14ac:dyDescent="0.25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tbl_Inventory[[#This Row],[Cost Price]]*(IF(tbl_Inventory[[#This Row],[Premium?]]="Y",$P$4,$P$3)+1)</f>
        <v>54855.9375</v>
      </c>
      <c r="I489" s="25" t="str">
        <f>IF(tbl_Inventory[[#This Row],[Num In Stock]]&lt;$P$5,"Y","")</f>
        <v/>
      </c>
      <c r="J489" s="26" t="str">
        <f>IF(AND(tbl_Inventory[[#This Row],[On Backorder]]="",tbl_Inventory[[#This Row],[Below Min]]="Y"),"Y","")</f>
        <v/>
      </c>
      <c r="K489" s="26">
        <f>IF(tbl_Inventory[[#This Row],[Reorder?]]="",0,IF(tbl_Inventory[[#This Row],[Category]]="A",$O$9,IF(tbl_Inventory[[#This Row],[Category]]="B",$O$10,IF(tbl_Inventory[[#This Row],[Category]]="C",$O$11,$O$12))))</f>
        <v>0</v>
      </c>
      <c r="L489" s="27">
        <f>IF(tbl_Inventory[[#This Row],[Reorder?]]="Y",VLOOKUP(tbl_Inventory[[#This Row],[Category]],$N$9:$P$13,2,0),0)</f>
        <v>0</v>
      </c>
      <c r="M489"/>
      <c r="N489" s="8"/>
      <c r="O489" s="9"/>
      <c r="P489" s="8"/>
      <c r="R489"/>
      <c r="S489" s="8"/>
      <c r="AC489" s="17">
        <v>490</v>
      </c>
    </row>
    <row r="490" spans="1:29" x14ac:dyDescent="0.25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tbl_Inventory[[#This Row],[Cost Price]]*(IF(tbl_Inventory[[#This Row],[Premium?]]="Y",$P$4,$P$3)+1)</f>
        <v>40140.875</v>
      </c>
      <c r="I490" s="25" t="str">
        <f>IF(tbl_Inventory[[#This Row],[Num In Stock]]&lt;$P$5,"Y","")</f>
        <v/>
      </c>
      <c r="J490" s="26" t="str">
        <f>IF(AND(tbl_Inventory[[#This Row],[On Backorder]]="",tbl_Inventory[[#This Row],[Below Min]]="Y"),"Y","")</f>
        <v/>
      </c>
      <c r="K490" s="26">
        <f>IF(tbl_Inventory[[#This Row],[Reorder?]]="",0,IF(tbl_Inventory[[#This Row],[Category]]="A",$O$9,IF(tbl_Inventory[[#This Row],[Category]]="B",$O$10,IF(tbl_Inventory[[#This Row],[Category]]="C",$O$11,$O$12))))</f>
        <v>0</v>
      </c>
      <c r="L490" s="27">
        <f>IF(tbl_Inventory[[#This Row],[Reorder?]]="Y",VLOOKUP(tbl_Inventory[[#This Row],[Category]],$N$9:$P$13,2,0),0)</f>
        <v>0</v>
      </c>
      <c r="M490"/>
      <c r="N490" s="8"/>
      <c r="O490" s="9"/>
      <c r="P490" s="8"/>
      <c r="R490"/>
      <c r="S490" s="8"/>
      <c r="AC490" s="17">
        <v>490</v>
      </c>
    </row>
    <row r="491" spans="1:29" x14ac:dyDescent="0.25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tbl_Inventory[[#This Row],[Cost Price]]*(IF(tbl_Inventory[[#This Row],[Premium?]]="Y",$P$4,$P$3)+1)</f>
        <v>24058.842999999997</v>
      </c>
      <c r="I491" s="25" t="str">
        <f>IF(tbl_Inventory[[#This Row],[Num In Stock]]&lt;$P$5,"Y","")</f>
        <v/>
      </c>
      <c r="J491" s="26" t="str">
        <f>IF(AND(tbl_Inventory[[#This Row],[On Backorder]]="",tbl_Inventory[[#This Row],[Below Min]]="Y"),"Y","")</f>
        <v/>
      </c>
      <c r="K491" s="26">
        <f>IF(tbl_Inventory[[#This Row],[Reorder?]]="",0,IF(tbl_Inventory[[#This Row],[Category]]="A",$O$9,IF(tbl_Inventory[[#This Row],[Category]]="B",$O$10,IF(tbl_Inventory[[#This Row],[Category]]="C",$O$11,$O$12))))</f>
        <v>0</v>
      </c>
      <c r="L491" s="27">
        <f>IF(tbl_Inventory[[#This Row],[Reorder?]]="Y",VLOOKUP(tbl_Inventory[[#This Row],[Category]],$N$9:$P$13,2,0),0)</f>
        <v>0</v>
      </c>
      <c r="M491"/>
      <c r="N491" s="8"/>
      <c r="O491" s="9"/>
      <c r="P491" s="8"/>
      <c r="R491"/>
      <c r="S491" s="8"/>
      <c r="AC491" s="17">
        <v>1095</v>
      </c>
    </row>
    <row r="492" spans="1:29" x14ac:dyDescent="0.25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tbl_Inventory[[#This Row],[Cost Price]]*(IF(tbl_Inventory[[#This Row],[Premium?]]="Y",$P$4,$P$3)+1)</f>
        <v>38232.3125</v>
      </c>
      <c r="I492" s="25" t="str">
        <f>IF(tbl_Inventory[[#This Row],[Num In Stock]]&lt;$P$5,"Y","")</f>
        <v/>
      </c>
      <c r="J492" s="26" t="str">
        <f>IF(AND(tbl_Inventory[[#This Row],[On Backorder]]="",tbl_Inventory[[#This Row],[Below Min]]="Y"),"Y","")</f>
        <v/>
      </c>
      <c r="K492" s="26">
        <f>IF(tbl_Inventory[[#This Row],[Reorder?]]="",0,IF(tbl_Inventory[[#This Row],[Category]]="A",$O$9,IF(tbl_Inventory[[#This Row],[Category]]="B",$O$10,IF(tbl_Inventory[[#This Row],[Category]]="C",$O$11,$O$12))))</f>
        <v>0</v>
      </c>
      <c r="L492" s="27">
        <f>IF(tbl_Inventory[[#This Row],[Reorder?]]="Y",VLOOKUP(tbl_Inventory[[#This Row],[Category]],$N$9:$P$13,2,0),0)</f>
        <v>0</v>
      </c>
      <c r="M492"/>
      <c r="N492" s="8"/>
      <c r="O492" s="9"/>
      <c r="P492" s="8"/>
      <c r="R492"/>
      <c r="S492" s="8"/>
      <c r="AC492" s="17">
        <v>4395</v>
      </c>
    </row>
    <row r="493" spans="1:29" x14ac:dyDescent="0.25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tbl_Inventory[[#This Row],[Cost Price]]*(IF(tbl_Inventory[[#This Row],[Premium?]]="Y",$P$4,$P$3)+1)</f>
        <v>58293.375</v>
      </c>
      <c r="I493" s="25" t="str">
        <f>IF(tbl_Inventory[[#This Row],[Num In Stock]]&lt;$P$5,"Y","")</f>
        <v>Y</v>
      </c>
      <c r="J493" s="26" t="str">
        <f>IF(AND(tbl_Inventory[[#This Row],[On Backorder]]="",tbl_Inventory[[#This Row],[Below Min]]="Y"),"Y","")</f>
        <v/>
      </c>
      <c r="K493" s="26">
        <f>IF(tbl_Inventory[[#This Row],[Reorder?]]="",0,IF(tbl_Inventory[[#This Row],[Category]]="A",$O$9,IF(tbl_Inventory[[#This Row],[Category]]="B",$O$10,IF(tbl_Inventory[[#This Row],[Category]]="C",$O$11,$O$12))))</f>
        <v>0</v>
      </c>
      <c r="L493" s="27">
        <f>IF(tbl_Inventory[[#This Row],[Reorder?]]="Y",VLOOKUP(tbl_Inventory[[#This Row],[Category]],$N$9:$P$13,2,0),0)</f>
        <v>0</v>
      </c>
      <c r="M493"/>
      <c r="N493" s="8"/>
      <c r="O493" s="9"/>
      <c r="P493" s="8"/>
      <c r="R493"/>
      <c r="S493" s="8"/>
      <c r="AC493" s="17">
        <v>5495</v>
      </c>
    </row>
    <row r="494" spans="1:29" x14ac:dyDescent="0.25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tbl_Inventory[[#This Row],[Cost Price]]*(IF(tbl_Inventory[[#This Row],[Premium?]]="Y",$P$4,$P$3)+1)</f>
        <v>25980.9375</v>
      </c>
      <c r="I494" s="25" t="str">
        <f>IF(tbl_Inventory[[#This Row],[Num In Stock]]&lt;$P$5,"Y","")</f>
        <v/>
      </c>
      <c r="J494" s="26" t="str">
        <f>IF(AND(tbl_Inventory[[#This Row],[On Backorder]]="",tbl_Inventory[[#This Row],[Below Min]]="Y"),"Y","")</f>
        <v/>
      </c>
      <c r="K494" s="26">
        <f>IF(tbl_Inventory[[#This Row],[Reorder?]]="",0,IF(tbl_Inventory[[#This Row],[Category]]="A",$O$9,IF(tbl_Inventory[[#This Row],[Category]]="B",$O$10,IF(tbl_Inventory[[#This Row],[Category]]="C",$O$11,$O$12))))</f>
        <v>0</v>
      </c>
      <c r="L494" s="27">
        <f>IF(tbl_Inventory[[#This Row],[Reorder?]]="Y",VLOOKUP(tbl_Inventory[[#This Row],[Category]],$N$9:$P$13,2,0),0)</f>
        <v>0</v>
      </c>
      <c r="M494"/>
      <c r="N494" s="8"/>
      <c r="O494" s="9"/>
      <c r="P494" s="8"/>
      <c r="R494"/>
      <c r="S494" s="8"/>
      <c r="AC494" s="17">
        <v>5495</v>
      </c>
    </row>
    <row r="495" spans="1:29" x14ac:dyDescent="0.25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tbl_Inventory[[#This Row],[Cost Price]]*(IF(tbl_Inventory[[#This Row],[Premium?]]="Y",$P$4,$P$3)+1)</f>
        <v>5289.8219999999992</v>
      </c>
      <c r="I495" s="25" t="str">
        <f>IF(tbl_Inventory[[#This Row],[Num In Stock]]&lt;$P$5,"Y","")</f>
        <v/>
      </c>
      <c r="J495" s="26" t="str">
        <f>IF(AND(tbl_Inventory[[#This Row],[On Backorder]]="",tbl_Inventory[[#This Row],[Below Min]]="Y"),"Y","")</f>
        <v/>
      </c>
      <c r="K495" s="26">
        <f>IF(tbl_Inventory[[#This Row],[Reorder?]]="",0,IF(tbl_Inventory[[#This Row],[Category]]="A",$O$9,IF(tbl_Inventory[[#This Row],[Category]]="B",$O$10,IF(tbl_Inventory[[#This Row],[Category]]="C",$O$11,$O$12))))</f>
        <v>0</v>
      </c>
      <c r="L495" s="27">
        <f>IF(tbl_Inventory[[#This Row],[Reorder?]]="Y",VLOOKUP(tbl_Inventory[[#This Row],[Category]],$N$9:$P$13,2,0),0)</f>
        <v>0</v>
      </c>
      <c r="M495"/>
      <c r="N495" s="8"/>
      <c r="O495" s="9"/>
      <c r="P495" s="8"/>
      <c r="R495"/>
      <c r="S495" s="8"/>
      <c r="AC495" s="17">
        <v>5495</v>
      </c>
    </row>
    <row r="496" spans="1:29" x14ac:dyDescent="0.25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tbl_Inventory[[#This Row],[Cost Price]]*(IF(tbl_Inventory[[#This Row],[Premium?]]="Y",$P$4,$P$3)+1)</f>
        <v>28868.4375</v>
      </c>
      <c r="I496" s="25" t="str">
        <f>IF(tbl_Inventory[[#This Row],[Num In Stock]]&lt;$P$5,"Y","")</f>
        <v>Y</v>
      </c>
      <c r="J496" s="26" t="str">
        <f>IF(AND(tbl_Inventory[[#This Row],[On Backorder]]="",tbl_Inventory[[#This Row],[Below Min]]="Y"),"Y","")</f>
        <v/>
      </c>
      <c r="K496" s="26">
        <f>IF(tbl_Inventory[[#This Row],[Reorder?]]="",0,IF(tbl_Inventory[[#This Row],[Category]]="A",$O$9,IF(tbl_Inventory[[#This Row],[Category]]="B",$O$10,IF(tbl_Inventory[[#This Row],[Category]]="C",$O$11,$O$12))))</f>
        <v>0</v>
      </c>
      <c r="L496" s="27">
        <f>IF(tbl_Inventory[[#This Row],[Reorder?]]="Y",VLOOKUP(tbl_Inventory[[#This Row],[Category]],$N$9:$P$13,2,0),0)</f>
        <v>0</v>
      </c>
      <c r="M496"/>
      <c r="N496" s="8"/>
      <c r="O496" s="9"/>
      <c r="P496" s="8"/>
      <c r="R496"/>
      <c r="S496" s="8"/>
      <c r="AC496" s="17">
        <v>5495</v>
      </c>
    </row>
    <row r="497" spans="1:29" x14ac:dyDescent="0.25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tbl_Inventory[[#This Row],[Cost Price]]*(IF(tbl_Inventory[[#This Row],[Premium?]]="Y",$P$4,$P$3)+1)</f>
        <v>27770.886999999999</v>
      </c>
      <c r="I497" s="25" t="str">
        <f>IF(tbl_Inventory[[#This Row],[Num In Stock]]&lt;$P$5,"Y","")</f>
        <v/>
      </c>
      <c r="J497" s="26" t="str">
        <f>IF(AND(tbl_Inventory[[#This Row],[On Backorder]]="",tbl_Inventory[[#This Row],[Below Min]]="Y"),"Y","")</f>
        <v/>
      </c>
      <c r="K497" s="26">
        <f>IF(tbl_Inventory[[#This Row],[Reorder?]]="",0,IF(tbl_Inventory[[#This Row],[Category]]="A",$O$9,IF(tbl_Inventory[[#This Row],[Category]]="B",$O$10,IF(tbl_Inventory[[#This Row],[Category]]="C",$O$11,$O$12))))</f>
        <v>0</v>
      </c>
      <c r="L497" s="27">
        <f>IF(tbl_Inventory[[#This Row],[Reorder?]]="Y",VLOOKUP(tbl_Inventory[[#This Row],[Category]],$N$9:$P$13,2,0),0)</f>
        <v>0</v>
      </c>
      <c r="M497"/>
      <c r="N497" s="8"/>
      <c r="O497" s="9"/>
      <c r="P497" s="8"/>
      <c r="R497"/>
      <c r="S497" s="8"/>
      <c r="AC497" s="17">
        <v>5495</v>
      </c>
    </row>
    <row r="498" spans="1:29" x14ac:dyDescent="0.25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tbl_Inventory[[#This Row],[Cost Price]]*(IF(tbl_Inventory[[#This Row],[Premium?]]="Y",$P$4,$P$3)+1)</f>
        <v>36430.875</v>
      </c>
      <c r="I498" s="25" t="str">
        <f>IF(tbl_Inventory[[#This Row],[Num In Stock]]&lt;$P$5,"Y","")</f>
        <v>Y</v>
      </c>
      <c r="J498" s="26" t="str">
        <f>IF(AND(tbl_Inventory[[#This Row],[On Backorder]]="",tbl_Inventory[[#This Row],[Below Min]]="Y"),"Y","")</f>
        <v/>
      </c>
      <c r="K498" s="26">
        <f>IF(tbl_Inventory[[#This Row],[Reorder?]]="",0,IF(tbl_Inventory[[#This Row],[Category]]="A",$O$9,IF(tbl_Inventory[[#This Row],[Category]]="B",$O$10,IF(tbl_Inventory[[#This Row],[Category]]="C",$O$11,$O$12))))</f>
        <v>0</v>
      </c>
      <c r="L498" s="27">
        <f>IF(tbl_Inventory[[#This Row],[Reorder?]]="Y",VLOOKUP(tbl_Inventory[[#This Row],[Category]],$N$9:$P$13,2,0),0)</f>
        <v>0</v>
      </c>
      <c r="M498"/>
      <c r="N498" s="8"/>
      <c r="O498" s="9"/>
      <c r="P498" s="8"/>
      <c r="R498"/>
      <c r="S498" s="8"/>
      <c r="AC498" s="17">
        <v>5495</v>
      </c>
    </row>
    <row r="499" spans="1:29" x14ac:dyDescent="0.25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tbl_Inventory[[#This Row],[Cost Price]]*(IF(tbl_Inventory[[#This Row],[Premium?]]="Y",$P$4,$P$3)+1)</f>
        <v>29143.375</v>
      </c>
      <c r="I499" s="25" t="str">
        <f>IF(tbl_Inventory[[#This Row],[Num In Stock]]&lt;$P$5,"Y","")</f>
        <v>Y</v>
      </c>
      <c r="J499" s="26" t="str">
        <f>IF(AND(tbl_Inventory[[#This Row],[On Backorder]]="",tbl_Inventory[[#This Row],[Below Min]]="Y"),"Y","")</f>
        <v/>
      </c>
      <c r="K499" s="26">
        <f>IF(tbl_Inventory[[#This Row],[Reorder?]]="",0,IF(tbl_Inventory[[#This Row],[Category]]="A",$O$9,IF(tbl_Inventory[[#This Row],[Category]]="B",$O$10,IF(tbl_Inventory[[#This Row],[Category]]="C",$O$11,$O$12))))</f>
        <v>0</v>
      </c>
      <c r="L499" s="27">
        <f>IF(tbl_Inventory[[#This Row],[Reorder?]]="Y",VLOOKUP(tbl_Inventory[[#This Row],[Category]],$N$9:$P$13,2,0),0)</f>
        <v>0</v>
      </c>
      <c r="M499"/>
      <c r="N499" s="8"/>
      <c r="O499" s="9"/>
      <c r="P499" s="8"/>
      <c r="R499"/>
      <c r="S499" s="8"/>
      <c r="AC499" s="17">
        <v>5495</v>
      </c>
    </row>
    <row r="500" spans="1:29" x14ac:dyDescent="0.25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tbl_Inventory[[#This Row],[Cost Price]]*(IF(tbl_Inventory[[#This Row],[Premium?]]="Y",$P$4,$P$3)+1)</f>
        <v>26003.625</v>
      </c>
      <c r="I500" s="25" t="str">
        <f>IF(tbl_Inventory[[#This Row],[Num In Stock]]&lt;$P$5,"Y","")</f>
        <v/>
      </c>
      <c r="J500" s="26" t="str">
        <f>IF(AND(tbl_Inventory[[#This Row],[On Backorder]]="",tbl_Inventory[[#This Row],[Below Min]]="Y"),"Y","")</f>
        <v/>
      </c>
      <c r="K500" s="26">
        <f>IF(tbl_Inventory[[#This Row],[Reorder?]]="",0,IF(tbl_Inventory[[#This Row],[Category]]="A",$O$9,IF(tbl_Inventory[[#This Row],[Category]]="B",$O$10,IF(tbl_Inventory[[#This Row],[Category]]="C",$O$11,$O$12))))</f>
        <v>0</v>
      </c>
      <c r="L500" s="27">
        <f>IF(tbl_Inventory[[#This Row],[Reorder?]]="Y",VLOOKUP(tbl_Inventory[[#This Row],[Category]],$N$9:$P$13,2,0),0)</f>
        <v>0</v>
      </c>
      <c r="M500"/>
      <c r="N500" s="8"/>
      <c r="O500" s="9"/>
      <c r="P500" s="8"/>
      <c r="R500"/>
      <c r="S500" s="8"/>
      <c r="AC500" s="17">
        <v>5495</v>
      </c>
    </row>
    <row r="501" spans="1:29" x14ac:dyDescent="0.25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tbl_Inventory[[#This Row],[Cost Price]]*(IF(tbl_Inventory[[#This Row],[Premium?]]="Y",$P$4,$P$3)+1)</f>
        <v>52952.381999999998</v>
      </c>
      <c r="I501" s="25" t="str">
        <f>IF(tbl_Inventory[[#This Row],[Num In Stock]]&lt;$P$5,"Y","")</f>
        <v>Y</v>
      </c>
      <c r="J501" s="26" t="str">
        <f>IF(AND(tbl_Inventory[[#This Row],[On Backorder]]="",tbl_Inventory[[#This Row],[Below Min]]="Y"),"Y","")</f>
        <v/>
      </c>
      <c r="K501" s="26">
        <f>IF(tbl_Inventory[[#This Row],[Reorder?]]="",0,IF(tbl_Inventory[[#This Row],[Category]]="A",$O$9,IF(tbl_Inventory[[#This Row],[Category]]="B",$O$10,IF(tbl_Inventory[[#This Row],[Category]]="C",$O$11,$O$12))))</f>
        <v>0</v>
      </c>
      <c r="L501" s="27">
        <f>IF(tbl_Inventory[[#This Row],[Reorder?]]="Y",VLOOKUP(tbl_Inventory[[#This Row],[Category]],$N$9:$P$13,2,0),0)</f>
        <v>0</v>
      </c>
      <c r="M501"/>
      <c r="N501" s="8"/>
      <c r="O501" s="9"/>
      <c r="P501" s="8"/>
      <c r="R501"/>
      <c r="S501" s="8"/>
      <c r="AC501" s="17">
        <v>5495</v>
      </c>
    </row>
    <row r="502" spans="1:29" x14ac:dyDescent="0.25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tbl_Inventory[[#This Row],[Cost Price]]*(IF(tbl_Inventory[[#This Row],[Premium?]]="Y",$P$4,$P$3)+1)</f>
        <v>22873.5</v>
      </c>
      <c r="I502" s="25" t="str">
        <f>IF(tbl_Inventory[[#This Row],[Num In Stock]]&lt;$P$5,"Y","")</f>
        <v/>
      </c>
      <c r="J502" s="26" t="str">
        <f>IF(AND(tbl_Inventory[[#This Row],[On Backorder]]="",tbl_Inventory[[#This Row],[Below Min]]="Y"),"Y","")</f>
        <v/>
      </c>
      <c r="K502" s="26">
        <f>IF(tbl_Inventory[[#This Row],[Reorder?]]="",0,IF(tbl_Inventory[[#This Row],[Category]]="A",$O$9,IF(tbl_Inventory[[#This Row],[Category]]="B",$O$10,IF(tbl_Inventory[[#This Row],[Category]]="C",$O$11,$O$12))))</f>
        <v>0</v>
      </c>
      <c r="L502" s="27">
        <f>IF(tbl_Inventory[[#This Row],[Reorder?]]="Y",VLOOKUP(tbl_Inventory[[#This Row],[Category]],$N$9:$P$13,2,0),0)</f>
        <v>0</v>
      </c>
      <c r="M502"/>
      <c r="N502" s="8"/>
      <c r="O502" s="9"/>
      <c r="P502" s="8"/>
      <c r="R502"/>
      <c r="S502" s="8"/>
      <c r="AC502" s="17">
        <v>7695</v>
      </c>
    </row>
    <row r="503" spans="1:29" x14ac:dyDescent="0.25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tbl_Inventory[[#This Row],[Cost Price]]*(IF(tbl_Inventory[[#This Row],[Premium?]]="Y",$P$4,$P$3)+1)</f>
        <v>21384.962999999996</v>
      </c>
      <c r="I503" s="25" t="str">
        <f>IF(tbl_Inventory[[#This Row],[Num In Stock]]&lt;$P$5,"Y","")</f>
        <v/>
      </c>
      <c r="J503" s="26" t="str">
        <f>IF(AND(tbl_Inventory[[#This Row],[On Backorder]]="",tbl_Inventory[[#This Row],[Below Min]]="Y"),"Y","")</f>
        <v/>
      </c>
      <c r="K503" s="26">
        <f>IF(tbl_Inventory[[#This Row],[Reorder?]]="",0,IF(tbl_Inventory[[#This Row],[Category]]="A",$O$9,IF(tbl_Inventory[[#This Row],[Category]]="B",$O$10,IF(tbl_Inventory[[#This Row],[Category]]="C",$O$11,$O$12))))</f>
        <v>0</v>
      </c>
      <c r="L503" s="27">
        <f>IF(tbl_Inventory[[#This Row],[Reorder?]]="Y",VLOOKUP(tbl_Inventory[[#This Row],[Category]],$N$9:$P$13,2,0),0)</f>
        <v>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25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tbl_Inventory[[#This Row],[Cost Price]]*(IF(tbl_Inventory[[#This Row],[Premium?]]="Y",$P$4,$P$3)+1)</f>
        <v>39717.0625</v>
      </c>
      <c r="I504" s="25" t="str">
        <f>IF(tbl_Inventory[[#This Row],[Num In Stock]]&lt;$P$5,"Y","")</f>
        <v>Y</v>
      </c>
      <c r="J504" s="26" t="str">
        <f>IF(AND(tbl_Inventory[[#This Row],[On Backorder]]="",tbl_Inventory[[#This Row],[Below Min]]="Y"),"Y","")</f>
        <v>Y</v>
      </c>
      <c r="K504" s="26">
        <f>IF(tbl_Inventory[[#This Row],[Reorder?]]="",0,IF(tbl_Inventory[[#This Row],[Category]]="A",$O$9,IF(tbl_Inventory[[#This Row],[Category]]="B",$O$10,IF(tbl_Inventory[[#This Row],[Category]]="C",$O$11,$O$12))))</f>
        <v>10</v>
      </c>
      <c r="L504" s="27">
        <f>IF(tbl_Inventory[[#This Row],[Reorder?]]="Y",VLOOKUP(tbl_Inventory[[#This Row],[Category]],$N$9:$P$13,2,0),0)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25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tbl_Inventory[[#This Row],[Cost Price]]*(IF(tbl_Inventory[[#This Row],[Premium?]]="Y",$P$4,$P$3)+1)</f>
        <v>28043.625</v>
      </c>
      <c r="I505" s="25" t="str">
        <f>IF(tbl_Inventory[[#This Row],[Num In Stock]]&lt;$P$5,"Y","")</f>
        <v/>
      </c>
      <c r="J505" s="26" t="str">
        <f>IF(AND(tbl_Inventory[[#This Row],[On Backorder]]="",tbl_Inventory[[#This Row],[Below Min]]="Y"),"Y","")</f>
        <v/>
      </c>
      <c r="K505" s="26">
        <f>IF(tbl_Inventory[[#This Row],[Reorder?]]="",0,IF(tbl_Inventory[[#This Row],[Category]]="A",$O$9,IF(tbl_Inventory[[#This Row],[Category]]="B",$O$10,IF(tbl_Inventory[[#This Row],[Category]]="C",$O$11,$O$12))))</f>
        <v>0</v>
      </c>
      <c r="L505" s="27">
        <f>IF(tbl_Inventory[[#This Row],[Reorder?]]="Y",VLOOKUP(tbl_Inventory[[#This Row],[Category]],$N$9:$P$13,2,0),0)</f>
        <v>0</v>
      </c>
      <c r="M505"/>
      <c r="N505" s="8"/>
      <c r="O505" s="9"/>
      <c r="P505" s="8"/>
      <c r="R505"/>
      <c r="S505" s="8"/>
      <c r="AC505" s="17">
        <v>3845</v>
      </c>
    </row>
    <row r="506" spans="1:29" x14ac:dyDescent="0.25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tbl_Inventory[[#This Row],[Cost Price]]*(IF(tbl_Inventory[[#This Row],[Premium?]]="Y",$P$4,$P$3)+1)</f>
        <v>4407.0625</v>
      </c>
      <c r="I506" s="25" t="str">
        <f>IF(tbl_Inventory[[#This Row],[Num In Stock]]&lt;$P$5,"Y","")</f>
        <v/>
      </c>
      <c r="J506" s="26" t="str">
        <f>IF(AND(tbl_Inventory[[#This Row],[On Backorder]]="",tbl_Inventory[[#This Row],[Below Min]]="Y"),"Y","")</f>
        <v/>
      </c>
      <c r="K506" s="26">
        <f>IF(tbl_Inventory[[#This Row],[Reorder?]]="",0,IF(tbl_Inventory[[#This Row],[Category]]="A",$O$9,IF(tbl_Inventory[[#This Row],[Category]]="B",$O$10,IF(tbl_Inventory[[#This Row],[Category]]="C",$O$11,$O$12))))</f>
        <v>0</v>
      </c>
      <c r="L506" s="27">
        <f>IF(tbl_Inventory[[#This Row],[Reorder?]]="Y",VLOOKUP(tbl_Inventory[[#This Row],[Category]],$N$9:$P$13,2,0),0)</f>
        <v>0</v>
      </c>
      <c r="M506"/>
      <c r="N506" s="8"/>
      <c r="O506" s="9"/>
      <c r="P506" s="8"/>
      <c r="R506"/>
      <c r="S506" s="8"/>
      <c r="AC506" s="17">
        <v>10995</v>
      </c>
    </row>
    <row r="507" spans="1:29" x14ac:dyDescent="0.25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tbl_Inventory[[#This Row],[Cost Price]]*(IF(tbl_Inventory[[#This Row],[Premium?]]="Y",$P$4,$P$3)+1)</f>
        <v>4043.6239999999998</v>
      </c>
      <c r="I507" s="25" t="str">
        <f>IF(tbl_Inventory[[#This Row],[Num In Stock]]&lt;$P$5,"Y","")</f>
        <v/>
      </c>
      <c r="J507" s="26" t="str">
        <f>IF(AND(tbl_Inventory[[#This Row],[On Backorder]]="",tbl_Inventory[[#This Row],[Below Min]]="Y"),"Y","")</f>
        <v/>
      </c>
      <c r="K507" s="26">
        <f>IF(tbl_Inventory[[#This Row],[Reorder?]]="",0,IF(tbl_Inventory[[#This Row],[Category]]="A",$O$9,IF(tbl_Inventory[[#This Row],[Category]]="B",$O$10,IF(tbl_Inventory[[#This Row],[Category]]="C",$O$11,$O$12))))</f>
        <v>0</v>
      </c>
      <c r="L507" s="27">
        <f>IF(tbl_Inventory[[#This Row],[Reorder?]]="Y",VLOOKUP(tbl_Inventory[[#This Row],[Category]],$N$9:$P$13,2,0),0)</f>
        <v>0</v>
      </c>
      <c r="M507"/>
      <c r="N507" s="8"/>
      <c r="O507" s="9"/>
      <c r="P507" s="8"/>
      <c r="R507"/>
      <c r="S507" s="8"/>
      <c r="AC507" s="17">
        <v>14295</v>
      </c>
    </row>
    <row r="508" spans="1:29" x14ac:dyDescent="0.25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tbl_Inventory[[#This Row],[Cost Price]]*(IF(tbl_Inventory[[#This Row],[Premium?]]="Y",$P$4,$P$3)+1)</f>
        <v>14568.375</v>
      </c>
      <c r="I508" s="25" t="str">
        <f>IF(tbl_Inventory[[#This Row],[Num In Stock]]&lt;$P$5,"Y","")</f>
        <v>Y</v>
      </c>
      <c r="J508" s="26" t="str">
        <f>IF(AND(tbl_Inventory[[#This Row],[On Backorder]]="",tbl_Inventory[[#This Row],[Below Min]]="Y"),"Y","")</f>
        <v/>
      </c>
      <c r="K508" s="26">
        <f>IF(tbl_Inventory[[#This Row],[Reorder?]]="",0,IF(tbl_Inventory[[#This Row],[Category]]="A",$O$9,IF(tbl_Inventory[[#This Row],[Category]]="B",$O$10,IF(tbl_Inventory[[#This Row],[Category]]="C",$O$11,$O$12))))</f>
        <v>0</v>
      </c>
      <c r="L508" s="27">
        <f>IF(tbl_Inventory[[#This Row],[Reorder?]]="Y",VLOOKUP(tbl_Inventory[[#This Row],[Category]],$N$9:$P$13,2,0),0)</f>
        <v>0</v>
      </c>
      <c r="M508"/>
      <c r="N508" s="8"/>
      <c r="O508" s="9"/>
      <c r="P508" s="8"/>
      <c r="R508"/>
      <c r="S508" s="8"/>
      <c r="AC508" s="17">
        <v>5495</v>
      </c>
    </row>
    <row r="509" spans="1:29" x14ac:dyDescent="0.25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tbl_Inventory[[#This Row],[Cost Price]]*(IF(tbl_Inventory[[#This Row],[Premium?]]="Y",$P$4,$P$3)+1)</f>
        <v>24058.842999999997</v>
      </c>
      <c r="I509" s="25" t="str">
        <f>IF(tbl_Inventory[[#This Row],[Num In Stock]]&lt;$P$5,"Y","")</f>
        <v/>
      </c>
      <c r="J509" s="26" t="str">
        <f>IF(AND(tbl_Inventory[[#This Row],[On Backorder]]="",tbl_Inventory[[#This Row],[Below Min]]="Y"),"Y","")</f>
        <v/>
      </c>
      <c r="K509" s="26">
        <f>IF(tbl_Inventory[[#This Row],[Reorder?]]="",0,IF(tbl_Inventory[[#This Row],[Category]]="A",$O$9,IF(tbl_Inventory[[#This Row],[Category]]="B",$O$10,IF(tbl_Inventory[[#This Row],[Category]]="C",$O$11,$O$12))))</f>
        <v>0</v>
      </c>
      <c r="L509" s="27">
        <f>IF(tbl_Inventory[[#This Row],[Reorder?]]="Y",VLOOKUP(tbl_Inventory[[#This Row],[Category]],$N$9:$P$13,2,0),0)</f>
        <v>0</v>
      </c>
      <c r="M509"/>
      <c r="N509" s="8"/>
      <c r="O509" s="9"/>
      <c r="P509" s="8"/>
      <c r="R509"/>
      <c r="S509" s="8"/>
      <c r="AC509" s="17">
        <v>1095</v>
      </c>
    </row>
    <row r="510" spans="1:29" x14ac:dyDescent="0.25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tbl_Inventory[[#This Row],[Cost Price]]*(IF(tbl_Inventory[[#This Row],[Premium?]]="Y",$P$4,$P$3)+1)</f>
        <v>17483.375</v>
      </c>
      <c r="I510" s="25" t="str">
        <f>IF(tbl_Inventory[[#This Row],[Num In Stock]]&lt;$P$5,"Y","")</f>
        <v/>
      </c>
      <c r="J510" s="26" t="str">
        <f>IF(AND(tbl_Inventory[[#This Row],[On Backorder]]="",tbl_Inventory[[#This Row],[Below Min]]="Y"),"Y","")</f>
        <v/>
      </c>
      <c r="K510" s="26">
        <f>IF(tbl_Inventory[[#This Row],[Reorder?]]="",0,IF(tbl_Inventory[[#This Row],[Category]]="A",$O$9,IF(tbl_Inventory[[#This Row],[Category]]="B",$O$10,IF(tbl_Inventory[[#This Row],[Category]]="C",$O$11,$O$12))))</f>
        <v>0</v>
      </c>
      <c r="L510" s="27">
        <f>IF(tbl_Inventory[[#This Row],[Reorder?]]="Y",VLOOKUP(tbl_Inventory[[#This Row],[Category]],$N$9:$P$13,2,0),0)</f>
        <v>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25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tbl_Inventory[[#This Row],[Cost Price]]*(IF(tbl_Inventory[[#This Row],[Premium?]]="Y",$P$4,$P$3)+1)</f>
        <v>26135.466</v>
      </c>
      <c r="I511" s="25" t="str">
        <f>IF(tbl_Inventory[[#This Row],[Num In Stock]]&lt;$P$5,"Y","")</f>
        <v>Y</v>
      </c>
      <c r="J511" s="26" t="str">
        <f>IF(AND(tbl_Inventory[[#This Row],[On Backorder]]="",tbl_Inventory[[#This Row],[Below Min]]="Y"),"Y","")</f>
        <v/>
      </c>
      <c r="K511" s="26">
        <f>IF(tbl_Inventory[[#This Row],[Reorder?]]="",0,IF(tbl_Inventory[[#This Row],[Category]]="A",$O$9,IF(tbl_Inventory[[#This Row],[Category]]="B",$O$10,IF(tbl_Inventory[[#This Row],[Category]]="C",$O$11,$O$12))))</f>
        <v>0</v>
      </c>
      <c r="L511" s="27">
        <f>IF(tbl_Inventory[[#This Row],[Reorder?]]="Y",VLOOKUP(tbl_Inventory[[#This Row],[Category]],$N$9:$P$13,2,0),0)</f>
        <v>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25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tbl_Inventory[[#This Row],[Cost Price]]*(IF(tbl_Inventory[[#This Row],[Premium?]]="Y",$P$4,$P$3)+1)</f>
        <v>2200.1875</v>
      </c>
      <c r="I512" s="25" t="str">
        <f>IF(tbl_Inventory[[#This Row],[Num In Stock]]&lt;$P$5,"Y","")</f>
        <v/>
      </c>
      <c r="J512" s="26" t="str">
        <f>IF(AND(tbl_Inventory[[#This Row],[On Backorder]]="",tbl_Inventory[[#This Row],[Below Min]]="Y"),"Y","")</f>
        <v/>
      </c>
      <c r="K512" s="26">
        <f>IF(tbl_Inventory[[#This Row],[Reorder?]]="",0,IF(tbl_Inventory[[#This Row],[Category]]="A",$O$9,IF(tbl_Inventory[[#This Row],[Category]]="B",$O$10,IF(tbl_Inventory[[#This Row],[Category]]="C",$O$11,$O$12))))</f>
        <v>0</v>
      </c>
      <c r="L512" s="27">
        <f>IF(tbl_Inventory[[#This Row],[Reorder?]]="Y",VLOOKUP(tbl_Inventory[[#This Row],[Category]],$N$9:$P$13,2,0),0)</f>
        <v>0</v>
      </c>
      <c r="M512"/>
      <c r="N512" s="8"/>
      <c r="O512" s="9"/>
      <c r="P512" s="8"/>
      <c r="R512"/>
      <c r="S512" s="8"/>
      <c r="AC512" s="17">
        <v>32995</v>
      </c>
    </row>
    <row r="513" spans="1:29" x14ac:dyDescent="0.25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tbl_Inventory[[#This Row],[Cost Price]]*(IF(tbl_Inventory[[#This Row],[Premium?]]="Y",$P$4,$P$3)+1)</f>
        <v>661.98</v>
      </c>
      <c r="I513" s="25" t="str">
        <f>IF(tbl_Inventory[[#This Row],[Num In Stock]]&lt;$P$5,"Y","")</f>
        <v>Y</v>
      </c>
      <c r="J513" s="26" t="str">
        <f>IF(AND(tbl_Inventory[[#This Row],[On Backorder]]="",tbl_Inventory[[#This Row],[Below Min]]="Y"),"Y","")</f>
        <v/>
      </c>
      <c r="K513" s="26">
        <f>IF(tbl_Inventory[[#This Row],[Reorder?]]="",0,IF(tbl_Inventory[[#This Row],[Category]]="A",$O$9,IF(tbl_Inventory[[#This Row],[Category]]="B",$O$10,IF(tbl_Inventory[[#This Row],[Category]]="C",$O$11,$O$12))))</f>
        <v>0</v>
      </c>
      <c r="L513" s="27">
        <f>IF(tbl_Inventory[[#This Row],[Reorder?]]="Y",VLOOKUP(tbl_Inventory[[#This Row],[Category]],$N$9:$P$13,2,0),0)</f>
        <v>0</v>
      </c>
      <c r="M513"/>
      <c r="N513" s="8"/>
      <c r="O513" s="9"/>
      <c r="P513" s="8"/>
      <c r="R513"/>
      <c r="S513" s="8"/>
      <c r="AC513" s="17">
        <v>32995</v>
      </c>
    </row>
    <row r="514" spans="1:29" x14ac:dyDescent="0.25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tbl_Inventory[[#This Row],[Cost Price]]*(IF(tbl_Inventory[[#This Row],[Premium?]]="Y",$P$4,$P$3)+1)</f>
        <v>2667.8029999999999</v>
      </c>
      <c r="I514" s="25" t="str">
        <f>IF(tbl_Inventory[[#This Row],[Num In Stock]]&lt;$P$5,"Y","")</f>
        <v>Y</v>
      </c>
      <c r="J514" s="26" t="str">
        <f>IF(AND(tbl_Inventory[[#This Row],[On Backorder]]="",tbl_Inventory[[#This Row],[Below Min]]="Y"),"Y","")</f>
        <v>Y</v>
      </c>
      <c r="K514" s="26">
        <f>IF(tbl_Inventory[[#This Row],[Reorder?]]="",0,IF(tbl_Inventory[[#This Row],[Category]]="A",$O$9,IF(tbl_Inventory[[#This Row],[Category]]="B",$O$10,IF(tbl_Inventory[[#This Row],[Category]]="C",$O$11,$O$12))))</f>
        <v>25</v>
      </c>
      <c r="L514" s="27">
        <f>IF(tbl_Inventory[[#This Row],[Reorder?]]="Y",VLOOKUP(tbl_Inventory[[#This Row],[Category]],$N$9:$P$13,2,0),0)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25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tbl_Inventory[[#This Row],[Cost Price]]*(IF(tbl_Inventory[[#This Row],[Premium?]]="Y",$P$4,$P$3)+1)</f>
        <v>2117.9375</v>
      </c>
      <c r="I515" s="25" t="str">
        <f>IF(tbl_Inventory[[#This Row],[Num In Stock]]&lt;$P$5,"Y","")</f>
        <v/>
      </c>
      <c r="J515" s="26" t="str">
        <f>IF(AND(tbl_Inventory[[#This Row],[On Backorder]]="",tbl_Inventory[[#This Row],[Below Min]]="Y"),"Y","")</f>
        <v/>
      </c>
      <c r="K515" s="26">
        <f>IF(tbl_Inventory[[#This Row],[Reorder?]]="",0,IF(tbl_Inventory[[#This Row],[Category]]="A",$O$9,IF(tbl_Inventory[[#This Row],[Category]]="B",$O$10,IF(tbl_Inventory[[#This Row],[Category]]="C",$O$11,$O$12))))</f>
        <v>0</v>
      </c>
      <c r="L515" s="27">
        <f>IF(tbl_Inventory[[#This Row],[Reorder?]]="Y",VLOOKUP(tbl_Inventory[[#This Row],[Category]],$N$9:$P$13,2,0),0)</f>
        <v>0</v>
      </c>
      <c r="M515"/>
      <c r="N515" s="8"/>
      <c r="O515" s="9"/>
      <c r="P515" s="8"/>
      <c r="R515"/>
      <c r="S515" s="8"/>
      <c r="AC515" s="17">
        <v>32995</v>
      </c>
    </row>
    <row r="516" spans="1:29" x14ac:dyDescent="0.25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tbl_Inventory[[#This Row],[Cost Price]]*(IF(tbl_Inventory[[#This Row],[Premium?]]="Y",$P$4,$P$3)+1)</f>
        <v>2493.6349999999998</v>
      </c>
      <c r="I516" s="25" t="str">
        <f>IF(tbl_Inventory[[#This Row],[Num In Stock]]&lt;$P$5,"Y","")</f>
        <v>Y</v>
      </c>
      <c r="J516" s="26" t="str">
        <f>IF(AND(tbl_Inventory[[#This Row],[On Backorder]]="",tbl_Inventory[[#This Row],[Below Min]]="Y"),"Y","")</f>
        <v>Y</v>
      </c>
      <c r="K516" s="26">
        <f>IF(tbl_Inventory[[#This Row],[Reorder?]]="",0,IF(tbl_Inventory[[#This Row],[Category]]="A",$O$9,IF(tbl_Inventory[[#This Row],[Category]]="B",$O$10,IF(tbl_Inventory[[#This Row],[Category]]="C",$O$11,$O$12))))</f>
        <v>25</v>
      </c>
      <c r="L516" s="27">
        <f>IF(tbl_Inventory[[#This Row],[Reorder?]]="Y",VLOOKUP(tbl_Inventory[[#This Row],[Category]],$N$9:$P$13,2,0),0)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25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tbl_Inventory[[#This Row],[Cost Price]]*(IF(tbl_Inventory[[#This Row],[Premium?]]="Y",$P$4,$P$3)+1)</f>
        <v>2377.1099999999997</v>
      </c>
      <c r="I517" s="25" t="str">
        <f>IF(tbl_Inventory[[#This Row],[Num In Stock]]&lt;$P$5,"Y","")</f>
        <v/>
      </c>
      <c r="J517" s="26" t="str">
        <f>IF(AND(tbl_Inventory[[#This Row],[On Backorder]]="",tbl_Inventory[[#This Row],[Below Min]]="Y"),"Y","")</f>
        <v/>
      </c>
      <c r="K517" s="26">
        <f>IF(tbl_Inventory[[#This Row],[Reorder?]]="",0,IF(tbl_Inventory[[#This Row],[Category]]="A",$O$9,IF(tbl_Inventory[[#This Row],[Category]]="B",$O$10,IF(tbl_Inventory[[#This Row],[Category]]="C",$O$11,$O$12))))</f>
        <v>0</v>
      </c>
      <c r="L517" s="27">
        <f>IF(tbl_Inventory[[#This Row],[Reorder?]]="Y",VLOOKUP(tbl_Inventory[[#This Row],[Category]],$N$9:$P$13,2,0),0)</f>
        <v>0</v>
      </c>
      <c r="M517"/>
      <c r="N517" s="8"/>
      <c r="O517" s="9"/>
      <c r="P517" s="8"/>
      <c r="R517"/>
      <c r="S517" s="8"/>
      <c r="AC517" s="17">
        <v>32995</v>
      </c>
    </row>
    <row r="518" spans="1:29" x14ac:dyDescent="0.25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tbl_Inventory[[#This Row],[Cost Price]]*(IF(tbl_Inventory[[#This Row],[Premium?]]="Y",$P$4,$P$3)+1)</f>
        <v>14700.262999999999</v>
      </c>
      <c r="I518" s="25" t="str">
        <f>IF(tbl_Inventory[[#This Row],[Num In Stock]]&lt;$P$5,"Y","")</f>
        <v/>
      </c>
      <c r="J518" s="26" t="str">
        <f>IF(AND(tbl_Inventory[[#This Row],[On Backorder]]="",tbl_Inventory[[#This Row],[Below Min]]="Y"),"Y","")</f>
        <v/>
      </c>
      <c r="K518" s="26">
        <f>IF(tbl_Inventory[[#This Row],[Reorder?]]="",0,IF(tbl_Inventory[[#This Row],[Category]]="A",$O$9,IF(tbl_Inventory[[#This Row],[Category]]="B",$O$10,IF(tbl_Inventory[[#This Row],[Category]]="C",$O$11,$O$12))))</f>
        <v>0</v>
      </c>
      <c r="L518" s="27">
        <f>IF(tbl_Inventory[[#This Row],[Reorder?]]="Y",VLOOKUP(tbl_Inventory[[#This Row],[Category]],$N$9:$P$13,2,0),0)</f>
        <v>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25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tbl_Inventory[[#This Row],[Cost Price]]*(IF(tbl_Inventory[[#This Row],[Premium?]]="Y",$P$4,$P$3)+1)</f>
        <v>17880.186000000002</v>
      </c>
      <c r="I519" s="25" t="str">
        <f>IF(tbl_Inventory[[#This Row],[Num In Stock]]&lt;$P$5,"Y","")</f>
        <v/>
      </c>
      <c r="J519" s="26" t="str">
        <f>IF(AND(tbl_Inventory[[#This Row],[On Backorder]]="",tbl_Inventory[[#This Row],[Below Min]]="Y"),"Y","")</f>
        <v/>
      </c>
      <c r="K519" s="26">
        <f>IF(tbl_Inventory[[#This Row],[Reorder?]]="",0,IF(tbl_Inventory[[#This Row],[Category]]="A",$O$9,IF(tbl_Inventory[[#This Row],[Category]]="B",$O$10,IF(tbl_Inventory[[#This Row],[Category]]="C",$O$11,$O$12))))</f>
        <v>0</v>
      </c>
      <c r="L519" s="27">
        <f>IF(tbl_Inventory[[#This Row],[Reorder?]]="Y",VLOOKUP(tbl_Inventory[[#This Row],[Category]],$N$9:$P$13,2,0),0)</f>
        <v>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25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tbl_Inventory[[#This Row],[Cost Price]]*(IF(tbl_Inventory[[#This Row],[Premium?]]="Y",$P$4,$P$3)+1)</f>
        <v>9250.125</v>
      </c>
      <c r="I520" s="25" t="str">
        <f>IF(tbl_Inventory[[#This Row],[Num In Stock]]&lt;$P$5,"Y","")</f>
        <v/>
      </c>
      <c r="J520" s="26" t="str">
        <f>IF(AND(tbl_Inventory[[#This Row],[On Backorder]]="",tbl_Inventory[[#This Row],[Below Min]]="Y"),"Y","")</f>
        <v/>
      </c>
      <c r="K520" s="26">
        <f>IF(tbl_Inventory[[#This Row],[Reorder?]]="",0,IF(tbl_Inventory[[#This Row],[Category]]="A",$O$9,IF(tbl_Inventory[[#This Row],[Category]]="B",$O$10,IF(tbl_Inventory[[#This Row],[Category]]="C",$O$11,$O$12))))</f>
        <v>0</v>
      </c>
      <c r="L520" s="27">
        <f>IF(tbl_Inventory[[#This Row],[Reorder?]]="Y",VLOOKUP(tbl_Inventory[[#This Row],[Category]],$N$9:$P$13,2,0),0)</f>
        <v>0</v>
      </c>
      <c r="M520"/>
      <c r="N520" s="8"/>
      <c r="O520" s="9"/>
      <c r="P520" s="8"/>
      <c r="R520"/>
      <c r="S520" s="8"/>
      <c r="AC520" s="17">
        <v>32995</v>
      </c>
    </row>
    <row r="521" spans="1:29" x14ac:dyDescent="0.25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tbl_Inventory[[#This Row],[Cost Price]]*(IF(tbl_Inventory[[#This Row],[Premium?]]="Y",$P$4,$P$3)+1)</f>
        <v>12739.8125</v>
      </c>
      <c r="I521" s="25" t="str">
        <f>IF(tbl_Inventory[[#This Row],[Num In Stock]]&lt;$P$5,"Y","")</f>
        <v>Y</v>
      </c>
      <c r="J521" s="26" t="str">
        <f>IF(AND(tbl_Inventory[[#This Row],[On Backorder]]="",tbl_Inventory[[#This Row],[Below Min]]="Y"),"Y","")</f>
        <v>Y</v>
      </c>
      <c r="K521" s="26">
        <f>IF(tbl_Inventory[[#This Row],[Reorder?]]="",0,IF(tbl_Inventory[[#This Row],[Category]]="A",$O$9,IF(tbl_Inventory[[#This Row],[Category]]="B",$O$10,IF(tbl_Inventory[[#This Row],[Category]]="C",$O$11,$O$12))))</f>
        <v>10</v>
      </c>
      <c r="L521" s="27">
        <f>IF(tbl_Inventory[[#This Row],[Reorder?]]="Y",VLOOKUP(tbl_Inventory[[#This Row],[Category]],$N$9:$P$13,2,0),0)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25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tbl_Inventory[[#This Row],[Cost Price]]*(IF(tbl_Inventory[[#This Row],[Premium?]]="Y",$P$4,$P$3)+1)</f>
        <v>26475.8125</v>
      </c>
      <c r="I522" s="25" t="str">
        <f>IF(tbl_Inventory[[#This Row],[Num In Stock]]&lt;$P$5,"Y","")</f>
        <v/>
      </c>
      <c r="J522" s="26" t="str">
        <f>IF(AND(tbl_Inventory[[#This Row],[On Backorder]]="",tbl_Inventory[[#This Row],[Below Min]]="Y"),"Y","")</f>
        <v/>
      </c>
      <c r="K522" s="26">
        <f>IF(tbl_Inventory[[#This Row],[Reorder?]]="",0,IF(tbl_Inventory[[#This Row],[Category]]="A",$O$9,IF(tbl_Inventory[[#This Row],[Category]]="B",$O$10,IF(tbl_Inventory[[#This Row],[Category]]="C",$O$11,$O$12))))</f>
        <v>0</v>
      </c>
      <c r="L522" s="27">
        <f>IF(tbl_Inventory[[#This Row],[Reorder?]]="Y",VLOOKUP(tbl_Inventory[[#This Row],[Category]],$N$9:$P$13,2,0),0)</f>
        <v>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25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tbl_Inventory[[#This Row],[Cost Price]]*(IF(tbl_Inventory[[#This Row],[Premium?]]="Y",$P$4,$P$3)+1)</f>
        <v>12376.666000000001</v>
      </c>
      <c r="I523" s="25" t="str">
        <f>IF(tbl_Inventory[[#This Row],[Num In Stock]]&lt;$P$5,"Y","")</f>
        <v/>
      </c>
      <c r="J523" s="26" t="str">
        <f>IF(AND(tbl_Inventory[[#This Row],[On Backorder]]="",tbl_Inventory[[#This Row],[Below Min]]="Y"),"Y","")</f>
        <v/>
      </c>
      <c r="K523" s="26">
        <f>IF(tbl_Inventory[[#This Row],[Reorder?]]="",0,IF(tbl_Inventory[[#This Row],[Category]]="A",$O$9,IF(tbl_Inventory[[#This Row],[Category]]="B",$O$10,IF(tbl_Inventory[[#This Row],[Category]]="C",$O$11,$O$12))))</f>
        <v>0</v>
      </c>
      <c r="L523" s="27">
        <f>IF(tbl_Inventory[[#This Row],[Reorder?]]="Y",VLOOKUP(tbl_Inventory[[#This Row],[Category]],$N$9:$P$13,2,0),0)</f>
        <v>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25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tbl_Inventory[[#This Row],[Cost Price]]*(IF(tbl_Inventory[[#This Row],[Premium?]]="Y",$P$4,$P$3)+1)</f>
        <v>8655.9375</v>
      </c>
      <c r="I524" s="25" t="str">
        <f>IF(tbl_Inventory[[#This Row],[Num In Stock]]&lt;$P$5,"Y","")</f>
        <v/>
      </c>
      <c r="J524" s="26" t="str">
        <f>IF(AND(tbl_Inventory[[#This Row],[On Backorder]]="",tbl_Inventory[[#This Row],[Below Min]]="Y"),"Y","")</f>
        <v/>
      </c>
      <c r="K524" s="26">
        <f>IF(tbl_Inventory[[#This Row],[Reorder?]]="",0,IF(tbl_Inventory[[#This Row],[Category]]="A",$O$9,IF(tbl_Inventory[[#This Row],[Category]]="B",$O$10,IF(tbl_Inventory[[#This Row],[Category]]="C",$O$11,$O$12))))</f>
        <v>0</v>
      </c>
      <c r="L524" s="27">
        <f>IF(tbl_Inventory[[#This Row],[Reorder?]]="Y",VLOOKUP(tbl_Inventory[[#This Row],[Category]],$N$9:$P$13,2,0),0)</f>
        <v>0</v>
      </c>
      <c r="M524"/>
      <c r="N524" s="8"/>
      <c r="O524" s="9"/>
      <c r="P524" s="8"/>
      <c r="R524"/>
      <c r="S524" s="8"/>
      <c r="AC524" s="17">
        <v>32995</v>
      </c>
    </row>
    <row r="525" spans="1:29" x14ac:dyDescent="0.25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tbl_Inventory[[#This Row],[Cost Price]]*(IF(tbl_Inventory[[#This Row],[Premium?]]="Y",$P$4,$P$3)+1)</f>
        <v>9811.125</v>
      </c>
      <c r="I525" s="25" t="str">
        <f>IF(tbl_Inventory[[#This Row],[Num In Stock]]&lt;$P$5,"Y","")</f>
        <v/>
      </c>
      <c r="J525" s="26" t="str">
        <f>IF(AND(tbl_Inventory[[#This Row],[On Backorder]]="",tbl_Inventory[[#This Row],[Below Min]]="Y"),"Y","")</f>
        <v/>
      </c>
      <c r="K525" s="26">
        <f>IF(tbl_Inventory[[#This Row],[Reorder?]]="",0,IF(tbl_Inventory[[#This Row],[Category]]="A",$O$9,IF(tbl_Inventory[[#This Row],[Category]]="B",$O$10,IF(tbl_Inventory[[#This Row],[Category]]="C",$O$11,$O$12))))</f>
        <v>0</v>
      </c>
      <c r="L525" s="27">
        <f>IF(tbl_Inventory[[#This Row],[Reorder?]]="Y",VLOOKUP(tbl_Inventory[[#This Row],[Category]],$N$9:$P$13,2,0),0)</f>
        <v>0</v>
      </c>
      <c r="M525"/>
      <c r="N525" s="8"/>
      <c r="O525" s="9"/>
      <c r="P525" s="8"/>
      <c r="R525"/>
      <c r="S525" s="8"/>
      <c r="AC525" s="17">
        <v>32995</v>
      </c>
    </row>
    <row r="526" spans="1:29" x14ac:dyDescent="0.25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tbl_Inventory[[#This Row],[Cost Price]]*(IF(tbl_Inventory[[#This Row],[Premium?]]="Y",$P$4,$P$3)+1)</f>
        <v>619.14600000000007</v>
      </c>
      <c r="I526" s="25" t="str">
        <f>IF(tbl_Inventory[[#This Row],[Num In Stock]]&lt;$P$5,"Y","")</f>
        <v>Y</v>
      </c>
      <c r="J526" s="26" t="str">
        <f>IF(AND(tbl_Inventory[[#This Row],[On Backorder]]="",tbl_Inventory[[#This Row],[Below Min]]="Y"),"Y","")</f>
        <v/>
      </c>
      <c r="K526" s="26">
        <f>IF(tbl_Inventory[[#This Row],[Reorder?]]="",0,IF(tbl_Inventory[[#This Row],[Category]]="A",$O$9,IF(tbl_Inventory[[#This Row],[Category]]="B",$O$10,IF(tbl_Inventory[[#This Row],[Category]]="C",$O$11,$O$12))))</f>
        <v>0</v>
      </c>
      <c r="L526" s="27">
        <f>IF(tbl_Inventory[[#This Row],[Reorder?]]="Y",VLOOKUP(tbl_Inventory[[#This Row],[Category]],$N$9:$P$13,2,0),0)</f>
        <v>0</v>
      </c>
      <c r="M526"/>
      <c r="N526" s="8"/>
      <c r="O526" s="9"/>
      <c r="P526" s="8"/>
      <c r="R526"/>
      <c r="S526" s="8"/>
      <c r="AC526" s="17">
        <v>32995</v>
      </c>
    </row>
    <row r="527" spans="1:29" x14ac:dyDescent="0.25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tbl_Inventory[[#This Row],[Cost Price]]*(IF(tbl_Inventory[[#This Row],[Premium?]]="Y",$P$4,$P$3)+1)</f>
        <v>13233.581999999999</v>
      </c>
      <c r="I527" s="25" t="str">
        <f>IF(tbl_Inventory[[#This Row],[Num In Stock]]&lt;$P$5,"Y","")</f>
        <v/>
      </c>
      <c r="J527" s="26" t="str">
        <f>IF(AND(tbl_Inventory[[#This Row],[On Backorder]]="",tbl_Inventory[[#This Row],[Below Min]]="Y"),"Y","")</f>
        <v/>
      </c>
      <c r="K527" s="26">
        <f>IF(tbl_Inventory[[#This Row],[Reorder?]]="",0,IF(tbl_Inventory[[#This Row],[Category]]="A",$O$9,IF(tbl_Inventory[[#This Row],[Category]]="B",$O$10,IF(tbl_Inventory[[#This Row],[Category]]="C",$O$11,$O$12))))</f>
        <v>0</v>
      </c>
      <c r="L527" s="27">
        <f>IF(tbl_Inventory[[#This Row],[Reorder?]]="Y",VLOOKUP(tbl_Inventory[[#This Row],[Category]],$N$9:$P$13,2,0),0)</f>
        <v>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25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tbl_Inventory[[#This Row],[Cost Price]]*(IF(tbl_Inventory[[#This Row],[Premium?]]="Y",$P$4,$P$3)+1)</f>
        <v>5603.625</v>
      </c>
      <c r="I528" s="25" t="str">
        <f>IF(tbl_Inventory[[#This Row],[Num In Stock]]&lt;$P$5,"Y","")</f>
        <v/>
      </c>
      <c r="J528" s="26" t="str">
        <f>IF(AND(tbl_Inventory[[#This Row],[On Backorder]]="",tbl_Inventory[[#This Row],[Below Min]]="Y"),"Y","")</f>
        <v/>
      </c>
      <c r="K528" s="26">
        <f>IF(tbl_Inventory[[#This Row],[Reorder?]]="",0,IF(tbl_Inventory[[#This Row],[Category]]="A",$O$9,IF(tbl_Inventory[[#This Row],[Category]]="B",$O$10,IF(tbl_Inventory[[#This Row],[Category]]="C",$O$11,$O$12))))</f>
        <v>0</v>
      </c>
      <c r="L528" s="27">
        <f>IF(tbl_Inventory[[#This Row],[Reorder?]]="Y",VLOOKUP(tbl_Inventory[[#This Row],[Category]],$N$9:$P$13,2,0),0)</f>
        <v>0</v>
      </c>
      <c r="M528"/>
      <c r="N528" s="8"/>
      <c r="O528" s="9"/>
      <c r="P528" s="8"/>
      <c r="R528"/>
      <c r="S528" s="8"/>
      <c r="AC528" s="17">
        <v>32995</v>
      </c>
    </row>
    <row r="529" spans="1:29" x14ac:dyDescent="0.25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tbl_Inventory[[#This Row],[Cost Price]]*(IF(tbl_Inventory[[#This Row],[Premium?]]="Y",$P$4,$P$3)+1)</f>
        <v>4701.3125</v>
      </c>
      <c r="I529" s="25" t="str">
        <f>IF(tbl_Inventory[[#This Row],[Num In Stock]]&lt;$P$5,"Y","")</f>
        <v>Y</v>
      </c>
      <c r="J529" s="26" t="str">
        <f>IF(AND(tbl_Inventory[[#This Row],[On Backorder]]="",tbl_Inventory[[#This Row],[Below Min]]="Y"),"Y","")</f>
        <v/>
      </c>
      <c r="K529" s="26">
        <f>IF(tbl_Inventory[[#This Row],[Reorder?]]="",0,IF(tbl_Inventory[[#This Row],[Category]]="A",$O$9,IF(tbl_Inventory[[#This Row],[Category]]="B",$O$10,IF(tbl_Inventory[[#This Row],[Category]]="C",$O$11,$O$12))))</f>
        <v>0</v>
      </c>
      <c r="L529" s="27">
        <f>IF(tbl_Inventory[[#This Row],[Reorder?]]="Y",VLOOKUP(tbl_Inventory[[#This Row],[Category]],$N$9:$P$13,2,0),0)</f>
        <v>0</v>
      </c>
      <c r="M529"/>
      <c r="N529" s="8"/>
      <c r="O529" s="9"/>
      <c r="P529" s="8"/>
      <c r="R529"/>
      <c r="S529" s="8"/>
      <c r="AC529" s="17">
        <v>32995</v>
      </c>
    </row>
    <row r="530" spans="1:29" x14ac:dyDescent="0.25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tbl_Inventory[[#This Row],[Cost Price]]*(IF(tbl_Inventory[[#This Row],[Premium?]]="Y",$P$4,$P$3)+1)</f>
        <v>6937.9869999999992</v>
      </c>
      <c r="I530" s="25" t="str">
        <f>IF(tbl_Inventory[[#This Row],[Num In Stock]]&lt;$P$5,"Y","")</f>
        <v>Y</v>
      </c>
      <c r="J530" s="26" t="str">
        <f>IF(AND(tbl_Inventory[[#This Row],[On Backorder]]="",tbl_Inventory[[#This Row],[Below Min]]="Y"),"Y","")</f>
        <v/>
      </c>
      <c r="K530" s="26">
        <f>IF(tbl_Inventory[[#This Row],[Reorder?]]="",0,IF(tbl_Inventory[[#This Row],[Category]]="A",$O$9,IF(tbl_Inventory[[#This Row],[Category]]="B",$O$10,IF(tbl_Inventory[[#This Row],[Category]]="C",$O$11,$O$12))))</f>
        <v>0</v>
      </c>
      <c r="L530" s="27">
        <f>IF(tbl_Inventory[[#This Row],[Reorder?]]="Y",VLOOKUP(tbl_Inventory[[#This Row],[Category]],$N$9:$P$13,2,0),0)</f>
        <v>0</v>
      </c>
      <c r="M530"/>
      <c r="N530" s="8"/>
      <c r="O530" s="9"/>
      <c r="P530" s="8"/>
      <c r="R530"/>
      <c r="S530" s="8"/>
      <c r="AC530" s="17">
        <v>32995</v>
      </c>
    </row>
    <row r="531" spans="1:29" x14ac:dyDescent="0.25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tbl_Inventory[[#This Row],[Cost Price]]*(IF(tbl_Inventory[[#This Row],[Premium?]]="Y",$P$4,$P$3)+1)</f>
        <v>9811.125</v>
      </c>
      <c r="I531" s="25" t="str">
        <f>IF(tbl_Inventory[[#This Row],[Num In Stock]]&lt;$P$5,"Y","")</f>
        <v/>
      </c>
      <c r="J531" s="26" t="str">
        <f>IF(AND(tbl_Inventory[[#This Row],[On Backorder]]="",tbl_Inventory[[#This Row],[Below Min]]="Y"),"Y","")</f>
        <v/>
      </c>
      <c r="K531" s="26">
        <f>IF(tbl_Inventory[[#This Row],[Reorder?]]="",0,IF(tbl_Inventory[[#This Row],[Category]]="A",$O$9,IF(tbl_Inventory[[#This Row],[Category]]="B",$O$10,IF(tbl_Inventory[[#This Row],[Category]]="C",$O$11,$O$12))))</f>
        <v>0</v>
      </c>
      <c r="L531" s="27">
        <f>IF(tbl_Inventory[[#This Row],[Reorder?]]="Y",VLOOKUP(tbl_Inventory[[#This Row],[Category]],$N$9:$P$13,2,0),0)</f>
        <v>0</v>
      </c>
      <c r="M531"/>
      <c r="N531" s="8"/>
      <c r="O531" s="9"/>
      <c r="P531" s="8"/>
      <c r="R531"/>
      <c r="S531" s="8"/>
      <c r="AC531" s="17">
        <v>32995</v>
      </c>
    </row>
    <row r="532" spans="1:29" x14ac:dyDescent="0.25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tbl_Inventory[[#This Row],[Cost Price]]*(IF(tbl_Inventory[[#This Row],[Premium?]]="Y",$P$4,$P$3)+1)</f>
        <v>8171.2049999999999</v>
      </c>
      <c r="I532" s="25" t="str">
        <f>IF(tbl_Inventory[[#This Row],[Num In Stock]]&lt;$P$5,"Y","")</f>
        <v>Y</v>
      </c>
      <c r="J532" s="26" t="str">
        <f>IF(AND(tbl_Inventory[[#This Row],[On Backorder]]="",tbl_Inventory[[#This Row],[Below Min]]="Y"),"Y","")</f>
        <v/>
      </c>
      <c r="K532" s="26">
        <f>IF(tbl_Inventory[[#This Row],[Reorder?]]="",0,IF(tbl_Inventory[[#This Row],[Category]]="A",$O$9,IF(tbl_Inventory[[#This Row],[Category]]="B",$O$10,IF(tbl_Inventory[[#This Row],[Category]]="C",$O$11,$O$12))))</f>
        <v>0</v>
      </c>
      <c r="L532" s="27">
        <f>IF(tbl_Inventory[[#This Row],[Reorder?]]="Y",VLOOKUP(tbl_Inventory[[#This Row],[Category]],$N$9:$P$13,2,0),0)</f>
        <v>0</v>
      </c>
      <c r="M532"/>
      <c r="N532" s="8"/>
      <c r="O532" s="9"/>
      <c r="P532" s="8"/>
      <c r="R532"/>
      <c r="S532" s="8"/>
      <c r="AC532" s="17">
        <v>32995</v>
      </c>
    </row>
    <row r="533" spans="1:29" x14ac:dyDescent="0.25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tbl_Inventory[[#This Row],[Cost Price]]*(IF(tbl_Inventory[[#This Row],[Premium?]]="Y",$P$4,$P$3)+1)</f>
        <v>86.9375</v>
      </c>
      <c r="I533" s="25" t="str">
        <f>IF(tbl_Inventory[[#This Row],[Num In Stock]]&lt;$P$5,"Y","")</f>
        <v/>
      </c>
      <c r="J533" s="26" t="str">
        <f>IF(AND(tbl_Inventory[[#This Row],[On Backorder]]="",tbl_Inventory[[#This Row],[Below Min]]="Y"),"Y","")</f>
        <v/>
      </c>
      <c r="K533" s="26">
        <f>IF(tbl_Inventory[[#This Row],[Reorder?]]="",0,IF(tbl_Inventory[[#This Row],[Category]]="A",$O$9,IF(tbl_Inventory[[#This Row],[Category]]="B",$O$10,IF(tbl_Inventory[[#This Row],[Category]]="C",$O$11,$O$12))))</f>
        <v>0</v>
      </c>
      <c r="L533" s="27">
        <f>IF(tbl_Inventory[[#This Row],[Reorder?]]="Y",VLOOKUP(tbl_Inventory[[#This Row],[Category]],$N$9:$P$13,2,0),0)</f>
        <v>0</v>
      </c>
      <c r="M533"/>
      <c r="N533" s="8"/>
      <c r="O533" s="9"/>
      <c r="P533" s="8"/>
      <c r="R533"/>
      <c r="S533" s="8"/>
      <c r="AC533" s="17">
        <v>32995</v>
      </c>
    </row>
    <row r="534" spans="1:29" x14ac:dyDescent="0.25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tbl_Inventory[[#This Row],[Cost Price]]*(IF(tbl_Inventory[[#This Row],[Premium?]]="Y",$P$4,$P$3)+1)</f>
        <v>4998.5</v>
      </c>
      <c r="I534" s="25" t="str">
        <f>IF(tbl_Inventory[[#This Row],[Num In Stock]]&lt;$P$5,"Y","")</f>
        <v>Y</v>
      </c>
      <c r="J534" s="26" t="str">
        <f>IF(AND(tbl_Inventory[[#This Row],[On Backorder]]="",tbl_Inventory[[#This Row],[Below Min]]="Y"),"Y","")</f>
        <v>Y</v>
      </c>
      <c r="K534" s="26">
        <f>IF(tbl_Inventory[[#This Row],[Reorder?]]="",0,IF(tbl_Inventory[[#This Row],[Category]]="A",$O$9,IF(tbl_Inventory[[#This Row],[Category]]="B",$O$10,IF(tbl_Inventory[[#This Row],[Category]]="C",$O$11,$O$12))))</f>
        <v>25</v>
      </c>
      <c r="L534" s="27">
        <f>IF(tbl_Inventory[[#This Row],[Reorder?]]="Y",VLOOKUP(tbl_Inventory[[#This Row],[Category]],$N$9:$P$13,2,0),0)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25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tbl_Inventory[[#This Row],[Cost Price]]*(IF(tbl_Inventory[[#This Row],[Premium?]]="Y",$P$4,$P$3)+1)</f>
        <v>8015.5630000000001</v>
      </c>
      <c r="I535" s="25" t="str">
        <f>IF(tbl_Inventory[[#This Row],[Num In Stock]]&lt;$P$5,"Y","")</f>
        <v/>
      </c>
      <c r="J535" s="26" t="str">
        <f>IF(AND(tbl_Inventory[[#This Row],[On Backorder]]="",tbl_Inventory[[#This Row],[Below Min]]="Y"),"Y","")</f>
        <v/>
      </c>
      <c r="K535" s="26">
        <f>IF(tbl_Inventory[[#This Row],[Reorder?]]="",0,IF(tbl_Inventory[[#This Row],[Category]]="A",$O$9,IF(tbl_Inventory[[#This Row],[Category]]="B",$O$10,IF(tbl_Inventory[[#This Row],[Category]]="C",$O$11,$O$12))))</f>
        <v>0</v>
      </c>
      <c r="L535" s="27">
        <f>IF(tbl_Inventory[[#This Row],[Reorder?]]="Y",VLOOKUP(tbl_Inventory[[#This Row],[Category]],$N$9:$P$13,2,0),0)</f>
        <v>0</v>
      </c>
      <c r="M535"/>
      <c r="N535" s="8"/>
      <c r="O535" s="9"/>
      <c r="P535" s="8"/>
      <c r="R535"/>
      <c r="S535" s="8"/>
      <c r="AC535" s="17">
        <v>32995</v>
      </c>
    </row>
    <row r="536" spans="1:29" x14ac:dyDescent="0.25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tbl_Inventory[[#This Row],[Cost Price]]*(IF(tbl_Inventory[[#This Row],[Premium?]]="Y",$P$4,$P$3)+1)</f>
        <v>114.39999999999999</v>
      </c>
      <c r="I536" s="25" t="str">
        <f>IF(tbl_Inventory[[#This Row],[Num In Stock]]&lt;$P$5,"Y","")</f>
        <v>Y</v>
      </c>
      <c r="J536" s="26" t="str">
        <f>IF(AND(tbl_Inventory[[#This Row],[On Backorder]]="",tbl_Inventory[[#This Row],[Below Min]]="Y"),"Y","")</f>
        <v/>
      </c>
      <c r="K536" s="26">
        <f>IF(tbl_Inventory[[#This Row],[Reorder?]]="",0,IF(tbl_Inventory[[#This Row],[Category]]="A",$O$9,IF(tbl_Inventory[[#This Row],[Category]]="B",$O$10,IF(tbl_Inventory[[#This Row],[Category]]="C",$O$11,$O$12))))</f>
        <v>0</v>
      </c>
      <c r="L536" s="27">
        <f>IF(tbl_Inventory[[#This Row],[Reorder?]]="Y",VLOOKUP(tbl_Inventory[[#This Row],[Category]],$N$9:$P$13,2,0),0)</f>
        <v>0</v>
      </c>
      <c r="M536"/>
      <c r="N536" s="8"/>
      <c r="O536" s="9"/>
      <c r="P536" s="8"/>
      <c r="R536"/>
      <c r="S536" s="8"/>
      <c r="AC536" s="17">
        <v>32995</v>
      </c>
    </row>
    <row r="537" spans="1:29" x14ac:dyDescent="0.25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tbl_Inventory[[#This Row],[Cost Price]]*(IF(tbl_Inventory[[#This Row],[Premium?]]="Y",$P$4,$P$3)+1)</f>
        <v>135.1875</v>
      </c>
      <c r="I537" s="25" t="str">
        <f>IF(tbl_Inventory[[#This Row],[Num In Stock]]&lt;$P$5,"Y","")</f>
        <v>Y</v>
      </c>
      <c r="J537" s="26" t="str">
        <f>IF(AND(tbl_Inventory[[#This Row],[On Backorder]]="",tbl_Inventory[[#This Row],[Below Min]]="Y"),"Y","")</f>
        <v>Y</v>
      </c>
      <c r="K537" s="26">
        <f>IF(tbl_Inventory[[#This Row],[Reorder?]]="",0,IF(tbl_Inventory[[#This Row],[Category]]="A",$O$9,IF(tbl_Inventory[[#This Row],[Category]]="B",$O$10,IF(tbl_Inventory[[#This Row],[Category]]="C",$O$11,$O$12))))</f>
        <v>35</v>
      </c>
      <c r="L537" s="27">
        <f>IF(tbl_Inventory[[#This Row],[Reorder?]]="Y",VLOOKUP(tbl_Inventory[[#This Row],[Category]],$N$9:$P$13,2,0),0)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25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tbl_Inventory[[#This Row],[Cost Price]]*(IF(tbl_Inventory[[#This Row],[Premium?]]="Y",$P$4,$P$3)+1)</f>
        <v>1464.5625</v>
      </c>
      <c r="I538" s="25" t="str">
        <f>IF(tbl_Inventory[[#This Row],[Num In Stock]]&lt;$P$5,"Y","")</f>
        <v>Y</v>
      </c>
      <c r="J538" s="26" t="str">
        <f>IF(AND(tbl_Inventory[[#This Row],[On Backorder]]="",tbl_Inventory[[#This Row],[Below Min]]="Y"),"Y","")</f>
        <v>Y</v>
      </c>
      <c r="K538" s="26">
        <f>IF(tbl_Inventory[[#This Row],[Reorder?]]="",0,IF(tbl_Inventory[[#This Row],[Category]]="A",$O$9,IF(tbl_Inventory[[#This Row],[Category]]="B",$O$10,IF(tbl_Inventory[[#This Row],[Category]]="C",$O$11,$O$12))))</f>
        <v>35</v>
      </c>
      <c r="L538" s="27">
        <f>IF(tbl_Inventory[[#This Row],[Reorder?]]="Y",VLOOKUP(tbl_Inventory[[#This Row],[Category]],$N$9:$P$13,2,0),0)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25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tbl_Inventory[[#This Row],[Cost Price]]*(IF(tbl_Inventory[[#This Row],[Premium?]]="Y",$P$4,$P$3)+1)</f>
        <v>170.45099999999996</v>
      </c>
      <c r="I539" s="25" t="str">
        <f>IF(tbl_Inventory[[#This Row],[Num In Stock]]&lt;$P$5,"Y","")</f>
        <v/>
      </c>
      <c r="J539" s="26" t="str">
        <f>IF(AND(tbl_Inventory[[#This Row],[On Backorder]]="",tbl_Inventory[[#This Row],[Below Min]]="Y"),"Y","")</f>
        <v/>
      </c>
      <c r="K539" s="26">
        <f>IF(tbl_Inventory[[#This Row],[Reorder?]]="",0,IF(tbl_Inventory[[#This Row],[Category]]="A",$O$9,IF(tbl_Inventory[[#This Row],[Category]]="B",$O$10,IF(tbl_Inventory[[#This Row],[Category]]="C",$O$11,$O$12))))</f>
        <v>0</v>
      </c>
      <c r="L539" s="27">
        <f>IF(tbl_Inventory[[#This Row],[Reorder?]]="Y",VLOOKUP(tbl_Inventory[[#This Row],[Category]],$N$9:$P$13,2,0),0)</f>
        <v>0</v>
      </c>
      <c r="M539"/>
      <c r="N539" s="8"/>
      <c r="O539" s="9"/>
      <c r="P539" s="8"/>
      <c r="R539"/>
      <c r="S539" s="8"/>
      <c r="AC539" s="17">
        <v>32995</v>
      </c>
    </row>
    <row r="540" spans="1:29" x14ac:dyDescent="0.25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tbl_Inventory[[#This Row],[Cost Price]]*(IF(tbl_Inventory[[#This Row],[Premium?]]="Y",$P$4,$P$3)+1)</f>
        <v>1437.1875</v>
      </c>
      <c r="I540" s="25" t="str">
        <f>IF(tbl_Inventory[[#This Row],[Num In Stock]]&lt;$P$5,"Y","")</f>
        <v>Y</v>
      </c>
      <c r="J540" s="26" t="str">
        <f>IF(AND(tbl_Inventory[[#This Row],[On Backorder]]="",tbl_Inventory[[#This Row],[Below Min]]="Y"),"Y","")</f>
        <v/>
      </c>
      <c r="K540" s="26">
        <f>IF(tbl_Inventory[[#This Row],[Reorder?]]="",0,IF(tbl_Inventory[[#This Row],[Category]]="A",$O$9,IF(tbl_Inventory[[#This Row],[Category]]="B",$O$10,IF(tbl_Inventory[[#This Row],[Category]]="C",$O$11,$O$12))))</f>
        <v>0</v>
      </c>
      <c r="L540" s="27">
        <f>IF(tbl_Inventory[[#This Row],[Reorder?]]="Y",VLOOKUP(tbl_Inventory[[#This Row],[Category]],$N$9:$P$13,2,0),0)</f>
        <v>0</v>
      </c>
      <c r="M540"/>
      <c r="N540" s="8"/>
      <c r="O540" s="9"/>
      <c r="P540" s="8"/>
      <c r="R540"/>
      <c r="S540" s="8"/>
      <c r="AC540" s="17">
        <v>32995</v>
      </c>
    </row>
    <row r="541" spans="1:29" x14ac:dyDescent="0.25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tbl_Inventory[[#This Row],[Cost Price]]*(IF(tbl_Inventory[[#This Row],[Premium?]]="Y",$P$4,$P$3)+1)</f>
        <v>11433.5</v>
      </c>
      <c r="I541" s="25" t="str">
        <f>IF(tbl_Inventory[[#This Row],[Num In Stock]]&lt;$P$5,"Y","")</f>
        <v/>
      </c>
      <c r="J541" s="26" t="str">
        <f>IF(AND(tbl_Inventory[[#This Row],[On Backorder]]="",tbl_Inventory[[#This Row],[Below Min]]="Y"),"Y","")</f>
        <v/>
      </c>
      <c r="K541" s="26">
        <f>IF(tbl_Inventory[[#This Row],[Reorder?]]="",0,IF(tbl_Inventory[[#This Row],[Category]]="A",$O$9,IF(tbl_Inventory[[#This Row],[Category]]="B",$O$10,IF(tbl_Inventory[[#This Row],[Category]]="C",$O$11,$O$12))))</f>
        <v>0</v>
      </c>
      <c r="L541" s="27">
        <f>IF(tbl_Inventory[[#This Row],[Reorder?]]="Y",VLOOKUP(tbl_Inventory[[#This Row],[Category]],$N$9:$P$13,2,0),0)</f>
        <v>0</v>
      </c>
      <c r="M541"/>
      <c r="N541" s="8"/>
      <c r="O541" s="9"/>
      <c r="P541" s="8"/>
      <c r="R541"/>
      <c r="S541" s="8"/>
      <c r="AC541" s="17">
        <v>32995</v>
      </c>
    </row>
    <row r="542" spans="1:29" x14ac:dyDescent="0.25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tbl_Inventory[[#This Row],[Cost Price]]*(IF(tbl_Inventory[[#This Row],[Premium?]]="Y",$P$4,$P$3)+1)</f>
        <v>4688.0219999999999</v>
      </c>
      <c r="I542" s="25" t="str">
        <f>IF(tbl_Inventory[[#This Row],[Num In Stock]]&lt;$P$5,"Y","")</f>
        <v>Y</v>
      </c>
      <c r="J542" s="26" t="str">
        <f>IF(AND(tbl_Inventory[[#This Row],[On Backorder]]="",tbl_Inventory[[#This Row],[Below Min]]="Y"),"Y","")</f>
        <v>Y</v>
      </c>
      <c r="K542" s="26">
        <f>IF(tbl_Inventory[[#This Row],[Reorder?]]="",0,IF(tbl_Inventory[[#This Row],[Category]]="A",$O$9,IF(tbl_Inventory[[#This Row],[Category]]="B",$O$10,IF(tbl_Inventory[[#This Row],[Category]]="C",$O$11,$O$12))))</f>
        <v>25</v>
      </c>
      <c r="L542" s="27">
        <f>IF(tbl_Inventory[[#This Row],[Reorder?]]="Y",VLOOKUP(tbl_Inventory[[#This Row],[Category]],$N$9:$P$13,2,0),0)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25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tbl_Inventory[[#This Row],[Cost Price]]*(IF(tbl_Inventory[[#This Row],[Premium?]]="Y",$P$4,$P$3)+1)</f>
        <v>2424.192</v>
      </c>
      <c r="I543" s="25" t="str">
        <f>IF(tbl_Inventory[[#This Row],[Num In Stock]]&lt;$P$5,"Y","")</f>
        <v>Y</v>
      </c>
      <c r="J543" s="26" t="str">
        <f>IF(AND(tbl_Inventory[[#This Row],[On Backorder]]="",tbl_Inventory[[#This Row],[Below Min]]="Y"),"Y","")</f>
        <v>Y</v>
      </c>
      <c r="K543" s="26">
        <f>IF(tbl_Inventory[[#This Row],[Reorder?]]="",0,IF(tbl_Inventory[[#This Row],[Category]]="A",$O$9,IF(tbl_Inventory[[#This Row],[Category]]="B",$O$10,IF(tbl_Inventory[[#This Row],[Category]]="C",$O$11,$O$12))))</f>
        <v>25</v>
      </c>
      <c r="L543" s="27">
        <f>IF(tbl_Inventory[[#This Row],[Reorder?]]="Y",VLOOKUP(tbl_Inventory[[#This Row],[Category]],$N$9:$P$13,2,0),0)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25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tbl_Inventory[[#This Row],[Cost Price]]*(IF(tbl_Inventory[[#This Row],[Premium?]]="Y",$P$4,$P$3)+1)</f>
        <v>5075.8125</v>
      </c>
      <c r="I544" s="25" t="str">
        <f>IF(tbl_Inventory[[#This Row],[Num In Stock]]&lt;$P$5,"Y","")</f>
        <v>Y</v>
      </c>
      <c r="J544" s="26" t="str">
        <f>IF(AND(tbl_Inventory[[#This Row],[On Backorder]]="",tbl_Inventory[[#This Row],[Below Min]]="Y"),"Y","")</f>
        <v>Y</v>
      </c>
      <c r="K544" s="26">
        <f>IF(tbl_Inventory[[#This Row],[Reorder?]]="",0,IF(tbl_Inventory[[#This Row],[Category]]="A",$O$9,IF(tbl_Inventory[[#This Row],[Category]]="B",$O$10,IF(tbl_Inventory[[#This Row],[Category]]="C",$O$11,$O$12))))</f>
        <v>25</v>
      </c>
      <c r="L544" s="27">
        <f>IF(tbl_Inventory[[#This Row],[Reorder?]]="Y",VLOOKUP(tbl_Inventory[[#This Row],[Category]],$N$9:$P$13,2,0),0)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25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tbl_Inventory[[#This Row],[Cost Price]]*(IF(tbl_Inventory[[#This Row],[Premium?]]="Y",$P$4,$P$3)+1)</f>
        <v>82.552799999999991</v>
      </c>
      <c r="I545" s="25" t="str">
        <f>IF(tbl_Inventory[[#This Row],[Num In Stock]]&lt;$P$5,"Y","")</f>
        <v>Y</v>
      </c>
      <c r="J545" s="26" t="str">
        <f>IF(AND(tbl_Inventory[[#This Row],[On Backorder]]="",tbl_Inventory[[#This Row],[Below Min]]="Y"),"Y","")</f>
        <v/>
      </c>
      <c r="K545" s="26">
        <f>IF(tbl_Inventory[[#This Row],[Reorder?]]="",0,IF(tbl_Inventory[[#This Row],[Category]]="A",$O$9,IF(tbl_Inventory[[#This Row],[Category]]="B",$O$10,IF(tbl_Inventory[[#This Row],[Category]]="C",$O$11,$O$12))))</f>
        <v>0</v>
      </c>
      <c r="L545" s="27">
        <f>IF(tbl_Inventory[[#This Row],[Reorder?]]="Y",VLOOKUP(tbl_Inventory[[#This Row],[Category]],$N$9:$P$13,2,0),0)</f>
        <v>0</v>
      </c>
      <c r="M545"/>
      <c r="N545" s="8"/>
      <c r="O545" s="9"/>
      <c r="P545" s="8"/>
      <c r="R545"/>
      <c r="S545" s="8"/>
      <c r="AC545" s="17">
        <v>32995</v>
      </c>
    </row>
    <row r="546" spans="1:29" x14ac:dyDescent="0.25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tbl_Inventory[[#This Row],[Cost Price]]*(IF(tbl_Inventory[[#This Row],[Premium?]]="Y",$P$4,$P$3)+1)</f>
        <v>20048.022999999997</v>
      </c>
      <c r="I546" s="25" t="str">
        <f>IF(tbl_Inventory[[#This Row],[Num In Stock]]&lt;$P$5,"Y","")</f>
        <v>Y</v>
      </c>
      <c r="J546" s="26" t="str">
        <f>IF(AND(tbl_Inventory[[#This Row],[On Backorder]]="",tbl_Inventory[[#This Row],[Below Min]]="Y"),"Y","")</f>
        <v/>
      </c>
      <c r="K546" s="26">
        <f>IF(tbl_Inventory[[#This Row],[Reorder?]]="",0,IF(tbl_Inventory[[#This Row],[Category]]="A",$O$9,IF(tbl_Inventory[[#This Row],[Category]]="B",$O$10,IF(tbl_Inventory[[#This Row],[Category]]="C",$O$11,$O$12))))</f>
        <v>0</v>
      </c>
      <c r="L546" s="27">
        <f>IF(tbl_Inventory[[#This Row],[Reorder?]]="Y",VLOOKUP(tbl_Inventory[[#This Row],[Category]],$N$9:$P$13,2,0),0)</f>
        <v>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25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tbl_Inventory[[#This Row],[Cost Price]]*(IF(tbl_Inventory[[#This Row],[Premium?]]="Y",$P$4,$P$3)+1)</f>
        <v>28593.5</v>
      </c>
      <c r="I547" s="25" t="str">
        <f>IF(tbl_Inventory[[#This Row],[Num In Stock]]&lt;$P$5,"Y","")</f>
        <v/>
      </c>
      <c r="J547" s="26" t="str">
        <f>IF(AND(tbl_Inventory[[#This Row],[On Backorder]]="",tbl_Inventory[[#This Row],[Below Min]]="Y"),"Y","")</f>
        <v/>
      </c>
      <c r="K547" s="26">
        <f>IF(tbl_Inventory[[#This Row],[Reorder?]]="",0,IF(tbl_Inventory[[#This Row],[Category]]="A",$O$9,IF(tbl_Inventory[[#This Row],[Category]]="B",$O$10,IF(tbl_Inventory[[#This Row],[Category]]="C",$O$11,$O$12))))</f>
        <v>0</v>
      </c>
      <c r="L547" s="27">
        <f>IF(tbl_Inventory[[#This Row],[Reorder?]]="Y",VLOOKUP(tbl_Inventory[[#This Row],[Category]],$N$9:$P$13,2,0),0)</f>
        <v>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25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tbl_Inventory[[#This Row],[Cost Price]]*(IF(tbl_Inventory[[#This Row],[Premium?]]="Y",$P$4,$P$3)+1)</f>
        <v>43606.604999999996</v>
      </c>
      <c r="I548" s="25" t="str">
        <f>IF(tbl_Inventory[[#This Row],[Num In Stock]]&lt;$P$5,"Y","")</f>
        <v>Y</v>
      </c>
      <c r="J548" s="26" t="str">
        <f>IF(AND(tbl_Inventory[[#This Row],[On Backorder]]="",tbl_Inventory[[#This Row],[Below Min]]="Y"),"Y","")</f>
        <v/>
      </c>
      <c r="K548" s="26">
        <f>IF(tbl_Inventory[[#This Row],[Reorder?]]="",0,IF(tbl_Inventory[[#This Row],[Category]]="A",$O$9,IF(tbl_Inventory[[#This Row],[Category]]="B",$O$10,IF(tbl_Inventory[[#This Row],[Category]]="C",$O$11,$O$12))))</f>
        <v>0</v>
      </c>
      <c r="L548" s="27">
        <f>IF(tbl_Inventory[[#This Row],[Reorder?]]="Y",VLOOKUP(tbl_Inventory[[#This Row],[Category]],$N$9:$P$13,2,0),0)</f>
        <v>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25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tbl_Inventory[[#This Row],[Cost Price]]*(IF(tbl_Inventory[[#This Row],[Premium?]]="Y",$P$4,$P$3)+1)</f>
        <v>37492.906999999999</v>
      </c>
      <c r="I549" s="25" t="str">
        <f>IF(tbl_Inventory[[#This Row],[Num In Stock]]&lt;$P$5,"Y","")</f>
        <v>Y</v>
      </c>
      <c r="J549" s="26" t="str">
        <f>IF(AND(tbl_Inventory[[#This Row],[On Backorder]]="",tbl_Inventory[[#This Row],[Below Min]]="Y"),"Y","")</f>
        <v>Y</v>
      </c>
      <c r="K549" s="26">
        <f>IF(tbl_Inventory[[#This Row],[Reorder?]]="",0,IF(tbl_Inventory[[#This Row],[Category]]="A",$O$9,IF(tbl_Inventory[[#This Row],[Category]]="B",$O$10,IF(tbl_Inventory[[#This Row],[Category]]="C",$O$11,$O$12))))</f>
        <v>10</v>
      </c>
      <c r="L549" s="27">
        <f>IF(tbl_Inventory[[#This Row],[Reorder?]]="Y",VLOOKUP(tbl_Inventory[[#This Row],[Category]],$N$9:$P$13,2,0),0)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25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tbl_Inventory[[#This Row],[Cost Price]]*(IF(tbl_Inventory[[#This Row],[Premium?]]="Y",$P$4,$P$3)+1)</f>
        <v>23313.375</v>
      </c>
      <c r="I550" s="25" t="str">
        <f>IF(tbl_Inventory[[#This Row],[Num In Stock]]&lt;$P$5,"Y","")</f>
        <v/>
      </c>
      <c r="J550" s="26" t="str">
        <f>IF(AND(tbl_Inventory[[#This Row],[On Backorder]]="",tbl_Inventory[[#This Row],[Below Min]]="Y"),"Y","")</f>
        <v/>
      </c>
      <c r="K550" s="26">
        <f>IF(tbl_Inventory[[#This Row],[Reorder?]]="",0,IF(tbl_Inventory[[#This Row],[Category]]="A",$O$9,IF(tbl_Inventory[[#This Row],[Category]]="B",$O$10,IF(tbl_Inventory[[#This Row],[Category]]="C",$O$11,$O$12))))</f>
        <v>0</v>
      </c>
      <c r="L550" s="27">
        <f>IF(tbl_Inventory[[#This Row],[Reorder?]]="Y",VLOOKUP(tbl_Inventory[[#This Row],[Category]],$N$9:$P$13,2,0),0)</f>
        <v>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25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tbl_Inventory[[#This Row],[Cost Price]]*(IF(tbl_Inventory[[#This Row],[Premium?]]="Y",$P$4,$P$3)+1)</f>
        <v>31340.504999999997</v>
      </c>
      <c r="I551" s="25" t="str">
        <f>IF(tbl_Inventory[[#This Row],[Num In Stock]]&lt;$P$5,"Y","")</f>
        <v/>
      </c>
      <c r="J551" s="26" t="str">
        <f>IF(AND(tbl_Inventory[[#This Row],[On Backorder]]="",tbl_Inventory[[#This Row],[Below Min]]="Y"),"Y","")</f>
        <v/>
      </c>
      <c r="K551" s="26">
        <f>IF(tbl_Inventory[[#This Row],[Reorder?]]="",0,IF(tbl_Inventory[[#This Row],[Category]]="A",$O$9,IF(tbl_Inventory[[#This Row],[Category]]="B",$O$10,IF(tbl_Inventory[[#This Row],[Category]]="C",$O$11,$O$12))))</f>
        <v>0</v>
      </c>
      <c r="L551" s="27">
        <f>IF(tbl_Inventory[[#This Row],[Reorder?]]="Y",VLOOKUP(tbl_Inventory[[#This Row],[Category]],$N$9:$P$13,2,0),0)</f>
        <v>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25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tbl_Inventory[[#This Row],[Cost Price]]*(IF(tbl_Inventory[[#This Row],[Premium?]]="Y",$P$4,$P$3)+1)</f>
        <v>3465.837</v>
      </c>
      <c r="I552" s="25" t="str">
        <f>IF(tbl_Inventory[[#This Row],[Num In Stock]]&lt;$P$5,"Y","")</f>
        <v>Y</v>
      </c>
      <c r="J552" s="26" t="str">
        <f>IF(AND(tbl_Inventory[[#This Row],[On Backorder]]="",tbl_Inventory[[#This Row],[Below Min]]="Y"),"Y","")</f>
        <v/>
      </c>
      <c r="K552" s="26">
        <f>IF(tbl_Inventory[[#This Row],[Reorder?]]="",0,IF(tbl_Inventory[[#This Row],[Category]]="A",$O$9,IF(tbl_Inventory[[#This Row],[Category]]="B",$O$10,IF(tbl_Inventory[[#This Row],[Category]]="C",$O$11,$O$12))))</f>
        <v>0</v>
      </c>
      <c r="L552" s="27">
        <f>IF(tbl_Inventory[[#This Row],[Reorder?]]="Y",VLOOKUP(tbl_Inventory[[#This Row],[Category]],$N$9:$P$13,2,0),0)</f>
        <v>0</v>
      </c>
      <c r="M552"/>
      <c r="N552" s="8"/>
      <c r="O552" s="9"/>
      <c r="P552" s="8"/>
      <c r="R552"/>
      <c r="S552" s="8"/>
      <c r="AC552" s="17">
        <v>7695</v>
      </c>
    </row>
    <row r="553" spans="1:29" x14ac:dyDescent="0.25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25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25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25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25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25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25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25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25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25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25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25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25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25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25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25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25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25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25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25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25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25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25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25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25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25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25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25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25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25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25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25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25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25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25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25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25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25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25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25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25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25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25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25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25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25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25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25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25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25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25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25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25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25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25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25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25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25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25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25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25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25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25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25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25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25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25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25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25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25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25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25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25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25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25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25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25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25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25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25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25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25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25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25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25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25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25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25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25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25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25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25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25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25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25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25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25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25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25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25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25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25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25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25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25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25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25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25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25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25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25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25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25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25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25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25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25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25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25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25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25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25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25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25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25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25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25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25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25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25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25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25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25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25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25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25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25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25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25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25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25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25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25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25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25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25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25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25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25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25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25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25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25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25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25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25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25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25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25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25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25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25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25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25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25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25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25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25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25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25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25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25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25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25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25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25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25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25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25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25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25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25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25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25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25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25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25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25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25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25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25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25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25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25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25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25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25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25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25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25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25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25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25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25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25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25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25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25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25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25">
      <c r="M762"/>
      <c r="N762" s="8"/>
      <c r="O762" s="9"/>
      <c r="P762" s="8"/>
      <c r="R762"/>
      <c r="S762" s="8"/>
      <c r="AC762" s="17">
        <v>21995</v>
      </c>
    </row>
    <row r="763" spans="1:29" x14ac:dyDescent="0.25">
      <c r="M763"/>
      <c r="N763" s="8"/>
      <c r="O763" s="9"/>
      <c r="P763" s="8"/>
      <c r="R763"/>
      <c r="S763" s="8"/>
      <c r="AC763" s="17">
        <v>21995</v>
      </c>
    </row>
    <row r="764" spans="1:29" x14ac:dyDescent="0.25">
      <c r="M764"/>
      <c r="N764" s="8"/>
      <c r="O764" s="9"/>
      <c r="P764" s="8"/>
      <c r="R764"/>
      <c r="S764" s="8"/>
      <c r="AC764" s="17">
        <v>21995</v>
      </c>
    </row>
    <row r="765" spans="1:29" x14ac:dyDescent="0.25">
      <c r="M765"/>
      <c r="N765" s="8"/>
      <c r="O765" s="9"/>
      <c r="P765" s="8"/>
      <c r="R765"/>
      <c r="S765" s="8"/>
      <c r="AC765" s="17">
        <v>325</v>
      </c>
    </row>
    <row r="766" spans="1:29" x14ac:dyDescent="0.25">
      <c r="M766"/>
      <c r="N766" s="8"/>
      <c r="O766" s="9"/>
      <c r="P766" s="8"/>
      <c r="R766"/>
      <c r="S766" s="8"/>
      <c r="AC766" s="17">
        <v>490</v>
      </c>
    </row>
    <row r="767" spans="1:29" x14ac:dyDescent="0.25">
      <c r="M767"/>
      <c r="N767" s="8"/>
      <c r="O767" s="9"/>
      <c r="P767" s="8"/>
      <c r="R767"/>
      <c r="S767" s="8"/>
      <c r="AC767" s="17">
        <v>490</v>
      </c>
    </row>
    <row r="768" spans="1:29" x14ac:dyDescent="0.25">
      <c r="M768"/>
      <c r="N768" s="8"/>
      <c r="O768" s="9"/>
      <c r="P768" s="8"/>
      <c r="R768"/>
      <c r="S768" s="8"/>
      <c r="AC768" s="17">
        <v>1095</v>
      </c>
    </row>
    <row r="769" spans="13:29" x14ac:dyDescent="0.25">
      <c r="M769"/>
      <c r="N769" s="8"/>
      <c r="O769" s="9"/>
      <c r="P769" s="8"/>
      <c r="R769"/>
      <c r="S769" s="8"/>
      <c r="AC769" s="17">
        <v>4395</v>
      </c>
    </row>
    <row r="770" spans="13:29" x14ac:dyDescent="0.25">
      <c r="M770"/>
      <c r="N770" s="8"/>
      <c r="O770" s="9"/>
      <c r="P770" s="8"/>
      <c r="R770"/>
      <c r="S770" s="8"/>
      <c r="AC770" s="17">
        <v>5495</v>
      </c>
    </row>
    <row r="771" spans="13:29" x14ac:dyDescent="0.25">
      <c r="M771"/>
      <c r="N771" s="8"/>
      <c r="O771" s="9"/>
      <c r="P771" s="8"/>
      <c r="R771"/>
      <c r="S771" s="8"/>
      <c r="AC771" s="17">
        <v>5495</v>
      </c>
    </row>
    <row r="772" spans="13:29" x14ac:dyDescent="0.25">
      <c r="M772"/>
      <c r="N772" s="8"/>
      <c r="O772" s="9"/>
      <c r="P772" s="8"/>
      <c r="R772"/>
      <c r="S772" s="8"/>
      <c r="AC772" s="17">
        <v>5495</v>
      </c>
    </row>
    <row r="773" spans="13:29" x14ac:dyDescent="0.25">
      <c r="M773"/>
      <c r="N773" s="8"/>
      <c r="O773" s="9"/>
      <c r="P773" s="8"/>
      <c r="R773"/>
      <c r="S773" s="8"/>
      <c r="AC773" s="17">
        <v>5495</v>
      </c>
    </row>
    <row r="774" spans="13:29" x14ac:dyDescent="0.25">
      <c r="M774"/>
      <c r="N774" s="8"/>
      <c r="O774" s="9"/>
      <c r="P774" s="8"/>
      <c r="R774"/>
      <c r="S774" s="8"/>
      <c r="AC774" s="17">
        <v>5495</v>
      </c>
    </row>
    <row r="775" spans="13:29" x14ac:dyDescent="0.25">
      <c r="M775"/>
      <c r="N775" s="8"/>
      <c r="O775" s="9"/>
      <c r="P775" s="8"/>
      <c r="R775"/>
      <c r="S775" s="8"/>
      <c r="AC775" s="17">
        <v>5495</v>
      </c>
    </row>
    <row r="776" spans="13:29" x14ac:dyDescent="0.25">
      <c r="M776"/>
      <c r="N776" s="8"/>
      <c r="O776" s="9"/>
      <c r="P776" s="8"/>
      <c r="R776"/>
      <c r="S776" s="8"/>
      <c r="AC776" s="17">
        <v>5495</v>
      </c>
    </row>
    <row r="777" spans="13:29" x14ac:dyDescent="0.25">
      <c r="M777"/>
      <c r="N777" s="8"/>
      <c r="O777" s="9"/>
      <c r="P777" s="8"/>
      <c r="R777"/>
      <c r="S777" s="8"/>
      <c r="AC777" s="17">
        <v>5495</v>
      </c>
    </row>
    <row r="778" spans="13:29" x14ac:dyDescent="0.25">
      <c r="M778"/>
      <c r="N778" s="8"/>
      <c r="O778" s="9"/>
      <c r="P778" s="8"/>
      <c r="R778"/>
      <c r="S778" s="8"/>
      <c r="AC778" s="17">
        <v>5495</v>
      </c>
    </row>
    <row r="779" spans="13:29" x14ac:dyDescent="0.25">
      <c r="M779"/>
      <c r="N779" s="8"/>
      <c r="O779" s="9"/>
      <c r="P779" s="8"/>
      <c r="R779"/>
      <c r="S779" s="8"/>
      <c r="AC779" s="17">
        <v>1315</v>
      </c>
    </row>
    <row r="780" spans="13:29" x14ac:dyDescent="0.25">
      <c r="M780"/>
      <c r="N780" s="8"/>
      <c r="O780" s="9"/>
      <c r="P780" s="8"/>
      <c r="R780"/>
      <c r="S780" s="8"/>
      <c r="AC780" s="17">
        <v>1315</v>
      </c>
    </row>
    <row r="781" spans="13:29" x14ac:dyDescent="0.25">
      <c r="M781"/>
      <c r="N781" s="8"/>
      <c r="O781" s="9"/>
      <c r="P781" s="8"/>
      <c r="R781"/>
      <c r="S781" s="8"/>
      <c r="AC781" s="17">
        <v>655</v>
      </c>
    </row>
    <row r="782" spans="13:29" x14ac:dyDescent="0.25">
      <c r="M782"/>
      <c r="N782" s="8"/>
      <c r="O782" s="9"/>
      <c r="P782" s="8"/>
      <c r="R782"/>
      <c r="S782" s="8"/>
      <c r="AC782" s="17">
        <v>435</v>
      </c>
    </row>
    <row r="783" spans="13:29" x14ac:dyDescent="0.25">
      <c r="M783"/>
      <c r="N783" s="8"/>
      <c r="O783" s="9"/>
      <c r="P783" s="8"/>
      <c r="R783"/>
      <c r="S783" s="8"/>
      <c r="AC783" s="17">
        <v>435</v>
      </c>
    </row>
    <row r="784" spans="13:29" x14ac:dyDescent="0.25">
      <c r="M784"/>
      <c r="N784" s="8"/>
      <c r="O784" s="9"/>
      <c r="P784" s="8"/>
      <c r="R784"/>
      <c r="S784" s="8"/>
      <c r="AC784" s="17">
        <v>185</v>
      </c>
    </row>
    <row r="785" spans="13:29" x14ac:dyDescent="0.25">
      <c r="M785"/>
      <c r="N785" s="8"/>
      <c r="O785" s="9"/>
      <c r="P785" s="8"/>
      <c r="R785"/>
      <c r="S785" s="8"/>
      <c r="AC785" s="17">
        <v>4395</v>
      </c>
    </row>
    <row r="786" spans="13:29" x14ac:dyDescent="0.25">
      <c r="M786"/>
      <c r="N786" s="8"/>
      <c r="O786" s="9"/>
      <c r="P786" s="8"/>
      <c r="R786"/>
      <c r="S786" s="8"/>
      <c r="AC786" s="17">
        <v>10995</v>
      </c>
    </row>
    <row r="787" spans="13:29" x14ac:dyDescent="0.25">
      <c r="M787"/>
      <c r="N787" s="8"/>
      <c r="O787" s="9"/>
      <c r="P787" s="8"/>
      <c r="R787"/>
      <c r="S787" s="8"/>
      <c r="AC787" s="17">
        <v>2745</v>
      </c>
    </row>
    <row r="788" spans="13:29" x14ac:dyDescent="0.25">
      <c r="M788"/>
      <c r="N788" s="8"/>
      <c r="O788" s="9"/>
      <c r="P788" s="8"/>
      <c r="R788"/>
      <c r="S788" s="8"/>
      <c r="AC788" s="17">
        <v>3295</v>
      </c>
    </row>
    <row r="789" spans="13:29" x14ac:dyDescent="0.25">
      <c r="M789"/>
      <c r="N789" s="8"/>
      <c r="O789" s="9"/>
      <c r="P789" s="8"/>
      <c r="R789"/>
      <c r="S789" s="8"/>
      <c r="AC789" s="17">
        <v>4295</v>
      </c>
    </row>
    <row r="790" spans="13:29" x14ac:dyDescent="0.25">
      <c r="M790"/>
      <c r="N790" s="8"/>
      <c r="O790" s="9"/>
      <c r="P790" s="8"/>
      <c r="R790"/>
      <c r="S790" s="8"/>
      <c r="AC790" s="17">
        <v>6045</v>
      </c>
    </row>
    <row r="791" spans="13:29" x14ac:dyDescent="0.25">
      <c r="M791"/>
      <c r="N791" s="8"/>
      <c r="O791" s="9"/>
      <c r="P791" s="8"/>
      <c r="R791"/>
      <c r="S791" s="8"/>
      <c r="AC791" s="17">
        <v>1995</v>
      </c>
    </row>
    <row r="792" spans="13:29" x14ac:dyDescent="0.25">
      <c r="M792"/>
      <c r="N792" s="8"/>
      <c r="O792" s="9"/>
      <c r="P792" s="8"/>
      <c r="R792"/>
      <c r="S792" s="8"/>
      <c r="AC792" s="17">
        <v>2395</v>
      </c>
    </row>
    <row r="793" spans="13:29" x14ac:dyDescent="0.25">
      <c r="M793"/>
      <c r="N793" s="8"/>
      <c r="O793" s="9"/>
      <c r="P793" s="8"/>
      <c r="R793"/>
      <c r="S793" s="8"/>
      <c r="AC793" s="17">
        <v>2845</v>
      </c>
    </row>
    <row r="794" spans="13:29" x14ac:dyDescent="0.25">
      <c r="M794"/>
      <c r="N794" s="8"/>
      <c r="O794" s="9"/>
      <c r="P794" s="8"/>
      <c r="R794"/>
      <c r="S794" s="8"/>
      <c r="AC794" s="17">
        <v>325</v>
      </c>
    </row>
    <row r="795" spans="13:29" x14ac:dyDescent="0.25">
      <c r="M795"/>
      <c r="N795" s="8"/>
      <c r="O795" s="9"/>
      <c r="P795" s="8"/>
      <c r="R795"/>
      <c r="S795" s="8"/>
      <c r="AC795" s="17">
        <v>10995</v>
      </c>
    </row>
    <row r="796" spans="13:29" x14ac:dyDescent="0.25">
      <c r="M796"/>
      <c r="N796" s="8"/>
      <c r="O796" s="9"/>
      <c r="P796" s="8"/>
      <c r="R796"/>
      <c r="S796" s="8"/>
      <c r="AC796" s="17">
        <v>11495</v>
      </c>
    </row>
    <row r="797" spans="13:29" x14ac:dyDescent="0.25">
      <c r="M797"/>
      <c r="N797" s="8"/>
      <c r="O797" s="9"/>
      <c r="P797" s="8"/>
      <c r="R797"/>
      <c r="S797" s="8"/>
      <c r="AC797" s="17">
        <v>13995</v>
      </c>
    </row>
    <row r="798" spans="13:29" x14ac:dyDescent="0.25">
      <c r="M798"/>
      <c r="N798" s="8"/>
      <c r="O798" s="9"/>
      <c r="P798" s="8"/>
      <c r="R798"/>
      <c r="S798" s="8"/>
      <c r="AC798" s="17">
        <v>14495</v>
      </c>
    </row>
    <row r="799" spans="13:29" x14ac:dyDescent="0.25">
      <c r="M799"/>
      <c r="N799" s="8"/>
      <c r="O799" s="9"/>
      <c r="P799" s="8"/>
      <c r="R799"/>
      <c r="S799" s="8"/>
      <c r="AC799" s="17">
        <v>875</v>
      </c>
    </row>
    <row r="800" spans="13:29" x14ac:dyDescent="0.25">
      <c r="M800"/>
      <c r="N800" s="8"/>
      <c r="O800" s="9"/>
      <c r="P800" s="8"/>
      <c r="R800"/>
      <c r="S800" s="8"/>
      <c r="AC800" s="17">
        <v>995</v>
      </c>
    </row>
    <row r="801" spans="13:29" x14ac:dyDescent="0.25">
      <c r="M801"/>
      <c r="N801" s="8"/>
      <c r="O801" s="9"/>
      <c r="P801" s="8"/>
      <c r="R801"/>
      <c r="S801" s="8"/>
      <c r="AC801" s="17">
        <v>325</v>
      </c>
    </row>
    <row r="802" spans="13:29" x14ac:dyDescent="0.25">
      <c r="M802"/>
      <c r="N802" s="8"/>
      <c r="O802" s="9"/>
      <c r="P802" s="8"/>
      <c r="R802"/>
      <c r="S802" s="8"/>
      <c r="AC802" s="17">
        <v>490</v>
      </c>
    </row>
    <row r="803" spans="13:29" x14ac:dyDescent="0.25">
      <c r="M803"/>
      <c r="N803" s="8"/>
      <c r="O803" s="9"/>
      <c r="P803" s="8"/>
      <c r="R803"/>
      <c r="S803" s="8"/>
      <c r="AC803" s="17">
        <v>490</v>
      </c>
    </row>
    <row r="804" spans="13:29" x14ac:dyDescent="0.25">
      <c r="M804"/>
      <c r="N804" s="8"/>
      <c r="O804" s="9"/>
      <c r="P804" s="8"/>
      <c r="R804"/>
      <c r="S804" s="8"/>
      <c r="AC804" s="17">
        <v>1095</v>
      </c>
    </row>
    <row r="805" spans="13:29" x14ac:dyDescent="0.25">
      <c r="M805"/>
      <c r="N805" s="8"/>
      <c r="O805" s="9"/>
      <c r="P805" s="8"/>
      <c r="R805"/>
      <c r="S805" s="8"/>
      <c r="AC805" s="17">
        <v>4395</v>
      </c>
    </row>
    <row r="806" spans="13:29" x14ac:dyDescent="0.25">
      <c r="M806"/>
      <c r="N806" s="8"/>
      <c r="O806" s="9"/>
      <c r="P806" s="8"/>
      <c r="R806"/>
      <c r="S806" s="8"/>
      <c r="AC806" s="17">
        <v>5495</v>
      </c>
    </row>
    <row r="807" spans="13:29" x14ac:dyDescent="0.25">
      <c r="M807"/>
      <c r="N807" s="8"/>
      <c r="O807" s="9"/>
      <c r="P807" s="8"/>
      <c r="R807"/>
      <c r="S807" s="8"/>
      <c r="AC807" s="17">
        <v>5495</v>
      </c>
    </row>
    <row r="808" spans="13:29" x14ac:dyDescent="0.25">
      <c r="M808"/>
      <c r="N808" s="8"/>
      <c r="O808" s="9"/>
      <c r="P808" s="8"/>
      <c r="R808"/>
      <c r="S808" s="8"/>
      <c r="AC808" s="17">
        <v>5495</v>
      </c>
    </row>
    <row r="809" spans="13:29" x14ac:dyDescent="0.25">
      <c r="M809"/>
      <c r="N809" s="8"/>
      <c r="O809" s="9"/>
      <c r="P809" s="8"/>
      <c r="R809"/>
      <c r="S809" s="8"/>
      <c r="AC809" s="17">
        <v>5495</v>
      </c>
    </row>
    <row r="810" spans="13:29" x14ac:dyDescent="0.25">
      <c r="M810"/>
      <c r="N810" s="8"/>
      <c r="O810" s="9"/>
      <c r="P810" s="8"/>
      <c r="R810"/>
      <c r="S810" s="8"/>
      <c r="AC810" s="17">
        <v>5495</v>
      </c>
    </row>
    <row r="811" spans="13:29" x14ac:dyDescent="0.25">
      <c r="M811"/>
      <c r="N811" s="8"/>
      <c r="O811" s="9"/>
      <c r="P811" s="8"/>
      <c r="R811"/>
      <c r="S811" s="8"/>
      <c r="AC811" s="17">
        <v>5495</v>
      </c>
    </row>
    <row r="812" spans="13:29" x14ac:dyDescent="0.25">
      <c r="M812"/>
      <c r="N812" s="8"/>
      <c r="O812" s="9"/>
      <c r="P812" s="8"/>
      <c r="R812"/>
      <c r="S812" s="8"/>
      <c r="AC812" s="17">
        <v>5495</v>
      </c>
    </row>
    <row r="813" spans="13:29" x14ac:dyDescent="0.25">
      <c r="M813"/>
      <c r="N813" s="8"/>
      <c r="O813" s="9"/>
      <c r="P813" s="8"/>
      <c r="R813"/>
      <c r="S813" s="8"/>
      <c r="AC813" s="17">
        <v>5495</v>
      </c>
    </row>
    <row r="814" spans="13:29" x14ac:dyDescent="0.25">
      <c r="M814"/>
      <c r="N814" s="8"/>
      <c r="O814" s="9"/>
      <c r="P814" s="8"/>
      <c r="R814"/>
      <c r="S814" s="8"/>
      <c r="AC814" s="17">
        <v>5495</v>
      </c>
    </row>
    <row r="815" spans="13:29" x14ac:dyDescent="0.25">
      <c r="M815"/>
      <c r="N815" s="8"/>
      <c r="O815" s="9"/>
      <c r="P815" s="8"/>
      <c r="R815"/>
      <c r="S815" s="8"/>
      <c r="AC815" s="17">
        <v>1315</v>
      </c>
    </row>
    <row r="816" spans="13:29" x14ac:dyDescent="0.25">
      <c r="M816"/>
      <c r="N816" s="8"/>
      <c r="O816" s="9"/>
      <c r="P816" s="8"/>
      <c r="R816"/>
      <c r="S816" s="8"/>
      <c r="AC816" s="17">
        <v>1315</v>
      </c>
    </row>
    <row r="817" spans="13:29" x14ac:dyDescent="0.25">
      <c r="M817"/>
      <c r="N817" s="8"/>
      <c r="O817" s="9"/>
      <c r="P817" s="8"/>
      <c r="R817"/>
      <c r="S817" s="8"/>
      <c r="AC817" s="17">
        <v>655</v>
      </c>
    </row>
    <row r="818" spans="13:29" x14ac:dyDescent="0.25">
      <c r="M818"/>
      <c r="N818" s="8"/>
      <c r="O818" s="9"/>
      <c r="P818" s="8"/>
      <c r="R818"/>
      <c r="S818" s="8"/>
      <c r="AC818" s="17">
        <v>435</v>
      </c>
    </row>
    <row r="819" spans="13:29" x14ac:dyDescent="0.25">
      <c r="M819"/>
      <c r="N819" s="8"/>
      <c r="O819" s="9"/>
      <c r="P819" s="8"/>
      <c r="R819"/>
      <c r="S819" s="8"/>
      <c r="AC819" s="17">
        <v>435</v>
      </c>
    </row>
    <row r="820" spans="13:29" x14ac:dyDescent="0.25">
      <c r="M820"/>
      <c r="N820" s="8"/>
      <c r="O820" s="9"/>
      <c r="P820" s="8"/>
      <c r="R820"/>
      <c r="S820" s="8"/>
      <c r="AC820" s="17">
        <v>185</v>
      </c>
    </row>
    <row r="821" spans="13:29" x14ac:dyDescent="0.25">
      <c r="M821"/>
      <c r="N821" s="8"/>
      <c r="O821" s="9"/>
      <c r="P821" s="8"/>
      <c r="R821"/>
      <c r="S821" s="8"/>
      <c r="AC821" s="17">
        <v>16495</v>
      </c>
    </row>
    <row r="822" spans="13:29" x14ac:dyDescent="0.25">
      <c r="M822"/>
      <c r="N822" s="8"/>
      <c r="O822" s="9"/>
      <c r="P822" s="8"/>
      <c r="R822"/>
      <c r="S822" s="8"/>
      <c r="AC822" s="17">
        <v>21995</v>
      </c>
    </row>
    <row r="823" spans="13:29" x14ac:dyDescent="0.25">
      <c r="M823"/>
      <c r="N823" s="8"/>
      <c r="O823" s="9"/>
      <c r="P823" s="8"/>
      <c r="R823"/>
      <c r="S823" s="8"/>
      <c r="AC823" s="17">
        <v>27495</v>
      </c>
    </row>
    <row r="824" spans="13:29" x14ac:dyDescent="0.25">
      <c r="M824"/>
      <c r="N824" s="8"/>
      <c r="O824" s="9"/>
      <c r="P824" s="8"/>
      <c r="R824"/>
      <c r="S824" s="8"/>
      <c r="AC824" s="17">
        <v>32995</v>
      </c>
    </row>
    <row r="825" spans="13:29" x14ac:dyDescent="0.25">
      <c r="M825"/>
      <c r="N825" s="8"/>
      <c r="O825" s="9"/>
      <c r="P825" s="8"/>
      <c r="R825"/>
      <c r="S825" s="8"/>
      <c r="AC825" s="17">
        <v>20895</v>
      </c>
    </row>
    <row r="826" spans="13:29" x14ac:dyDescent="0.25">
      <c r="M826"/>
      <c r="N826" s="8"/>
      <c r="O826" s="9"/>
      <c r="P826" s="8"/>
      <c r="R826"/>
      <c r="S826" s="8"/>
      <c r="AC826" s="17">
        <v>12195</v>
      </c>
    </row>
    <row r="827" spans="13:29" x14ac:dyDescent="0.25">
      <c r="M827"/>
      <c r="N827" s="8"/>
      <c r="O827" s="9"/>
      <c r="P827" s="8"/>
      <c r="R827"/>
      <c r="S827" s="8"/>
      <c r="AC827" s="17">
        <v>14295</v>
      </c>
    </row>
    <row r="828" spans="13:29" x14ac:dyDescent="0.25">
      <c r="M828"/>
      <c r="N828" s="8"/>
      <c r="O828" s="9"/>
      <c r="P828" s="8"/>
      <c r="R828"/>
      <c r="S828" s="8"/>
      <c r="AC828" s="17">
        <v>16995</v>
      </c>
    </row>
    <row r="829" spans="13:29" x14ac:dyDescent="0.25">
      <c r="M829"/>
      <c r="N829" s="8"/>
      <c r="O829" s="9"/>
      <c r="P829" s="8"/>
      <c r="R829"/>
      <c r="S829" s="8"/>
      <c r="AC829" s="17">
        <v>21995</v>
      </c>
    </row>
    <row r="830" spans="13:29" x14ac:dyDescent="0.25">
      <c r="M830"/>
      <c r="N830" s="8"/>
      <c r="O830" s="9"/>
      <c r="P830" s="8"/>
      <c r="R830"/>
      <c r="S830" s="8"/>
      <c r="AC830" s="17">
        <v>24995</v>
      </c>
    </row>
    <row r="831" spans="13:29" x14ac:dyDescent="0.25">
      <c r="M831"/>
      <c r="N831" s="8"/>
      <c r="O831" s="9"/>
      <c r="P831" s="8"/>
      <c r="R831"/>
      <c r="S831" s="8"/>
      <c r="AC831" s="17">
        <v>3995</v>
      </c>
    </row>
    <row r="832" spans="13:29" x14ac:dyDescent="0.25">
      <c r="M832"/>
      <c r="N832" s="8"/>
      <c r="O832" s="9"/>
      <c r="P832" s="8"/>
      <c r="R832"/>
      <c r="S832" s="8"/>
      <c r="AC832" s="17">
        <v>2195</v>
      </c>
    </row>
    <row r="833" spans="13:29" x14ac:dyDescent="0.25">
      <c r="M833"/>
      <c r="N833" s="8"/>
      <c r="O833" s="9"/>
      <c r="P833" s="8"/>
      <c r="R833"/>
      <c r="S833" s="8"/>
      <c r="AC833" s="17">
        <v>20895</v>
      </c>
    </row>
    <row r="834" spans="13:29" x14ac:dyDescent="0.25">
      <c r="M834"/>
      <c r="N834" s="8"/>
      <c r="O834" s="9"/>
      <c r="P834" s="8"/>
      <c r="R834"/>
      <c r="S834" s="8"/>
      <c r="AC834" s="17">
        <v>13195</v>
      </c>
    </row>
    <row r="835" spans="13:29" x14ac:dyDescent="0.25">
      <c r="M835"/>
      <c r="N835" s="8"/>
      <c r="O835" s="9"/>
      <c r="P835" s="8"/>
      <c r="R835"/>
      <c r="S835" s="8"/>
      <c r="AC835" s="17">
        <v>8795</v>
      </c>
    </row>
    <row r="836" spans="13:29" x14ac:dyDescent="0.25">
      <c r="M836"/>
      <c r="N836" s="8"/>
      <c r="O836" s="9"/>
      <c r="P836" s="8"/>
      <c r="R836"/>
      <c r="S836" s="8"/>
      <c r="AC836" s="17">
        <v>6045</v>
      </c>
    </row>
    <row r="837" spans="13:29" x14ac:dyDescent="0.25">
      <c r="M837"/>
      <c r="N837" s="8"/>
      <c r="O837" s="9"/>
      <c r="P837" s="8"/>
      <c r="R837"/>
      <c r="S837" s="8"/>
      <c r="AC837" s="17">
        <v>10995</v>
      </c>
    </row>
    <row r="838" spans="13:29" x14ac:dyDescent="0.25">
      <c r="M838"/>
      <c r="N838" s="8"/>
      <c r="O838" s="9"/>
      <c r="P838" s="8"/>
      <c r="R838"/>
      <c r="S838" s="8"/>
      <c r="AC838" s="17">
        <v>5495</v>
      </c>
    </row>
    <row r="839" spans="13:29" x14ac:dyDescent="0.25">
      <c r="M839"/>
      <c r="N839" s="8"/>
      <c r="O839" s="9"/>
      <c r="P839" s="8"/>
      <c r="R839"/>
      <c r="S839" s="8"/>
      <c r="AC839" s="17">
        <v>7695</v>
      </c>
    </row>
    <row r="840" spans="13:29" x14ac:dyDescent="0.25">
      <c r="M840"/>
      <c r="N840" s="8"/>
      <c r="O840" s="9"/>
      <c r="P840" s="8"/>
      <c r="R840"/>
      <c r="S840" s="8"/>
      <c r="AC840" s="17">
        <v>14295</v>
      </c>
    </row>
    <row r="841" spans="13:29" x14ac:dyDescent="0.25">
      <c r="M841"/>
      <c r="N841" s="8"/>
      <c r="O841" s="9"/>
      <c r="P841" s="8"/>
      <c r="R841"/>
      <c r="S841" s="8"/>
      <c r="AC841" s="17">
        <v>13195</v>
      </c>
    </row>
    <row r="842" spans="13:29" x14ac:dyDescent="0.25">
      <c r="M842"/>
      <c r="N842" s="8"/>
      <c r="O842" s="9"/>
      <c r="P842" s="8"/>
      <c r="R842"/>
      <c r="S842" s="8"/>
      <c r="AC842" s="17">
        <v>7695</v>
      </c>
    </row>
    <row r="843" spans="13:29" x14ac:dyDescent="0.25">
      <c r="M843"/>
      <c r="N843" s="8"/>
      <c r="O843" s="9"/>
      <c r="P843" s="8"/>
      <c r="R843"/>
      <c r="S843" s="8"/>
      <c r="AC843" s="17">
        <v>7695</v>
      </c>
    </row>
    <row r="844" spans="13:29" x14ac:dyDescent="0.25">
      <c r="M844"/>
      <c r="N844" s="8"/>
      <c r="O844" s="9"/>
      <c r="P844" s="8"/>
      <c r="R844"/>
      <c r="S844" s="8"/>
      <c r="AC844" s="17">
        <v>10995</v>
      </c>
    </row>
    <row r="845" spans="13:29" x14ac:dyDescent="0.25">
      <c r="M845"/>
      <c r="N845" s="8"/>
      <c r="O845" s="9"/>
      <c r="P845" s="8"/>
      <c r="R845"/>
      <c r="S845" s="8"/>
      <c r="AC845" s="17">
        <v>2745</v>
      </c>
    </row>
    <row r="846" spans="13:29" x14ac:dyDescent="0.25">
      <c r="M846"/>
      <c r="N846" s="8"/>
      <c r="O846" s="9"/>
      <c r="P846" s="8"/>
      <c r="R846"/>
      <c r="S846" s="8"/>
      <c r="AC846" s="17">
        <v>3845</v>
      </c>
    </row>
    <row r="847" spans="13:29" x14ac:dyDescent="0.25">
      <c r="M847"/>
      <c r="N847" s="8"/>
      <c r="O847" s="9"/>
      <c r="P847" s="8"/>
      <c r="R847"/>
      <c r="S847" s="8"/>
      <c r="AC847" s="17">
        <v>10995</v>
      </c>
    </row>
    <row r="848" spans="13:29" x14ac:dyDescent="0.25">
      <c r="M848"/>
      <c r="N848" s="8"/>
      <c r="O848" s="9"/>
      <c r="P848" s="8"/>
      <c r="R848"/>
      <c r="S848" s="8"/>
      <c r="AC848" s="17">
        <v>14295</v>
      </c>
    </row>
    <row r="849" spans="13:29" x14ac:dyDescent="0.25">
      <c r="M849"/>
      <c r="N849" s="8"/>
      <c r="O849" s="9"/>
      <c r="P849" s="8"/>
      <c r="R849"/>
      <c r="S849" s="8"/>
      <c r="AC849" s="17">
        <v>5495</v>
      </c>
    </row>
    <row r="850" spans="13:29" x14ac:dyDescent="0.25">
      <c r="M850"/>
      <c r="N850" s="8"/>
      <c r="O850" s="9"/>
      <c r="P850" s="8"/>
      <c r="R850"/>
      <c r="S850" s="8"/>
      <c r="AC850" s="17">
        <v>1095</v>
      </c>
    </row>
    <row r="851" spans="13:29" x14ac:dyDescent="0.25">
      <c r="M851"/>
      <c r="N851" s="8"/>
      <c r="O851" s="9"/>
      <c r="P851" s="8"/>
      <c r="R851"/>
      <c r="S851" s="8"/>
      <c r="AC851" s="17">
        <v>2745</v>
      </c>
    </row>
    <row r="852" spans="13:29" x14ac:dyDescent="0.25">
      <c r="M852"/>
      <c r="N852" s="8"/>
      <c r="O852" s="9"/>
      <c r="P852" s="8"/>
      <c r="R852"/>
      <c r="S852" s="8"/>
      <c r="AC852" s="17">
        <v>5495</v>
      </c>
    </row>
    <row r="853" spans="13:29" x14ac:dyDescent="0.25">
      <c r="M853"/>
      <c r="N853" s="8"/>
      <c r="O853" s="9"/>
      <c r="P853" s="8"/>
      <c r="R853"/>
      <c r="S853" s="8"/>
      <c r="AC853" s="17">
        <v>490</v>
      </c>
    </row>
    <row r="854" spans="13:29" x14ac:dyDescent="0.25">
      <c r="M854"/>
      <c r="N854" s="8"/>
      <c r="O854" s="9"/>
      <c r="P854" s="8"/>
      <c r="R854"/>
      <c r="S854" s="8"/>
      <c r="AC854" s="17">
        <v>490</v>
      </c>
    </row>
    <row r="855" spans="13:29" x14ac:dyDescent="0.25">
      <c r="M855"/>
      <c r="N855" s="8"/>
      <c r="O855" s="9"/>
      <c r="P855" s="8"/>
      <c r="R855"/>
      <c r="S855" s="8"/>
      <c r="AC855" s="17">
        <v>1095</v>
      </c>
    </row>
    <row r="856" spans="13:29" x14ac:dyDescent="0.25">
      <c r="M856"/>
      <c r="N856" s="8"/>
      <c r="O856" s="9"/>
      <c r="P856" s="8"/>
      <c r="R856"/>
      <c r="S856" s="8"/>
      <c r="AC856" s="17">
        <v>4395</v>
      </c>
    </row>
    <row r="857" spans="13:29" x14ac:dyDescent="0.25">
      <c r="M857"/>
      <c r="N857" s="8"/>
      <c r="O857" s="9"/>
      <c r="P857" s="8"/>
      <c r="R857"/>
      <c r="S857" s="8"/>
      <c r="AC857" s="17">
        <v>325</v>
      </c>
    </row>
    <row r="858" spans="13:29" x14ac:dyDescent="0.25">
      <c r="M858"/>
      <c r="N858" s="8"/>
      <c r="O858" s="9"/>
      <c r="P858" s="8"/>
      <c r="R858"/>
      <c r="S858" s="8"/>
      <c r="AC858" s="17">
        <v>13195</v>
      </c>
    </row>
    <row r="859" spans="13:29" x14ac:dyDescent="0.25">
      <c r="M859"/>
      <c r="N859" s="8"/>
      <c r="O859" s="9"/>
      <c r="P859" s="8"/>
      <c r="R859"/>
      <c r="S859" s="8"/>
      <c r="AC859" s="17">
        <v>17595</v>
      </c>
    </row>
    <row r="860" spans="13:29" x14ac:dyDescent="0.25">
      <c r="M860"/>
      <c r="N860" s="8"/>
      <c r="O860" s="9"/>
      <c r="P860" s="8"/>
      <c r="R860"/>
      <c r="S860" s="8"/>
      <c r="AC860" s="17">
        <v>13495</v>
      </c>
    </row>
    <row r="861" spans="13:29" x14ac:dyDescent="0.25">
      <c r="M861"/>
      <c r="N861" s="8"/>
      <c r="O861" s="9"/>
      <c r="P861" s="8"/>
      <c r="R861"/>
      <c r="S861" s="8"/>
      <c r="AC861" s="17">
        <v>17995</v>
      </c>
    </row>
    <row r="862" spans="13:29" x14ac:dyDescent="0.25">
      <c r="M862"/>
      <c r="N862" s="8"/>
      <c r="O862" s="9"/>
      <c r="P862" s="8"/>
      <c r="R862"/>
      <c r="S862" s="8"/>
      <c r="AC862" s="17">
        <v>16495</v>
      </c>
    </row>
    <row r="863" spans="13:29" x14ac:dyDescent="0.25">
      <c r="M863"/>
      <c r="N863" s="8"/>
      <c r="O863" s="9"/>
      <c r="P863" s="8"/>
      <c r="R863"/>
      <c r="S863" s="8"/>
      <c r="AC863" s="17">
        <v>20895</v>
      </c>
    </row>
    <row r="864" spans="13:29" x14ac:dyDescent="0.25">
      <c r="M864"/>
      <c r="N864" s="8"/>
      <c r="O864" s="9"/>
      <c r="P864" s="8"/>
      <c r="R864"/>
      <c r="S864" s="8"/>
      <c r="AC864" s="17">
        <v>16795</v>
      </c>
    </row>
    <row r="865" spans="13:29" x14ac:dyDescent="0.25">
      <c r="M865"/>
      <c r="N865" s="8"/>
      <c r="O865" s="9"/>
      <c r="P865" s="8"/>
      <c r="R865"/>
      <c r="S865" s="8"/>
      <c r="AC865" s="17">
        <v>21295</v>
      </c>
    </row>
    <row r="866" spans="13:29" x14ac:dyDescent="0.25">
      <c r="M866"/>
      <c r="N866" s="8"/>
      <c r="O866" s="9"/>
      <c r="P866" s="8"/>
      <c r="R866"/>
      <c r="S866" s="8"/>
      <c r="AC866" s="17">
        <v>4395</v>
      </c>
    </row>
    <row r="867" spans="13:29" x14ac:dyDescent="0.25">
      <c r="M867"/>
      <c r="N867" s="8"/>
      <c r="O867" s="9"/>
      <c r="P867" s="8"/>
      <c r="R867"/>
      <c r="S867" s="8"/>
      <c r="AC867" s="17">
        <v>1095</v>
      </c>
    </row>
    <row r="868" spans="13:29" x14ac:dyDescent="0.25">
      <c r="M868"/>
      <c r="N868" s="8"/>
      <c r="O868" s="9"/>
      <c r="P868" s="8"/>
      <c r="R868"/>
      <c r="S868" s="8"/>
      <c r="AC868" s="17">
        <v>1425</v>
      </c>
    </row>
    <row r="869" spans="13:29" x14ac:dyDescent="0.25">
      <c r="M869"/>
      <c r="N869" s="8"/>
      <c r="O869" s="9"/>
      <c r="P869" s="8"/>
      <c r="R869"/>
      <c r="S869" s="8"/>
      <c r="AC869" s="17">
        <v>9995</v>
      </c>
    </row>
    <row r="870" spans="13:29" x14ac:dyDescent="0.25">
      <c r="M870"/>
      <c r="N870" s="8"/>
      <c r="O870" s="9"/>
      <c r="P870" s="8"/>
      <c r="R870"/>
      <c r="S870" s="8"/>
      <c r="AC870" s="17">
        <v>16495</v>
      </c>
    </row>
    <row r="871" spans="13:29" x14ac:dyDescent="0.25">
      <c r="M871"/>
      <c r="N871" s="8"/>
      <c r="O871" s="9"/>
      <c r="P871" s="8"/>
      <c r="R871"/>
      <c r="S871" s="8"/>
      <c r="AC871" s="17">
        <v>10295</v>
      </c>
    </row>
    <row r="872" spans="13:29" x14ac:dyDescent="0.25">
      <c r="M872"/>
      <c r="N872" s="8"/>
      <c r="O872" s="9"/>
      <c r="P872" s="8"/>
      <c r="R872"/>
      <c r="S872" s="8"/>
      <c r="AC872" s="17">
        <v>16895</v>
      </c>
    </row>
    <row r="873" spans="13:29" x14ac:dyDescent="0.25">
      <c r="M873"/>
      <c r="N873" s="8"/>
      <c r="O873" s="9"/>
      <c r="P873" s="8"/>
      <c r="R873"/>
      <c r="S873" s="8"/>
      <c r="AC873" s="17">
        <v>11995</v>
      </c>
    </row>
    <row r="874" spans="13:29" x14ac:dyDescent="0.25">
      <c r="M874"/>
      <c r="N874" s="8"/>
      <c r="O874" s="9"/>
      <c r="P874" s="8"/>
      <c r="R874"/>
      <c r="S874" s="8"/>
      <c r="AC874" s="17">
        <v>11995</v>
      </c>
    </row>
    <row r="875" spans="13:29" x14ac:dyDescent="0.25">
      <c r="M875"/>
      <c r="N875" s="8"/>
      <c r="O875" s="9"/>
      <c r="P875" s="8"/>
      <c r="R875"/>
      <c r="S875" s="8"/>
      <c r="AC875" s="17">
        <v>1920</v>
      </c>
    </row>
    <row r="876" spans="13:29" x14ac:dyDescent="0.25">
      <c r="M876"/>
      <c r="N876" s="8"/>
      <c r="O876" s="9"/>
      <c r="P876" s="8"/>
      <c r="R876"/>
      <c r="S876" s="8"/>
      <c r="AC876" s="17">
        <v>3795</v>
      </c>
    </row>
    <row r="877" spans="13:29" x14ac:dyDescent="0.25">
      <c r="M877"/>
      <c r="N877" s="8"/>
      <c r="O877" s="9"/>
      <c r="P877" s="8"/>
      <c r="R877"/>
      <c r="S877" s="8"/>
      <c r="AC877" s="17">
        <v>2195</v>
      </c>
    </row>
    <row r="878" spans="13:29" x14ac:dyDescent="0.25">
      <c r="M878"/>
      <c r="N878" s="8"/>
      <c r="O878" s="9"/>
      <c r="P878" s="8"/>
      <c r="R878"/>
      <c r="S878" s="8"/>
      <c r="AC878" s="17">
        <v>4095</v>
      </c>
    </row>
    <row r="879" spans="13:29" x14ac:dyDescent="0.25">
      <c r="M879"/>
      <c r="N879" s="8"/>
      <c r="O879" s="9"/>
      <c r="P879" s="8"/>
      <c r="R879"/>
      <c r="S879" s="8"/>
      <c r="AC879" s="17">
        <v>1095</v>
      </c>
    </row>
    <row r="880" spans="13:29" x14ac:dyDescent="0.25">
      <c r="M880"/>
      <c r="N880" s="8"/>
      <c r="O880" s="9"/>
      <c r="P880" s="8"/>
      <c r="R880"/>
      <c r="S880" s="8"/>
      <c r="AC880" s="17">
        <v>1195</v>
      </c>
    </row>
    <row r="881" spans="13:29" x14ac:dyDescent="0.25">
      <c r="M881"/>
      <c r="N881" s="8"/>
      <c r="O881" s="9"/>
      <c r="P881" s="8"/>
      <c r="R881"/>
      <c r="S881" s="8"/>
      <c r="AC881" s="17">
        <v>1425</v>
      </c>
    </row>
    <row r="882" spans="13:29" x14ac:dyDescent="0.25">
      <c r="M882"/>
      <c r="N882" s="8"/>
      <c r="O882" s="9"/>
      <c r="P882" s="8"/>
      <c r="R882"/>
      <c r="S882" s="8"/>
      <c r="AC882" s="17">
        <v>43995</v>
      </c>
    </row>
    <row r="883" spans="13:29" x14ac:dyDescent="0.25">
      <c r="M883"/>
      <c r="N883" s="8"/>
      <c r="O883" s="9"/>
      <c r="P883" s="8"/>
      <c r="R883"/>
      <c r="S883" s="8"/>
      <c r="AC883" s="17">
        <v>47495</v>
      </c>
    </row>
    <row r="884" spans="13:29" x14ac:dyDescent="0.25">
      <c r="M884"/>
      <c r="N884" s="8"/>
      <c r="O884" s="9"/>
      <c r="P884" s="8"/>
      <c r="R884"/>
      <c r="S884" s="8"/>
      <c r="AC884" s="17">
        <v>43995</v>
      </c>
    </row>
    <row r="885" spans="13:29" x14ac:dyDescent="0.25">
      <c r="M885"/>
      <c r="N885" s="8"/>
      <c r="O885" s="9"/>
      <c r="P885" s="8"/>
      <c r="R885"/>
      <c r="S885" s="8"/>
      <c r="AC885" s="17">
        <v>47495</v>
      </c>
    </row>
    <row r="886" spans="13:29" x14ac:dyDescent="0.25">
      <c r="M886"/>
      <c r="N886" s="8"/>
      <c r="O886" s="9"/>
      <c r="P886" s="8"/>
      <c r="R886"/>
      <c r="S886" s="8"/>
      <c r="AC886" s="17">
        <v>41795</v>
      </c>
    </row>
    <row r="887" spans="13:29" x14ac:dyDescent="0.25">
      <c r="M887"/>
      <c r="N887" s="8"/>
      <c r="O887" s="9"/>
      <c r="P887" s="8"/>
      <c r="R887"/>
      <c r="S887" s="8"/>
      <c r="AC887" s="17">
        <v>44595</v>
      </c>
    </row>
    <row r="888" spans="13:29" x14ac:dyDescent="0.25">
      <c r="M888"/>
      <c r="N888" s="8"/>
      <c r="O888" s="9"/>
      <c r="P888" s="8"/>
      <c r="R888"/>
      <c r="S888" s="8"/>
      <c r="AC888" s="17">
        <v>38495</v>
      </c>
    </row>
    <row r="889" spans="13:29" x14ac:dyDescent="0.25">
      <c r="M889"/>
      <c r="N889" s="8"/>
      <c r="O889" s="9"/>
      <c r="P889" s="8"/>
      <c r="R889"/>
      <c r="S889" s="8"/>
      <c r="AC889" s="17">
        <v>41295</v>
      </c>
    </row>
    <row r="890" spans="13:29" x14ac:dyDescent="0.25">
      <c r="M890"/>
      <c r="N890" s="8"/>
      <c r="O890" s="9"/>
      <c r="P890" s="8"/>
      <c r="R890"/>
      <c r="S890" s="8"/>
      <c r="AC890" s="17">
        <v>38495</v>
      </c>
    </row>
    <row r="891" spans="13:29" x14ac:dyDescent="0.25">
      <c r="M891"/>
      <c r="N891" s="8"/>
      <c r="O891" s="9"/>
      <c r="P891" s="8"/>
      <c r="R891"/>
      <c r="S891" s="8"/>
      <c r="AC891" s="17">
        <v>41295</v>
      </c>
    </row>
    <row r="892" spans="13:29" x14ac:dyDescent="0.25">
      <c r="M892"/>
      <c r="N892" s="8"/>
      <c r="O892" s="9"/>
      <c r="P892" s="8"/>
      <c r="R892"/>
      <c r="S892" s="8"/>
      <c r="AC892" s="17">
        <v>42895</v>
      </c>
    </row>
    <row r="893" spans="13:29" x14ac:dyDescent="0.25">
      <c r="M893"/>
      <c r="N893" s="8"/>
      <c r="O893" s="9"/>
      <c r="P893" s="8"/>
      <c r="R893"/>
      <c r="S893" s="8"/>
      <c r="AC893" s="17">
        <v>45695</v>
      </c>
    </row>
    <row r="894" spans="13:29" x14ac:dyDescent="0.25">
      <c r="M894"/>
      <c r="N894" s="8"/>
      <c r="O894" s="9"/>
      <c r="P894" s="8"/>
      <c r="R894"/>
      <c r="S894" s="8"/>
      <c r="AC894" s="17">
        <v>32995</v>
      </c>
    </row>
    <row r="895" spans="13:29" x14ac:dyDescent="0.25">
      <c r="M895"/>
      <c r="N895" s="8"/>
      <c r="O895" s="9"/>
      <c r="P895" s="8"/>
      <c r="R895"/>
      <c r="S895" s="8"/>
      <c r="AC895" s="17">
        <v>35795</v>
      </c>
    </row>
    <row r="896" spans="13:29" x14ac:dyDescent="0.25">
      <c r="M896"/>
      <c r="N896" s="8"/>
      <c r="O896" s="9"/>
      <c r="P896" s="8"/>
      <c r="R896"/>
      <c r="S896" s="8"/>
      <c r="AC896" s="17">
        <v>32995</v>
      </c>
    </row>
    <row r="897" spans="13:29" x14ac:dyDescent="0.25">
      <c r="M897"/>
      <c r="N897" s="8"/>
      <c r="O897" s="9"/>
      <c r="P897" s="8"/>
      <c r="R897"/>
      <c r="S897" s="8"/>
      <c r="AC897" s="17">
        <v>35795</v>
      </c>
    </row>
    <row r="898" spans="13:29" x14ac:dyDescent="0.25">
      <c r="M898"/>
      <c r="N898" s="8"/>
      <c r="O898" s="9"/>
      <c r="P898" s="8"/>
      <c r="R898"/>
      <c r="S898" s="8"/>
      <c r="AC898" s="17">
        <v>37395</v>
      </c>
    </row>
    <row r="899" spans="13:29" x14ac:dyDescent="0.25">
      <c r="M899"/>
      <c r="N899" s="8"/>
      <c r="O899" s="9"/>
      <c r="P899" s="8"/>
      <c r="R899"/>
      <c r="S899" s="8"/>
      <c r="AC899" s="17">
        <v>38995</v>
      </c>
    </row>
    <row r="900" spans="13:29" x14ac:dyDescent="0.25">
      <c r="M900"/>
      <c r="N900" s="8"/>
      <c r="O900" s="9"/>
      <c r="P900" s="8"/>
      <c r="R900"/>
      <c r="S900" s="8"/>
      <c r="AC900" s="17">
        <v>17595</v>
      </c>
    </row>
    <row r="901" spans="13:29" x14ac:dyDescent="0.25">
      <c r="M901"/>
      <c r="N901" s="8"/>
      <c r="O901" s="9"/>
      <c r="P901" s="8"/>
      <c r="R901"/>
      <c r="S901" s="8"/>
      <c r="AC901" s="17">
        <v>21995</v>
      </c>
    </row>
    <row r="902" spans="13:29" x14ac:dyDescent="0.25">
      <c r="M902"/>
      <c r="N902" s="8"/>
      <c r="O902" s="9"/>
      <c r="P902" s="8"/>
      <c r="R902"/>
      <c r="S902" s="8"/>
      <c r="AC902" s="17">
        <v>21995</v>
      </c>
    </row>
    <row r="903" spans="13:29" x14ac:dyDescent="0.25">
      <c r="M903"/>
      <c r="N903" s="8"/>
      <c r="O903" s="9"/>
      <c r="P903" s="8"/>
      <c r="R903"/>
      <c r="S903" s="8"/>
      <c r="AC903" s="17">
        <v>19795</v>
      </c>
    </row>
    <row r="904" spans="13:29" x14ac:dyDescent="0.25">
      <c r="M904"/>
      <c r="N904" s="8"/>
      <c r="O904" s="9"/>
      <c r="P904" s="8"/>
      <c r="R904"/>
      <c r="S904" s="8"/>
      <c r="AC904" s="17">
        <v>25295</v>
      </c>
    </row>
    <row r="905" spans="13:29" x14ac:dyDescent="0.25">
      <c r="M905"/>
      <c r="N905" s="8"/>
      <c r="O905" s="9"/>
      <c r="P905" s="8"/>
      <c r="R905"/>
      <c r="S905" s="8"/>
      <c r="AC905" s="17">
        <v>25295</v>
      </c>
    </row>
    <row r="906" spans="13:29" x14ac:dyDescent="0.25">
      <c r="M906"/>
      <c r="N906" s="8"/>
      <c r="O906" s="9"/>
      <c r="P906" s="8"/>
      <c r="R906"/>
      <c r="S906" s="8"/>
      <c r="AC906" s="17">
        <v>19795</v>
      </c>
    </row>
    <row r="907" spans="13:29" x14ac:dyDescent="0.25">
      <c r="M907"/>
      <c r="N907" s="8"/>
      <c r="O907" s="9"/>
      <c r="P907" s="8"/>
      <c r="R907"/>
      <c r="S907" s="8"/>
      <c r="AC907" s="17">
        <v>29695</v>
      </c>
    </row>
    <row r="908" spans="13:29" x14ac:dyDescent="0.25">
      <c r="M908"/>
      <c r="N908" s="8"/>
      <c r="O908" s="9"/>
      <c r="P908" s="8"/>
      <c r="R908"/>
      <c r="S908" s="8"/>
      <c r="AC908" s="17">
        <v>17595</v>
      </c>
    </row>
    <row r="909" spans="13:29" x14ac:dyDescent="0.25">
      <c r="M909"/>
      <c r="N909" s="8"/>
      <c r="O909" s="9"/>
      <c r="P909" s="8"/>
      <c r="R909"/>
      <c r="S909" s="8"/>
      <c r="AC909" s="17">
        <v>20395</v>
      </c>
    </row>
    <row r="910" spans="13:29" x14ac:dyDescent="0.25">
      <c r="M910"/>
      <c r="N910" s="8"/>
      <c r="O910" s="9"/>
      <c r="P910" s="8"/>
      <c r="R910"/>
      <c r="S910" s="8"/>
      <c r="AC910" s="17">
        <v>21995</v>
      </c>
    </row>
    <row r="911" spans="13:29" x14ac:dyDescent="0.25">
      <c r="M911"/>
      <c r="N911" s="8"/>
      <c r="O911" s="9"/>
      <c r="P911" s="8"/>
      <c r="R911"/>
      <c r="S911" s="8"/>
      <c r="AC911" s="17">
        <v>24795</v>
      </c>
    </row>
    <row r="912" spans="13:29" x14ac:dyDescent="0.25">
      <c r="M912"/>
      <c r="N912" s="8"/>
      <c r="O912" s="9"/>
      <c r="P912" s="8"/>
      <c r="R912"/>
      <c r="S912" s="8"/>
      <c r="AC912" s="17">
        <v>21995</v>
      </c>
    </row>
    <row r="913" spans="13:29" x14ac:dyDescent="0.25">
      <c r="M913"/>
      <c r="N913" s="8"/>
      <c r="O913" s="9"/>
      <c r="P913" s="8"/>
      <c r="R913"/>
      <c r="S913" s="8"/>
      <c r="AC913" s="17">
        <v>24795</v>
      </c>
    </row>
    <row r="914" spans="13:29" x14ac:dyDescent="0.25">
      <c r="M914"/>
      <c r="N914" s="8"/>
      <c r="O914" s="9"/>
      <c r="P914" s="8"/>
      <c r="R914"/>
      <c r="S914" s="8"/>
      <c r="AC914" s="17">
        <v>21995</v>
      </c>
    </row>
    <row r="915" spans="13:29" x14ac:dyDescent="0.25">
      <c r="M915"/>
      <c r="N915" s="8"/>
      <c r="O915" s="9"/>
      <c r="P915" s="8"/>
      <c r="R915"/>
      <c r="S915" s="8"/>
      <c r="AC915" s="17">
        <v>29695</v>
      </c>
    </row>
    <row r="916" spans="13:29" x14ac:dyDescent="0.25">
      <c r="M916"/>
      <c r="N916" s="8"/>
      <c r="O916" s="9"/>
      <c r="P916" s="8"/>
      <c r="R916"/>
      <c r="S916" s="8"/>
      <c r="AC916" s="17">
        <v>27495</v>
      </c>
    </row>
    <row r="917" spans="13:29" x14ac:dyDescent="0.25">
      <c r="M917"/>
      <c r="N917" s="8"/>
      <c r="O917" s="9"/>
      <c r="P917" s="8"/>
      <c r="R917"/>
      <c r="S917" s="8"/>
      <c r="AC917" s="17">
        <v>30295</v>
      </c>
    </row>
    <row r="918" spans="13:29" x14ac:dyDescent="0.25">
      <c r="M918"/>
      <c r="N918" s="8"/>
      <c r="O918" s="9"/>
      <c r="P918" s="8"/>
      <c r="R918"/>
      <c r="S918" s="8"/>
      <c r="AC918" s="17">
        <v>31995</v>
      </c>
    </row>
    <row r="919" spans="13:29" x14ac:dyDescent="0.25">
      <c r="M919"/>
      <c r="N919" s="8"/>
      <c r="O919" s="9"/>
      <c r="P919" s="8"/>
      <c r="R919"/>
      <c r="S919" s="8"/>
      <c r="AC919" s="17">
        <v>34795</v>
      </c>
    </row>
    <row r="920" spans="13:29" x14ac:dyDescent="0.25">
      <c r="M920"/>
      <c r="N920" s="8"/>
      <c r="O920" s="9"/>
      <c r="P920" s="8"/>
      <c r="R920"/>
      <c r="S920" s="8"/>
      <c r="AC920" s="17">
        <v>31995</v>
      </c>
    </row>
    <row r="921" spans="13:29" x14ac:dyDescent="0.25">
      <c r="M921"/>
      <c r="N921" s="8"/>
      <c r="O921" s="9"/>
      <c r="P921" s="8"/>
      <c r="R921"/>
      <c r="S921" s="8"/>
      <c r="AC921" s="17">
        <v>34795</v>
      </c>
    </row>
    <row r="922" spans="13:29" x14ac:dyDescent="0.25">
      <c r="M922"/>
      <c r="N922" s="8"/>
      <c r="O922" s="9"/>
      <c r="P922" s="8"/>
      <c r="R922"/>
      <c r="S922" s="8"/>
      <c r="AC922" s="17">
        <v>8795</v>
      </c>
    </row>
    <row r="923" spans="13:29" x14ac:dyDescent="0.25">
      <c r="M923"/>
      <c r="N923" s="8"/>
      <c r="O923" s="9"/>
      <c r="P923" s="8"/>
      <c r="R923"/>
      <c r="S923" s="8"/>
      <c r="AC923" s="17">
        <v>6045</v>
      </c>
    </row>
    <row r="924" spans="13:29" x14ac:dyDescent="0.25">
      <c r="M924"/>
      <c r="N924" s="8"/>
      <c r="O924" s="9"/>
      <c r="P924" s="8"/>
      <c r="R924"/>
      <c r="S924" s="8"/>
      <c r="AC924" s="17">
        <v>10995</v>
      </c>
    </row>
    <row r="925" spans="13:29" x14ac:dyDescent="0.25">
      <c r="M925"/>
      <c r="N925" s="8"/>
      <c r="O925" s="9"/>
      <c r="P925" s="8"/>
      <c r="R925"/>
      <c r="S925" s="8"/>
      <c r="AC925" s="17">
        <v>5495</v>
      </c>
    </row>
    <row r="926" spans="13:29" x14ac:dyDescent="0.25">
      <c r="M926"/>
      <c r="N926" s="8"/>
      <c r="O926" s="9"/>
      <c r="P926" s="8"/>
      <c r="R926"/>
      <c r="S926" s="8"/>
      <c r="AC926" s="17">
        <v>7695</v>
      </c>
    </row>
    <row r="927" spans="13:29" x14ac:dyDescent="0.25">
      <c r="M927"/>
      <c r="N927" s="8"/>
      <c r="O927" s="9"/>
      <c r="P927" s="8"/>
      <c r="R927"/>
      <c r="S927" s="8"/>
      <c r="AC927" s="17">
        <v>14295</v>
      </c>
    </row>
    <row r="928" spans="13:29" x14ac:dyDescent="0.25">
      <c r="M928"/>
      <c r="N928" s="8"/>
      <c r="O928" s="9"/>
      <c r="P928" s="8"/>
      <c r="R928"/>
      <c r="S928" s="8"/>
      <c r="AC928" s="17">
        <v>13195</v>
      </c>
    </row>
    <row r="929" spans="13:29" x14ac:dyDescent="0.25">
      <c r="M929"/>
      <c r="N929" s="8"/>
      <c r="O929" s="9"/>
      <c r="P929" s="8"/>
      <c r="R929"/>
      <c r="S929" s="8"/>
      <c r="AC929" s="17">
        <v>7695</v>
      </c>
    </row>
    <row r="930" spans="13:29" x14ac:dyDescent="0.25">
      <c r="M930"/>
      <c r="N930" s="8"/>
      <c r="O930" s="9"/>
      <c r="P930" s="8"/>
      <c r="R930"/>
      <c r="S930" s="8"/>
      <c r="AC930" s="17">
        <v>7695</v>
      </c>
    </row>
    <row r="931" spans="13:29" x14ac:dyDescent="0.25">
      <c r="M931"/>
      <c r="N931" s="8"/>
      <c r="O931" s="9"/>
      <c r="P931" s="8"/>
      <c r="R931"/>
      <c r="S931" s="8"/>
      <c r="AC931" s="17">
        <v>10995</v>
      </c>
    </row>
    <row r="932" spans="13:29" x14ac:dyDescent="0.25">
      <c r="M932"/>
      <c r="N932" s="8"/>
      <c r="O932" s="9"/>
      <c r="P932" s="8"/>
      <c r="R932"/>
      <c r="S932" s="8"/>
      <c r="AC932" s="17">
        <v>2745</v>
      </c>
    </row>
    <row r="933" spans="13:29" x14ac:dyDescent="0.25">
      <c r="M933"/>
      <c r="N933" s="8"/>
      <c r="O933" s="9"/>
      <c r="P933" s="8"/>
      <c r="R933"/>
      <c r="S933" s="8"/>
      <c r="AC933" s="17">
        <v>3845</v>
      </c>
    </row>
    <row r="934" spans="13:29" x14ac:dyDescent="0.25">
      <c r="M934"/>
      <c r="N934" s="8"/>
      <c r="O934" s="9"/>
      <c r="P934" s="8"/>
      <c r="R934"/>
      <c r="S934" s="8"/>
      <c r="AC934" s="17">
        <v>10995</v>
      </c>
    </row>
    <row r="935" spans="13:29" x14ac:dyDescent="0.25">
      <c r="M935"/>
      <c r="N935" s="8"/>
      <c r="O935" s="9"/>
      <c r="P935" s="8"/>
      <c r="R935"/>
      <c r="S935" s="8"/>
      <c r="AC935" s="17">
        <v>1095</v>
      </c>
    </row>
    <row r="936" spans="13:29" x14ac:dyDescent="0.25">
      <c r="M936"/>
      <c r="N936" s="8"/>
      <c r="O936" s="9"/>
      <c r="P936" s="8"/>
      <c r="R936"/>
      <c r="S936" s="8"/>
      <c r="AC936" s="17">
        <v>2745</v>
      </c>
    </row>
    <row r="937" spans="13:29" x14ac:dyDescent="0.25">
      <c r="M937"/>
      <c r="N937" s="8"/>
      <c r="O937" s="9"/>
      <c r="P937" s="8"/>
      <c r="R937"/>
      <c r="S937" s="8"/>
      <c r="AC937" s="17">
        <v>5495</v>
      </c>
    </row>
    <row r="938" spans="13:29" x14ac:dyDescent="0.25">
      <c r="M938"/>
      <c r="N938" s="8"/>
      <c r="O938" s="9"/>
      <c r="P938" s="8"/>
      <c r="R938"/>
      <c r="S938" s="8"/>
      <c r="AC938" s="17">
        <v>1645</v>
      </c>
    </row>
    <row r="939" spans="13:29" x14ac:dyDescent="0.25">
      <c r="M939"/>
      <c r="N939" s="8"/>
      <c r="O939" s="9"/>
      <c r="P939" s="8"/>
      <c r="R939"/>
      <c r="S939" s="8"/>
      <c r="AC939" s="17">
        <v>3295</v>
      </c>
    </row>
    <row r="940" spans="13:29" x14ac:dyDescent="0.25">
      <c r="M940"/>
      <c r="N940" s="8"/>
      <c r="O940" s="9"/>
      <c r="P940" s="8"/>
      <c r="R940"/>
      <c r="S940" s="8"/>
      <c r="AC940" s="17">
        <v>1095</v>
      </c>
    </row>
    <row r="941" spans="13:29" x14ac:dyDescent="0.25">
      <c r="M941"/>
      <c r="N941" s="8"/>
      <c r="O941" s="9"/>
      <c r="P941" s="8"/>
      <c r="R941"/>
      <c r="S941" s="8"/>
      <c r="AC941" s="17">
        <v>3995</v>
      </c>
    </row>
    <row r="942" spans="13:29" x14ac:dyDescent="0.25">
      <c r="M942"/>
      <c r="N942" s="8"/>
      <c r="O942" s="9"/>
      <c r="P942" s="8"/>
      <c r="R942"/>
      <c r="S942" s="8"/>
      <c r="AC942" s="17">
        <v>7195</v>
      </c>
    </row>
    <row r="943" spans="13:29" x14ac:dyDescent="0.25">
      <c r="M943"/>
      <c r="N943" s="8"/>
      <c r="O943" s="9"/>
      <c r="P943" s="8"/>
      <c r="R943"/>
      <c r="S943" s="8"/>
      <c r="AC943" s="17">
        <v>2195</v>
      </c>
    </row>
    <row r="944" spans="13:29" x14ac:dyDescent="0.25">
      <c r="M944"/>
      <c r="N944" s="8"/>
      <c r="O944" s="9"/>
      <c r="P944" s="8"/>
      <c r="R944"/>
      <c r="S944" s="8"/>
      <c r="AC944" s="17">
        <v>4395</v>
      </c>
    </row>
    <row r="945" spans="13:29" x14ac:dyDescent="0.25">
      <c r="M945"/>
      <c r="N945" s="8"/>
      <c r="O945" s="9"/>
      <c r="P945" s="8"/>
      <c r="R945"/>
      <c r="S945" s="8"/>
      <c r="AC945" s="17">
        <v>7195</v>
      </c>
    </row>
    <row r="946" spans="13:29" x14ac:dyDescent="0.25">
      <c r="M946"/>
      <c r="N946" s="8"/>
      <c r="O946" s="9"/>
      <c r="P946" s="8"/>
      <c r="R946"/>
      <c r="S946" s="8"/>
      <c r="AC946" s="17">
        <v>2795</v>
      </c>
    </row>
    <row r="947" spans="13:29" x14ac:dyDescent="0.25">
      <c r="M947"/>
      <c r="N947" s="8"/>
      <c r="O947" s="9"/>
      <c r="P947" s="8"/>
      <c r="R947"/>
      <c r="S947" s="8"/>
      <c r="AC947" s="17">
        <v>8795</v>
      </c>
    </row>
    <row r="948" spans="13:29" x14ac:dyDescent="0.25">
      <c r="M948"/>
      <c r="N948" s="8"/>
      <c r="O948" s="9"/>
      <c r="P948" s="8"/>
      <c r="R948"/>
      <c r="S948" s="8"/>
      <c r="AC948" s="17">
        <v>11495</v>
      </c>
    </row>
    <row r="949" spans="13:29" x14ac:dyDescent="0.25">
      <c r="M949"/>
      <c r="N949" s="8"/>
      <c r="O949" s="9"/>
      <c r="P949" s="8"/>
      <c r="R949"/>
      <c r="S949" s="8"/>
      <c r="AC949" s="17">
        <v>7195</v>
      </c>
    </row>
    <row r="950" spans="13:29" x14ac:dyDescent="0.25">
      <c r="M950"/>
      <c r="N950" s="8"/>
      <c r="O950" s="9"/>
      <c r="P950" s="8"/>
      <c r="R950"/>
      <c r="S950" s="8"/>
      <c r="AC950" s="17">
        <v>490</v>
      </c>
    </row>
    <row r="951" spans="13:29" x14ac:dyDescent="0.25">
      <c r="M951"/>
      <c r="N951" s="8"/>
      <c r="O951" s="9"/>
      <c r="P951" s="8"/>
      <c r="R951"/>
      <c r="S951" s="8"/>
      <c r="AC951" s="17">
        <v>490</v>
      </c>
    </row>
    <row r="952" spans="13:29" x14ac:dyDescent="0.25">
      <c r="M952"/>
      <c r="N952" s="8"/>
      <c r="O952" s="9"/>
      <c r="P952" s="8"/>
      <c r="R952"/>
      <c r="S952" s="8"/>
      <c r="AC952" s="17">
        <v>1095</v>
      </c>
    </row>
    <row r="953" spans="13:29" x14ac:dyDescent="0.25">
      <c r="M953"/>
      <c r="N953" s="8"/>
      <c r="O953" s="9"/>
      <c r="P953" s="8"/>
      <c r="R953"/>
      <c r="S953" s="8"/>
      <c r="AC953" s="17">
        <v>4395</v>
      </c>
    </row>
    <row r="954" spans="13:29" x14ac:dyDescent="0.25">
      <c r="M954"/>
      <c r="N954" s="8"/>
      <c r="O954" s="9"/>
      <c r="P954" s="8"/>
      <c r="R954"/>
      <c r="S954" s="8"/>
      <c r="AC954" s="17">
        <v>325</v>
      </c>
    </row>
    <row r="955" spans="13:29" x14ac:dyDescent="0.25">
      <c r="M955"/>
      <c r="N955" s="8"/>
      <c r="O955" s="9"/>
      <c r="P955" s="8"/>
      <c r="R955"/>
      <c r="S955" s="8"/>
      <c r="AC955" s="17">
        <v>35195</v>
      </c>
    </row>
    <row r="956" spans="13:29" x14ac:dyDescent="0.25">
      <c r="M956"/>
      <c r="N956" s="8"/>
      <c r="O956" s="9"/>
      <c r="P956" s="8"/>
      <c r="R956"/>
      <c r="S956" s="8"/>
      <c r="AC956" s="17">
        <v>29695</v>
      </c>
    </row>
    <row r="957" spans="13:29" x14ac:dyDescent="0.25">
      <c r="M957"/>
      <c r="N957" s="8"/>
      <c r="O957" s="9"/>
      <c r="P957" s="8"/>
      <c r="R957"/>
      <c r="S957" s="8"/>
      <c r="AC957" s="17">
        <v>16495</v>
      </c>
    </row>
    <row r="958" spans="13:29" x14ac:dyDescent="0.25">
      <c r="M958"/>
      <c r="N958" s="8"/>
      <c r="O958" s="9"/>
      <c r="P958" s="8"/>
      <c r="R958"/>
      <c r="S958" s="8"/>
      <c r="AC958" s="17">
        <v>21995</v>
      </c>
    </row>
    <row r="959" spans="13:29" x14ac:dyDescent="0.25">
      <c r="M959"/>
      <c r="N959" s="8"/>
      <c r="O959" s="9"/>
      <c r="P959" s="8"/>
      <c r="R959"/>
      <c r="S959" s="8"/>
      <c r="AC959" s="17">
        <v>17595</v>
      </c>
    </row>
    <row r="960" spans="13:29" x14ac:dyDescent="0.25">
      <c r="M960"/>
      <c r="N960" s="8"/>
      <c r="O960" s="9"/>
      <c r="P960" s="8"/>
      <c r="R960"/>
      <c r="S960" s="8"/>
      <c r="AC960" s="17">
        <v>25295</v>
      </c>
    </row>
    <row r="961" spans="13:29" x14ac:dyDescent="0.25">
      <c r="M961"/>
      <c r="N961" s="8"/>
      <c r="O961" s="9"/>
      <c r="P961" s="8"/>
      <c r="R961"/>
      <c r="S961" s="8"/>
      <c r="AC961" s="17">
        <v>10995</v>
      </c>
    </row>
    <row r="962" spans="13:29" x14ac:dyDescent="0.25">
      <c r="M962"/>
      <c r="N962" s="8"/>
      <c r="O962" s="9"/>
      <c r="P962" s="8"/>
      <c r="R962"/>
      <c r="S962" s="8"/>
      <c r="AC962" s="17">
        <v>19795</v>
      </c>
    </row>
    <row r="963" spans="13:29" x14ac:dyDescent="0.25">
      <c r="M963"/>
      <c r="N963" s="8"/>
      <c r="O963" s="9"/>
      <c r="P963" s="8"/>
      <c r="R963"/>
      <c r="S963" s="8"/>
      <c r="AC963" s="17">
        <v>8795</v>
      </c>
    </row>
    <row r="964" spans="13:29" x14ac:dyDescent="0.25">
      <c r="M964"/>
      <c r="N964" s="8"/>
      <c r="O964" s="9"/>
      <c r="P964" s="8"/>
      <c r="R964"/>
      <c r="S964" s="8"/>
      <c r="AC964" s="17">
        <v>4395</v>
      </c>
    </row>
    <row r="965" spans="13:29" x14ac:dyDescent="0.25">
      <c r="M965"/>
      <c r="N965" s="8"/>
      <c r="O965" s="9"/>
      <c r="P965" s="8"/>
      <c r="R965"/>
      <c r="S965" s="8"/>
      <c r="AC965" s="17">
        <v>3895</v>
      </c>
    </row>
    <row r="966" spans="13:29" x14ac:dyDescent="0.25">
      <c r="M966"/>
      <c r="N966" s="8"/>
      <c r="O966" s="9"/>
      <c r="P966" s="8"/>
      <c r="R966"/>
      <c r="S966" s="8"/>
      <c r="AC966" s="17">
        <v>10995</v>
      </c>
    </row>
    <row r="967" spans="13:29" x14ac:dyDescent="0.25">
      <c r="M967"/>
      <c r="N967" s="8"/>
      <c r="O967" s="9"/>
      <c r="P967" s="8"/>
      <c r="R967"/>
      <c r="S967" s="8"/>
      <c r="AC967" s="17">
        <v>10995</v>
      </c>
    </row>
    <row r="968" spans="13:29" x14ac:dyDescent="0.25">
      <c r="M968"/>
      <c r="N968" s="8"/>
      <c r="O968" s="9"/>
      <c r="P968" s="8"/>
      <c r="R968"/>
      <c r="S968" s="8"/>
      <c r="AC968" s="17">
        <v>10995</v>
      </c>
    </row>
    <row r="969" spans="13:29" x14ac:dyDescent="0.25">
      <c r="M969"/>
      <c r="N969" s="8"/>
      <c r="O969" s="9"/>
      <c r="P969" s="8"/>
      <c r="R969"/>
      <c r="S969" s="8"/>
      <c r="AC969" s="17">
        <v>3295</v>
      </c>
    </row>
    <row r="970" spans="13:29" x14ac:dyDescent="0.25">
      <c r="M970"/>
      <c r="N970" s="8"/>
      <c r="O970" s="9"/>
      <c r="P970" s="8"/>
      <c r="R970"/>
      <c r="S970" s="8"/>
      <c r="AC970" s="17">
        <v>2195</v>
      </c>
    </row>
    <row r="971" spans="13:29" x14ac:dyDescent="0.25">
      <c r="M971"/>
      <c r="N971" s="8"/>
      <c r="O971" s="9"/>
      <c r="P971" s="8"/>
      <c r="R971"/>
      <c r="S971" s="8"/>
      <c r="AC971" s="17">
        <v>2195</v>
      </c>
    </row>
    <row r="972" spans="13:29" x14ac:dyDescent="0.25">
      <c r="M972"/>
      <c r="N972" s="8"/>
      <c r="O972" s="9"/>
      <c r="P972" s="8"/>
      <c r="R972"/>
      <c r="S972" s="8"/>
      <c r="AC972" s="17">
        <v>2195</v>
      </c>
    </row>
    <row r="973" spans="13:29" x14ac:dyDescent="0.25">
      <c r="M973"/>
      <c r="N973" s="8"/>
      <c r="O973" s="9"/>
      <c r="P973" s="8"/>
      <c r="R973"/>
      <c r="S973" s="8"/>
      <c r="AC973" s="17">
        <v>0</v>
      </c>
    </row>
    <row r="974" spans="13:29" x14ac:dyDescent="0.25">
      <c r="M974"/>
      <c r="N974" s="8"/>
      <c r="O974" s="9"/>
      <c r="P974" s="8"/>
      <c r="R974"/>
      <c r="S974" s="8"/>
      <c r="AC974" s="17">
        <v>135845</v>
      </c>
    </row>
    <row r="975" spans="13:29" x14ac:dyDescent="0.25">
      <c r="M975"/>
      <c r="N975" s="8"/>
      <c r="O975" s="9"/>
      <c r="P975" s="8"/>
      <c r="R975"/>
      <c r="S975" s="8"/>
      <c r="AC975" s="17">
        <v>182595</v>
      </c>
    </row>
    <row r="976" spans="13:29" x14ac:dyDescent="0.25">
      <c r="M976"/>
      <c r="N976" s="8"/>
      <c r="O976" s="9"/>
      <c r="P976" s="8"/>
      <c r="R976"/>
      <c r="S976" s="8"/>
      <c r="AC976" s="17">
        <v>208995</v>
      </c>
    </row>
    <row r="977" spans="13:29" x14ac:dyDescent="0.25">
      <c r="M977"/>
      <c r="N977" s="8"/>
      <c r="O977" s="9"/>
      <c r="P977" s="8"/>
      <c r="R977"/>
      <c r="S977" s="8"/>
      <c r="AC977" s="17">
        <v>42895</v>
      </c>
    </row>
    <row r="978" spans="13:29" x14ac:dyDescent="0.25">
      <c r="M978"/>
      <c r="N978" s="8"/>
      <c r="O978" s="9"/>
      <c r="P978" s="8"/>
      <c r="R978"/>
      <c r="S978" s="8"/>
      <c r="AC978" s="17">
        <v>10995</v>
      </c>
    </row>
    <row r="979" spans="13:29" x14ac:dyDescent="0.25">
      <c r="M979"/>
      <c r="N979" s="8"/>
      <c r="O979" s="9"/>
      <c r="P979" s="8"/>
      <c r="R979"/>
      <c r="S979" s="8"/>
      <c r="AC979" s="17">
        <v>42895</v>
      </c>
    </row>
    <row r="980" spans="13:29" x14ac:dyDescent="0.25">
      <c r="M980"/>
      <c r="N980" s="8"/>
      <c r="O980" s="9"/>
      <c r="P980" s="8"/>
      <c r="R980"/>
      <c r="S980" s="8"/>
      <c r="AC980" s="17">
        <v>64895</v>
      </c>
    </row>
    <row r="981" spans="13:29" x14ac:dyDescent="0.25">
      <c r="M981"/>
      <c r="N981" s="8"/>
      <c r="O981" s="9"/>
      <c r="P981" s="8"/>
      <c r="R981"/>
      <c r="S981" s="8"/>
      <c r="AC981" s="17">
        <v>271695</v>
      </c>
    </row>
    <row r="982" spans="13:29" x14ac:dyDescent="0.25">
      <c r="M982"/>
      <c r="N982" s="8"/>
      <c r="O982" s="9"/>
      <c r="P982" s="8"/>
      <c r="R982"/>
      <c r="S982" s="8"/>
      <c r="AC982" s="17">
        <v>66</v>
      </c>
    </row>
    <row r="983" spans="13:29" x14ac:dyDescent="0.25">
      <c r="M983"/>
      <c r="N983" s="8"/>
      <c r="O983" s="9"/>
      <c r="P983" s="8"/>
      <c r="R983"/>
      <c r="S983" s="8"/>
      <c r="AC983" s="17">
        <v>88</v>
      </c>
    </row>
    <row r="984" spans="13:29" x14ac:dyDescent="0.25">
      <c r="M984"/>
      <c r="N984" s="8"/>
      <c r="O984" s="9"/>
      <c r="P984" s="8"/>
      <c r="R984"/>
      <c r="S984" s="8"/>
      <c r="AC984" s="17">
        <v>88</v>
      </c>
    </row>
    <row r="985" spans="13:29" x14ac:dyDescent="0.25">
      <c r="M985"/>
      <c r="N985" s="8"/>
      <c r="O985" s="9"/>
      <c r="P985" s="8"/>
      <c r="R985"/>
      <c r="S985" s="8"/>
      <c r="AC985" s="17">
        <v>11</v>
      </c>
    </row>
    <row r="986" spans="13:29" x14ac:dyDescent="0.25">
      <c r="M986"/>
      <c r="N986" s="8"/>
      <c r="O986" s="9"/>
      <c r="P986" s="8"/>
      <c r="R986"/>
      <c r="S986" s="8"/>
      <c r="AC986" s="17">
        <v>138</v>
      </c>
    </row>
    <row r="987" spans="13:29" x14ac:dyDescent="0.25">
      <c r="M987"/>
      <c r="N987" s="8"/>
      <c r="O987" s="9"/>
      <c r="P987" s="8"/>
      <c r="R987"/>
      <c r="S987" s="8"/>
      <c r="AC987" s="17">
        <v>72</v>
      </c>
    </row>
    <row r="988" spans="13:29" x14ac:dyDescent="0.25">
      <c r="M988"/>
      <c r="N988" s="8"/>
      <c r="O988" s="9"/>
      <c r="P988" s="8"/>
      <c r="R988"/>
      <c r="S988" s="8"/>
      <c r="AC988" s="17">
        <v>83</v>
      </c>
    </row>
    <row r="989" spans="13:29" x14ac:dyDescent="0.25">
      <c r="M989"/>
      <c r="N989" s="8"/>
      <c r="O989" s="9"/>
      <c r="P989" s="8"/>
      <c r="R989"/>
      <c r="S989" s="8"/>
      <c r="AC989" s="17">
        <v>105</v>
      </c>
    </row>
    <row r="990" spans="13:29" x14ac:dyDescent="0.25">
      <c r="M990"/>
      <c r="N990" s="8"/>
      <c r="O990" s="9"/>
      <c r="P990" s="8"/>
      <c r="R990"/>
      <c r="S990" s="8"/>
      <c r="AC990" s="17">
        <v>825</v>
      </c>
    </row>
    <row r="991" spans="13:29" x14ac:dyDescent="0.25">
      <c r="M991"/>
      <c r="N991" s="8"/>
      <c r="O991" s="9"/>
      <c r="P991" s="8"/>
      <c r="R991"/>
      <c r="S991" s="8"/>
      <c r="AC991" s="17">
        <v>33</v>
      </c>
    </row>
    <row r="992" spans="13:29" x14ac:dyDescent="0.25">
      <c r="M992"/>
      <c r="N992" s="8"/>
      <c r="O992" s="9"/>
      <c r="P992" s="8"/>
      <c r="R992"/>
      <c r="S992" s="8"/>
      <c r="AC992" s="17">
        <v>33</v>
      </c>
    </row>
    <row r="993" spans="13:29" x14ac:dyDescent="0.25">
      <c r="M993"/>
      <c r="N993" s="8"/>
      <c r="O993" s="9"/>
      <c r="P993" s="8"/>
      <c r="R993"/>
      <c r="S993" s="8"/>
      <c r="AC993" s="17">
        <v>66</v>
      </c>
    </row>
    <row r="994" spans="13:29" x14ac:dyDescent="0.25">
      <c r="M994"/>
      <c r="N994" s="8"/>
      <c r="O994" s="9"/>
      <c r="P994" s="8"/>
      <c r="R994"/>
      <c r="S994" s="8"/>
      <c r="AC994" s="17">
        <v>55</v>
      </c>
    </row>
    <row r="995" spans="13:29" x14ac:dyDescent="0.25">
      <c r="M995"/>
      <c r="N995" s="8"/>
      <c r="O995" s="9"/>
      <c r="P995" s="8"/>
      <c r="R995"/>
      <c r="S995" s="8"/>
      <c r="AC995" s="17">
        <v>55</v>
      </c>
    </row>
    <row r="996" spans="13:29" x14ac:dyDescent="0.25">
      <c r="M996"/>
      <c r="N996" s="8"/>
      <c r="O996" s="9"/>
      <c r="P996" s="8"/>
      <c r="R996"/>
      <c r="S996" s="8"/>
      <c r="AC996" s="17">
        <v>138</v>
      </c>
    </row>
    <row r="997" spans="13:29" x14ac:dyDescent="0.25">
      <c r="M997"/>
      <c r="N997" s="8"/>
      <c r="O997" s="9"/>
      <c r="P997" s="8"/>
      <c r="R997"/>
      <c r="S997" s="8"/>
      <c r="AC997" s="17">
        <v>138</v>
      </c>
    </row>
    <row r="998" spans="13:29" x14ac:dyDescent="0.25">
      <c r="M998"/>
      <c r="N998" s="8"/>
      <c r="O998" s="9"/>
      <c r="P998" s="8"/>
      <c r="R998"/>
      <c r="S998" s="8"/>
      <c r="AC998" s="17">
        <v>165</v>
      </c>
    </row>
    <row r="999" spans="13:29" x14ac:dyDescent="0.25">
      <c r="M999"/>
      <c r="N999" s="8"/>
      <c r="O999" s="9"/>
      <c r="P999" s="8"/>
      <c r="R999"/>
      <c r="S999" s="8"/>
      <c r="AC999" s="17">
        <v>11</v>
      </c>
    </row>
    <row r="1000" spans="13:29" x14ac:dyDescent="0.25">
      <c r="M1000"/>
      <c r="N1000" s="8"/>
      <c r="O1000" s="9"/>
      <c r="P1000" s="8"/>
      <c r="R1000"/>
      <c r="S1000" s="8"/>
      <c r="AC1000" s="17">
        <v>11</v>
      </c>
    </row>
    <row r="1001" spans="13:29" x14ac:dyDescent="0.25">
      <c r="M1001"/>
      <c r="N1001" s="8"/>
      <c r="O1001" s="9"/>
      <c r="P1001" s="8"/>
      <c r="R1001"/>
      <c r="S1001" s="8"/>
      <c r="AC1001" s="17">
        <v>17</v>
      </c>
    </row>
    <row r="1002" spans="13:29" x14ac:dyDescent="0.25">
      <c r="M1002"/>
      <c r="N1002" s="8"/>
      <c r="O1002" s="9"/>
      <c r="P1002" s="8"/>
      <c r="R1002"/>
      <c r="S1002" s="8"/>
      <c r="AC1002" s="17">
        <v>17</v>
      </c>
    </row>
    <row r="1003" spans="13:29" x14ac:dyDescent="0.25">
      <c r="M1003"/>
      <c r="N1003" s="8"/>
      <c r="O1003" s="9"/>
      <c r="P1003" s="8"/>
      <c r="R1003"/>
      <c r="S1003" s="8"/>
      <c r="AC1003" s="17">
        <v>17</v>
      </c>
    </row>
    <row r="1004" spans="13:29" x14ac:dyDescent="0.25">
      <c r="M1004"/>
      <c r="N1004" s="8"/>
      <c r="O1004" s="9"/>
      <c r="P1004" s="8"/>
      <c r="R1004"/>
      <c r="S1004" s="8"/>
      <c r="AC1004" s="17">
        <v>33</v>
      </c>
    </row>
    <row r="1005" spans="13:29" x14ac:dyDescent="0.25">
      <c r="M1005"/>
      <c r="N1005" s="8"/>
      <c r="O1005" s="9"/>
      <c r="P1005" s="8"/>
      <c r="R1005"/>
      <c r="S1005" s="8"/>
      <c r="AC1005" s="17">
        <v>83</v>
      </c>
    </row>
    <row r="1006" spans="13:29" x14ac:dyDescent="0.25">
      <c r="M1006"/>
      <c r="N1006" s="8"/>
      <c r="O1006" s="9"/>
      <c r="P1006" s="8"/>
      <c r="R1006"/>
      <c r="S1006" s="8"/>
      <c r="AC1006" s="17">
        <v>39</v>
      </c>
    </row>
    <row r="1007" spans="13:29" x14ac:dyDescent="0.25">
      <c r="M1007"/>
      <c r="N1007" s="8"/>
      <c r="O1007" s="9"/>
      <c r="P1007" s="8"/>
      <c r="R1007"/>
      <c r="S1007" s="8"/>
      <c r="AC1007" s="17">
        <v>39</v>
      </c>
    </row>
    <row r="1008" spans="13:29" x14ac:dyDescent="0.25">
      <c r="M1008"/>
      <c r="N1008" s="8"/>
      <c r="O1008" s="9"/>
      <c r="P1008" s="8"/>
      <c r="R1008"/>
      <c r="S1008" s="8"/>
      <c r="AC1008" s="17">
        <v>76</v>
      </c>
    </row>
    <row r="1009" spans="13:29" x14ac:dyDescent="0.25">
      <c r="M1009"/>
      <c r="N1009" s="8"/>
      <c r="O1009" s="9"/>
      <c r="P1009" s="8"/>
      <c r="R1009"/>
      <c r="S1009" s="8"/>
      <c r="AC1009" s="17">
        <v>66</v>
      </c>
    </row>
    <row r="1010" spans="13:29" x14ac:dyDescent="0.25">
      <c r="M1010"/>
      <c r="N1010" s="8"/>
      <c r="O1010" s="9"/>
      <c r="P1010" s="8"/>
      <c r="R1010"/>
      <c r="S1010" s="8"/>
      <c r="AC1010" s="17">
        <v>39</v>
      </c>
    </row>
    <row r="1011" spans="13:29" x14ac:dyDescent="0.25">
      <c r="M1011"/>
      <c r="N1011" s="8"/>
      <c r="O1011" s="9"/>
      <c r="P1011" s="8"/>
      <c r="R1011"/>
      <c r="S1011" s="8"/>
      <c r="AC1011" s="17">
        <v>39</v>
      </c>
    </row>
    <row r="1012" spans="13:29" x14ac:dyDescent="0.25">
      <c r="M1012"/>
      <c r="N1012" s="8"/>
      <c r="O1012" s="9"/>
      <c r="P1012" s="8"/>
      <c r="R1012"/>
      <c r="S1012" s="8"/>
      <c r="AC1012" s="17">
        <v>39</v>
      </c>
    </row>
    <row r="1013" spans="13:29" x14ac:dyDescent="0.25">
      <c r="M1013"/>
      <c r="N1013" s="8"/>
      <c r="O1013" s="9"/>
      <c r="P1013" s="8"/>
      <c r="R1013"/>
      <c r="S1013" s="8"/>
      <c r="AC1013" s="17">
        <v>48</v>
      </c>
    </row>
    <row r="1014" spans="13:29" x14ac:dyDescent="0.25">
      <c r="M1014"/>
      <c r="N1014" s="8"/>
      <c r="O1014" s="9"/>
      <c r="P1014" s="8"/>
      <c r="R1014"/>
      <c r="S1014" s="8"/>
      <c r="AC1014" s="17">
        <v>105</v>
      </c>
    </row>
    <row r="1015" spans="13:29" x14ac:dyDescent="0.25">
      <c r="M1015"/>
      <c r="N1015" s="8"/>
      <c r="O1015" s="9"/>
      <c r="P1015" s="8"/>
      <c r="R1015"/>
      <c r="S1015" s="8"/>
      <c r="AC1015" s="17">
        <v>75</v>
      </c>
    </row>
    <row r="1016" spans="13:29" x14ac:dyDescent="0.25">
      <c r="M1016"/>
      <c r="N1016" s="8"/>
      <c r="O1016" s="9"/>
      <c r="P1016" s="8"/>
      <c r="R1016"/>
      <c r="S1016" s="8"/>
      <c r="AC1016" s="17">
        <v>66</v>
      </c>
    </row>
    <row r="1017" spans="13:29" x14ac:dyDescent="0.25">
      <c r="M1017"/>
      <c r="N1017" s="8"/>
      <c r="O1017" s="9"/>
      <c r="P1017" s="8"/>
      <c r="R1017"/>
      <c r="S1017" s="8"/>
      <c r="AC1017" s="17">
        <v>66</v>
      </c>
    </row>
    <row r="1018" spans="13:29" x14ac:dyDescent="0.25">
      <c r="M1018"/>
      <c r="N1018" s="8"/>
      <c r="O1018" s="9"/>
      <c r="P1018" s="8"/>
      <c r="R1018"/>
      <c r="S1018" s="8"/>
      <c r="AC1018" s="17">
        <v>66</v>
      </c>
    </row>
    <row r="1019" spans="13:29" x14ac:dyDescent="0.25">
      <c r="M1019"/>
      <c r="N1019" s="8"/>
      <c r="O1019" s="9"/>
      <c r="P1019" s="8"/>
      <c r="R1019"/>
      <c r="S1019" s="8"/>
      <c r="AC1019" s="17">
        <v>88</v>
      </c>
    </row>
    <row r="1020" spans="13:29" x14ac:dyDescent="0.25">
      <c r="M1020"/>
      <c r="N1020" s="8"/>
      <c r="O1020" s="9"/>
      <c r="P1020" s="8"/>
      <c r="R1020"/>
      <c r="S1020" s="8"/>
      <c r="AC1020" s="17">
        <v>44</v>
      </c>
    </row>
    <row r="1021" spans="13:29" x14ac:dyDescent="0.25">
      <c r="M1021"/>
      <c r="N1021" s="8"/>
      <c r="O1021" s="9"/>
      <c r="P1021" s="8"/>
      <c r="R1021"/>
      <c r="S1021" s="8"/>
      <c r="AC1021" s="17">
        <v>330</v>
      </c>
    </row>
    <row r="1022" spans="13:29" x14ac:dyDescent="0.25">
      <c r="M1022"/>
      <c r="N1022" s="8"/>
      <c r="O1022" s="9"/>
      <c r="P1022" s="8"/>
      <c r="R1022"/>
      <c r="S1022" s="8"/>
      <c r="AC1022" s="17">
        <v>28</v>
      </c>
    </row>
    <row r="1023" spans="13:29" x14ac:dyDescent="0.25">
      <c r="M1023"/>
      <c r="N1023" s="8"/>
      <c r="O1023" s="9"/>
      <c r="P1023" s="8"/>
      <c r="R1023"/>
      <c r="S1023" s="8"/>
      <c r="AC1023" s="17">
        <v>88</v>
      </c>
    </row>
    <row r="1024" spans="13:29" x14ac:dyDescent="0.25">
      <c r="M1024"/>
      <c r="N1024" s="8"/>
      <c r="O1024" s="9"/>
      <c r="P1024" s="8"/>
      <c r="R1024"/>
      <c r="S1024" s="8"/>
      <c r="AC1024" s="17">
        <v>6</v>
      </c>
    </row>
    <row r="1025" spans="13:29" x14ac:dyDescent="0.25">
      <c r="M1025"/>
      <c r="N1025" s="8"/>
      <c r="O1025" s="9"/>
      <c r="P1025" s="8"/>
      <c r="R1025"/>
      <c r="S1025" s="8"/>
      <c r="AC1025" s="17">
        <v>2</v>
      </c>
    </row>
    <row r="1026" spans="13:29" x14ac:dyDescent="0.25">
      <c r="M1026"/>
      <c r="N1026" s="8"/>
      <c r="O1026" s="9"/>
      <c r="P1026" s="8"/>
      <c r="R1026"/>
      <c r="S1026" s="8"/>
      <c r="AC1026" s="17">
        <v>3</v>
      </c>
    </row>
    <row r="1027" spans="13:29" x14ac:dyDescent="0.25">
      <c r="M1027"/>
      <c r="N1027" s="8"/>
      <c r="O1027" s="9"/>
      <c r="P1027" s="8"/>
      <c r="R1027"/>
      <c r="S1027" s="8"/>
      <c r="AC1027" s="17">
        <v>33</v>
      </c>
    </row>
    <row r="1028" spans="13:29" x14ac:dyDescent="0.25">
      <c r="M1028"/>
      <c r="N1028" s="8"/>
      <c r="O1028" s="9"/>
      <c r="P1028" s="8"/>
      <c r="R1028"/>
      <c r="S1028" s="8"/>
      <c r="AC1028" s="17">
        <v>28</v>
      </c>
    </row>
    <row r="1029" spans="13:29" x14ac:dyDescent="0.25">
      <c r="M1029"/>
      <c r="N1029" s="8"/>
      <c r="O1029" s="9"/>
      <c r="P1029" s="8"/>
      <c r="R1029"/>
      <c r="S1029" s="8"/>
      <c r="AC1029" s="17">
        <v>44</v>
      </c>
    </row>
    <row r="1030" spans="13:29" x14ac:dyDescent="0.25">
      <c r="M1030"/>
      <c r="N1030" s="8"/>
      <c r="O1030" s="9"/>
      <c r="P1030" s="8"/>
      <c r="R1030"/>
      <c r="S1030" s="8"/>
      <c r="AC1030" s="17">
        <v>44</v>
      </c>
    </row>
    <row r="1031" spans="13:29" x14ac:dyDescent="0.25">
      <c r="M1031"/>
      <c r="N1031" s="8"/>
      <c r="O1031" s="9"/>
      <c r="P1031" s="8"/>
      <c r="R1031"/>
      <c r="S1031" s="8"/>
      <c r="AC1031" s="17">
        <v>50</v>
      </c>
    </row>
    <row r="1032" spans="13:29" x14ac:dyDescent="0.25">
      <c r="M1032"/>
      <c r="N1032" s="8"/>
      <c r="O1032" s="9"/>
      <c r="P1032" s="8"/>
      <c r="R1032"/>
      <c r="S1032" s="8"/>
      <c r="AC1032" s="17">
        <v>44</v>
      </c>
    </row>
    <row r="1033" spans="13:29" x14ac:dyDescent="0.25">
      <c r="M1033"/>
      <c r="N1033" s="8"/>
      <c r="O1033" s="9"/>
      <c r="P1033" s="8"/>
      <c r="R1033"/>
      <c r="S1033" s="8"/>
      <c r="AC1033" s="17">
        <v>94</v>
      </c>
    </row>
    <row r="1034" spans="13:29" x14ac:dyDescent="0.25">
      <c r="M1034"/>
      <c r="N1034" s="8"/>
      <c r="O1034" s="9"/>
      <c r="P1034" s="8"/>
      <c r="R1034"/>
      <c r="S1034" s="8"/>
      <c r="AC1034" s="17">
        <v>99</v>
      </c>
    </row>
    <row r="1035" spans="13:29" x14ac:dyDescent="0.25">
      <c r="M1035"/>
      <c r="N1035" s="8"/>
      <c r="O1035" s="9"/>
      <c r="P1035" s="8"/>
      <c r="R1035"/>
      <c r="S1035" s="8"/>
      <c r="AC1035" s="17">
        <v>549</v>
      </c>
    </row>
    <row r="1036" spans="13:29" x14ac:dyDescent="0.25">
      <c r="M1036"/>
      <c r="N1036" s="8"/>
      <c r="O1036" s="9"/>
      <c r="P1036" s="8"/>
      <c r="R1036"/>
      <c r="S1036" s="8"/>
      <c r="AC1036" s="17">
        <v>549</v>
      </c>
    </row>
    <row r="1037" spans="13:29" x14ac:dyDescent="0.25">
      <c r="M1037"/>
      <c r="N1037" s="8"/>
      <c r="O1037" s="9"/>
      <c r="P1037" s="8"/>
      <c r="R1037"/>
      <c r="S1037" s="8"/>
      <c r="AC1037" s="17">
        <v>549</v>
      </c>
    </row>
    <row r="1038" spans="13:29" x14ac:dyDescent="0.25">
      <c r="M1038"/>
      <c r="N1038" s="8"/>
      <c r="O1038" s="9"/>
      <c r="P1038" s="8"/>
      <c r="R1038"/>
      <c r="S1038" s="8"/>
      <c r="AC1038" s="17">
        <v>1645</v>
      </c>
    </row>
    <row r="1039" spans="13:29" x14ac:dyDescent="0.25">
      <c r="M1039"/>
      <c r="N1039" s="8"/>
      <c r="O1039" s="9"/>
      <c r="P1039" s="8"/>
      <c r="R1039"/>
      <c r="S1039" s="8"/>
      <c r="AC1039" s="17">
        <v>3295</v>
      </c>
    </row>
    <row r="1040" spans="13:29" x14ac:dyDescent="0.25">
      <c r="M1040"/>
      <c r="N1040" s="8"/>
      <c r="O1040" s="9"/>
      <c r="P1040" s="8"/>
      <c r="R1040"/>
      <c r="S1040" s="8"/>
      <c r="AC1040" s="17">
        <v>7195</v>
      </c>
    </row>
    <row r="1041" spans="13:29" x14ac:dyDescent="0.25">
      <c r="M1041"/>
      <c r="N1041" s="8"/>
      <c r="O1041" s="9"/>
      <c r="P1041" s="8"/>
      <c r="R1041"/>
      <c r="S1041" s="8"/>
      <c r="AC1041" s="17">
        <v>8795</v>
      </c>
    </row>
    <row r="1042" spans="13:29" x14ac:dyDescent="0.25">
      <c r="M1042"/>
      <c r="N1042" s="8"/>
      <c r="O1042" s="9"/>
      <c r="P1042" s="8"/>
      <c r="R1042"/>
      <c r="S1042" s="8"/>
      <c r="AC1042" s="17">
        <v>3295</v>
      </c>
    </row>
    <row r="1043" spans="13:29" x14ac:dyDescent="0.25">
      <c r="M1043"/>
      <c r="N1043" s="8"/>
      <c r="O1043" s="9"/>
      <c r="P1043" s="8"/>
      <c r="R1043"/>
      <c r="S1043" s="8"/>
      <c r="AC1043" s="17">
        <v>3295</v>
      </c>
    </row>
    <row r="1044" spans="13:29" x14ac:dyDescent="0.25">
      <c r="M1044"/>
      <c r="N1044" s="8"/>
      <c r="O1044" s="9"/>
      <c r="P1044" s="8"/>
      <c r="R1044"/>
      <c r="S1044" s="8"/>
      <c r="AC1044" s="17">
        <v>55</v>
      </c>
    </row>
    <row r="1045" spans="13:29" x14ac:dyDescent="0.25">
      <c r="M1045"/>
      <c r="N1045" s="8"/>
      <c r="O1045" s="9"/>
      <c r="P1045" s="8"/>
      <c r="R1045"/>
      <c r="S1045" s="8"/>
      <c r="AC1045" s="17">
        <v>2195</v>
      </c>
    </row>
    <row r="1046" spans="13:29" x14ac:dyDescent="0.25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zoomScale="90" zoomScaleNormal="90" workbookViewId="0">
      <selection activeCell="I7" sqref="I7"/>
    </sheetView>
  </sheetViews>
  <sheetFormatPr defaultRowHeight="13.8" x14ac:dyDescent="0.25"/>
  <cols>
    <col min="1" max="1" width="0.8984375" customWidth="1"/>
    <col min="2" max="2" width="1" customWidth="1"/>
    <col min="3" max="3" width="14.8984375" customWidth="1"/>
    <col min="4" max="4" width="17.3984375" customWidth="1"/>
    <col min="5" max="5" width="53" customWidth="1"/>
    <col min="6" max="6" width="9.3984375" customWidth="1"/>
    <col min="7" max="7" width="11.8984375" customWidth="1"/>
    <col min="8" max="10" width="16.69921875" customWidth="1"/>
    <col min="11" max="11" width="1" customWidth="1"/>
  </cols>
  <sheetData>
    <row r="1" spans="1:12" ht="5.4" customHeight="1" x14ac:dyDescent="0.25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45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4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25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25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25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25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1132</v>
      </c>
      <c r="J7" s="62"/>
      <c r="K7" s="50"/>
      <c r="L7" s="41"/>
    </row>
    <row r="8" spans="1:12" ht="14.4" x14ac:dyDescent="0.3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25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25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25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25">
      <c r="A12" s="41"/>
      <c r="B12" s="49"/>
      <c r="C12" s="77">
        <v>1</v>
      </c>
      <c r="D12" s="42" t="s">
        <v>160</v>
      </c>
      <c r="E12" s="67" t="str">
        <f>IFERROR(VLOOKUP(D12,tbl_Inventory[],2,0),"")</f>
        <v xml:space="preserve">10G-ZR DWDM, XFP, 80km, 1541.35 nm, Ch. 45, LC </v>
      </c>
      <c r="F12" s="67" t="str">
        <f>IFERROR(VLOOKUP(D12,tbl_Inventory[],3,0),"")</f>
        <v>D</v>
      </c>
      <c r="G12" s="43">
        <v>8</v>
      </c>
      <c r="H12" s="76">
        <f>IFERROR(VLOOKUP(D12,tbl_Inventory[],8,0),0)</f>
        <v>26992.263999999999</v>
      </c>
      <c r="I12" s="76">
        <f>IFERROR(INDEX(Postage,MATCH(F12,Categories,0),MATCH($I$7,Post_to,0)),0)</f>
        <v>0</v>
      </c>
      <c r="J12" s="76">
        <f>G12*(H12+I12)</f>
        <v>215938.11199999999</v>
      </c>
      <c r="K12" s="50"/>
      <c r="L12" s="41"/>
    </row>
    <row r="13" spans="1:12" x14ac:dyDescent="0.25">
      <c r="A13" s="41"/>
      <c r="B13" s="49"/>
      <c r="C13" s="77">
        <f>IF(Quote!D13&gt;0,C12+1,"")</f>
        <v>2</v>
      </c>
      <c r="D13" s="42" t="s">
        <v>262</v>
      </c>
      <c r="E13" s="67" t="str">
        <f>IFERROR(VLOOKUP(D13,tbl_Inventory[],2,0),"")</f>
        <v xml:space="preserve">2-port XFP 10 Gigabit Ethernet module for FastTRON </v>
      </c>
      <c r="F13" s="67" t="str">
        <f>IFERROR(VLOOKUP(D13,tbl_Inventory[],3,0),"")</f>
        <v>C</v>
      </c>
      <c r="G13" s="43">
        <v>6</v>
      </c>
      <c r="H13" s="76">
        <f>IFERROR(VLOOKUP(D13,tbl_Inventory[],8,0),0)</f>
        <v>6937.9869999999992</v>
      </c>
      <c r="I13" s="76">
        <f>IFERROR(INDEX(Postage,MATCH(F13,Categories,0),MATCH($I$7,Post_to,0)),0)</f>
        <v>0</v>
      </c>
      <c r="J13" s="76">
        <f t="shared" ref="J13:J36" si="0">G13*(H13+I13)</f>
        <v>41627.921999999991</v>
      </c>
      <c r="K13" s="50"/>
      <c r="L13" s="41"/>
    </row>
    <row r="14" spans="1:12" x14ac:dyDescent="0.25">
      <c r="A14" s="41"/>
      <c r="B14" s="49"/>
      <c r="C14" s="77">
        <f>IF(Quote!D14&gt;0,C13+1,"")</f>
        <v>3</v>
      </c>
      <c r="D14" s="42" t="s">
        <v>924</v>
      </c>
      <c r="E14" s="67" t="str">
        <f>IFERROR(VLOOKUP(D14,tbl_Inventory[],2,0),"")</f>
        <v>POE Add-in Card for 24-port 10/100/1000 modules</v>
      </c>
      <c r="F14" s="67" t="str">
        <f>IFERROR(VLOOKUP(D14,tbl_Inventory[],3,0),"")</f>
        <v>A</v>
      </c>
      <c r="G14" s="43">
        <v>6</v>
      </c>
      <c r="H14" s="76">
        <f>IFERROR(VLOOKUP(D14,tbl_Inventory[],8,0),0)</f>
        <v>661.98</v>
      </c>
      <c r="I14" s="76">
        <f>IFERROR(INDEX(Postage,MATCH(F14,Categories,0),MATCH($I$7,Post_to,0)),0)</f>
        <v>0</v>
      </c>
      <c r="J14" s="76">
        <f t="shared" si="0"/>
        <v>3971.88</v>
      </c>
      <c r="K14" s="50"/>
      <c r="L14" s="41"/>
    </row>
    <row r="15" spans="1:12" x14ac:dyDescent="0.25">
      <c r="A15" s="41"/>
      <c r="B15" s="49"/>
      <c r="C15" s="77">
        <f>IF(Quote!D15&gt;0,C14+1,"")</f>
        <v>4</v>
      </c>
      <c r="D15" s="42" t="s">
        <v>748</v>
      </c>
      <c r="E15" s="67" t="str">
        <f>IFERROR(VLOOKUP(D15,tbl_Inventory[],2,0),"")</f>
        <v>LX SMF SFP LC</v>
      </c>
      <c r="F15" s="67" t="str">
        <f>IFERROR(VLOOKUP(D15,tbl_Inventory[],3,0),"")</f>
        <v>A</v>
      </c>
      <c r="G15" s="43">
        <v>6</v>
      </c>
      <c r="H15" s="76">
        <f>IFERROR(VLOOKUP(D15,tbl_Inventory[],8,0),0)</f>
        <v>1450.875</v>
      </c>
      <c r="I15" s="76">
        <f>IFERROR(INDEX(Postage,MATCH(F15,Categories,0),MATCH($I$7,Post_to,0)),0)</f>
        <v>0</v>
      </c>
      <c r="J15" s="76">
        <f t="shared" si="0"/>
        <v>8705.25</v>
      </c>
      <c r="K15" s="50"/>
      <c r="L15" s="41"/>
    </row>
    <row r="16" spans="1:12" x14ac:dyDescent="0.25">
      <c r="A16" s="41"/>
      <c r="B16" s="49"/>
      <c r="C16" s="77">
        <f>IF(Quote!D16&gt;0,C15+1,"")</f>
        <v>5</v>
      </c>
      <c r="D16" s="42" t="s">
        <v>1052</v>
      </c>
      <c r="E16" s="67" t="str">
        <f>IFERROR(VLOOKUP(D16,tbl_Inventory[],2,0),"")</f>
        <v>SX MMF SFP MTRJ</v>
      </c>
      <c r="F16" s="67" t="str">
        <f>IFERROR(VLOOKUP(D16,tbl_Inventory[],3,0),"")</f>
        <v>A</v>
      </c>
      <c r="G16" s="43">
        <v>6</v>
      </c>
      <c r="H16" s="76">
        <f>IFERROR(VLOOKUP(D16,tbl_Inventory[],8,0),0)</f>
        <v>643.125</v>
      </c>
      <c r="I16" s="76">
        <f>IFERROR(INDEX(Postage,MATCH(F16,Categories,0),MATCH($I$7,Post_to,0)),0)</f>
        <v>0</v>
      </c>
      <c r="J16" s="76">
        <f t="shared" si="0"/>
        <v>3858.75</v>
      </c>
      <c r="K16" s="50"/>
      <c r="L16" s="41"/>
    </row>
    <row r="17" spans="1:12" x14ac:dyDescent="0.25">
      <c r="A17" s="41"/>
      <c r="B17" s="49"/>
      <c r="C17" s="77">
        <f>IF(Quote!D17&gt;0,C16+1,"")</f>
        <v>6</v>
      </c>
      <c r="D17" s="42" t="s">
        <v>364</v>
      </c>
      <c r="E17" s="67" t="str">
        <f>IFERROR(VLOOKUP(D17,tbl_Inventory[],2,0),"")</f>
        <v>80Km, 1490nm, LC connector</v>
      </c>
      <c r="F17" s="67" t="str">
        <f>IFERROR(VLOOKUP(D17,tbl_Inventory[],3,0),"")</f>
        <v>C</v>
      </c>
      <c r="G17" s="43">
        <v>4</v>
      </c>
      <c r="H17" s="76">
        <f>IFERROR(VLOOKUP(D17,tbl_Inventory[],8,0),0)</f>
        <v>6743.4639999999999</v>
      </c>
      <c r="I17" s="76">
        <f>IFERROR(INDEX(Postage,MATCH(F17,Categories,0),MATCH($I$7,Post_to,0)),0)</f>
        <v>0</v>
      </c>
      <c r="J17" s="76">
        <f t="shared" si="0"/>
        <v>26973.856</v>
      </c>
      <c r="K17" s="50"/>
      <c r="L17" s="41"/>
    </row>
    <row r="18" spans="1:12" x14ac:dyDescent="0.25">
      <c r="A18" s="41"/>
      <c r="B18" s="49"/>
      <c r="C18" s="77">
        <f>IF(Quote!D18&gt;0,C17+1,"")</f>
        <v>7</v>
      </c>
      <c r="D18" s="42" t="s">
        <v>260</v>
      </c>
      <c r="E18" s="67" t="str">
        <f>IFERROR(VLOOKUP(D18,tbl_Inventory[],2,0),"")</f>
        <v xml:space="preserve">2-port LAN/WAN XFP 10 Gigabit Ethernet module for FastTRON </v>
      </c>
      <c r="F18" s="67" t="str">
        <f>IFERROR(VLOOKUP(D18,tbl_Inventory[],3,0),"")</f>
        <v>C</v>
      </c>
      <c r="G18" s="43">
        <v>2</v>
      </c>
      <c r="H18" s="76">
        <f>IFERROR(VLOOKUP(D18,tbl_Inventory[],8,0),0)</f>
        <v>8655.9375</v>
      </c>
      <c r="I18" s="76">
        <f>IFERROR(INDEX(Postage,MATCH(F18,Categories,0),MATCH($I$7,Post_to,0)),0)</f>
        <v>0</v>
      </c>
      <c r="J18" s="76">
        <f t="shared" si="0"/>
        <v>17311.875</v>
      </c>
      <c r="K18" s="50"/>
      <c r="L18" s="41"/>
    </row>
    <row r="19" spans="1:12" x14ac:dyDescent="0.25">
      <c r="A19" s="41"/>
      <c r="B19" s="49"/>
      <c r="C19" s="77">
        <f>IF(Quote!D19&gt;0,C18+1,"")</f>
        <v>8</v>
      </c>
      <c r="D19" s="42" t="s">
        <v>63</v>
      </c>
      <c r="E19" s="67" t="str">
        <f>IFERROR(VLOOKUP(D19,tbl_Inventory[],2,0),"")</f>
        <v>10G-CX4 XFP, 15m CX4</v>
      </c>
      <c r="F19" s="67" t="str">
        <f>IFERROR(VLOOKUP(D19,tbl_Inventory[],3,0),"")</f>
        <v>A</v>
      </c>
      <c r="G19" s="43">
        <v>2</v>
      </c>
      <c r="H19" s="76">
        <f>IFERROR(VLOOKUP(D19,tbl_Inventory[],8,0),0)</f>
        <v>1382.547</v>
      </c>
      <c r="I19" s="76">
        <f>IFERROR(INDEX(Postage,MATCH(F19,Categories,0),MATCH($I$7,Post_to,0)),0)</f>
        <v>0</v>
      </c>
      <c r="J19" s="76">
        <f t="shared" si="0"/>
        <v>2765.0940000000001</v>
      </c>
      <c r="K19" s="50"/>
      <c r="L19" s="41"/>
    </row>
    <row r="20" spans="1:12" x14ac:dyDescent="0.25">
      <c r="A20" s="41"/>
      <c r="B20" s="49"/>
      <c r="C20" s="77">
        <f>IF(Quote!D20&gt;0,C19+1,"")</f>
        <v>9</v>
      </c>
      <c r="D20" s="42" t="s">
        <v>680</v>
      </c>
      <c r="E20" s="67" t="str">
        <f>IFERROR(VLOOKUP(D20,tbl_Inventory[],2,0),"")</f>
        <v>FSX L3 chassis bundle - AC PS, 3x24-port modules and an M1.</v>
      </c>
      <c r="F20" s="67" t="str">
        <f>IFERROR(VLOOKUP(D20,tbl_Inventory[],3,0),"")</f>
        <v>D</v>
      </c>
      <c r="G20" s="43">
        <v>1</v>
      </c>
      <c r="H20" s="76">
        <f>IFERROR(VLOOKUP(D20,tbl_Inventory[],8,0),0)</f>
        <v>30445.062000000002</v>
      </c>
      <c r="I20" s="76">
        <f>IFERROR(INDEX(Postage,MATCH(F20,Categories,0),MATCH($I$7,Post_to,0)),0)</f>
        <v>0</v>
      </c>
      <c r="J20" s="76">
        <f t="shared" si="0"/>
        <v>30445.062000000002</v>
      </c>
      <c r="K20" s="50"/>
      <c r="L20" s="41"/>
    </row>
    <row r="21" spans="1:12" x14ac:dyDescent="0.25">
      <c r="A21" s="41"/>
      <c r="B21" s="49"/>
      <c r="C21" s="77">
        <f>IF(Quote!D21&gt;0,C20+1,"")</f>
        <v>10</v>
      </c>
      <c r="D21" s="42" t="s">
        <v>716</v>
      </c>
      <c r="E21" s="67" t="str">
        <f>IFERROR(VLOOKUP(D21,tbl_Inventory[],2,0),"")</f>
        <v>INM LINUX</v>
      </c>
      <c r="F21" s="67" t="str">
        <f>IFERROR(VLOOKUP(D21,tbl_Inventory[],3,0),"")</f>
        <v>D</v>
      </c>
      <c r="G21" s="43">
        <v>1</v>
      </c>
      <c r="H21" s="76">
        <f>IFERROR(VLOOKUP(D21,tbl_Inventory[],8,0),0)</f>
        <v>13493.063999999998</v>
      </c>
      <c r="I21" s="76">
        <f>IFERROR(INDEX(Postage,MATCH(F21,Categories,0),MATCH($I$7,Post_to,0)),0)</f>
        <v>0</v>
      </c>
      <c r="J21" s="76">
        <f t="shared" si="0"/>
        <v>13493.063999999998</v>
      </c>
      <c r="K21" s="50"/>
      <c r="L21" s="41"/>
    </row>
    <row r="22" spans="1:12" x14ac:dyDescent="0.25">
      <c r="A22" s="41"/>
      <c r="B22" s="49"/>
      <c r="C22" s="77" t="str">
        <f>IF(Quote!D22&gt;0,C21+1,"")</f>
        <v/>
      </c>
      <c r="D22" s="42"/>
      <c r="E22" s="67"/>
      <c r="F22" s="67"/>
      <c r="G22" s="43"/>
      <c r="H22" s="76">
        <f>IFERROR(VLOOKUP(D22,tbl_Inventory[],8,0),0)</f>
        <v>0</v>
      </c>
      <c r="I22" s="76"/>
      <c r="J22" s="76">
        <f t="shared" si="0"/>
        <v>0</v>
      </c>
      <c r="K22" s="50"/>
      <c r="L22" s="41"/>
    </row>
    <row r="23" spans="1:12" x14ac:dyDescent="0.25">
      <c r="A23" s="41"/>
      <c r="B23" s="49"/>
      <c r="C23" s="77" t="str">
        <f>IF(Quote!D23&gt;0,C22+1,"")</f>
        <v/>
      </c>
      <c r="D23" s="42"/>
      <c r="E23" s="67"/>
      <c r="F23" s="67"/>
      <c r="G23" s="43"/>
      <c r="H23" s="76"/>
      <c r="I23" s="76"/>
      <c r="J23" s="76">
        <f t="shared" si="0"/>
        <v>0</v>
      </c>
      <c r="K23" s="50"/>
      <c r="L23" s="41"/>
    </row>
    <row r="24" spans="1:12" x14ac:dyDescent="0.25">
      <c r="A24" s="41"/>
      <c r="B24" s="49"/>
      <c r="C24" s="77" t="str">
        <f>IF(Quote!D24&gt;0,C23+1,"")</f>
        <v/>
      </c>
      <c r="D24" s="42"/>
      <c r="E24" s="67"/>
      <c r="F24" s="67"/>
      <c r="G24" s="43"/>
      <c r="H24" s="76"/>
      <c r="I24" s="76"/>
      <c r="J24" s="76">
        <f t="shared" si="0"/>
        <v>0</v>
      </c>
      <c r="K24" s="50"/>
      <c r="L24" s="41"/>
    </row>
    <row r="25" spans="1:12" x14ac:dyDescent="0.25">
      <c r="A25" s="41"/>
      <c r="B25" s="49"/>
      <c r="C25" s="77" t="str">
        <f>IF(Quote!D25&gt;0,C24+1,"")</f>
        <v/>
      </c>
      <c r="D25" s="42"/>
      <c r="E25" s="67"/>
      <c r="F25" s="67"/>
      <c r="G25" s="43"/>
      <c r="H25" s="76"/>
      <c r="I25" s="76"/>
      <c r="J25" s="76">
        <f t="shared" si="0"/>
        <v>0</v>
      </c>
      <c r="K25" s="50"/>
      <c r="L25" s="41"/>
    </row>
    <row r="26" spans="1:12" x14ac:dyDescent="0.25">
      <c r="A26" s="41"/>
      <c r="B26" s="49"/>
      <c r="C26" s="77" t="str">
        <f>IF(Quote!D26&gt;0,C25+1,"")</f>
        <v/>
      </c>
      <c r="D26" s="42"/>
      <c r="E26" s="67"/>
      <c r="F26" s="67"/>
      <c r="G26" s="43"/>
      <c r="H26" s="76"/>
      <c r="I26" s="76"/>
      <c r="J26" s="76">
        <f t="shared" si="0"/>
        <v>0</v>
      </c>
      <c r="K26" s="50"/>
      <c r="L26" s="41"/>
    </row>
    <row r="27" spans="1:12" x14ac:dyDescent="0.25">
      <c r="A27" s="41"/>
      <c r="B27" s="49"/>
      <c r="C27" s="77" t="str">
        <f>IF(Quote!D27&gt;0,C26+1,"")</f>
        <v/>
      </c>
      <c r="D27" s="42"/>
      <c r="E27" s="67"/>
      <c r="F27" s="67"/>
      <c r="G27" s="43"/>
      <c r="H27" s="76"/>
      <c r="I27" s="76"/>
      <c r="J27" s="76">
        <f t="shared" si="0"/>
        <v>0</v>
      </c>
      <c r="K27" s="50"/>
      <c r="L27" s="41"/>
    </row>
    <row r="28" spans="1:12" x14ac:dyDescent="0.25">
      <c r="A28" s="41"/>
      <c r="B28" s="49"/>
      <c r="C28" s="77" t="str">
        <f>IF(Quote!D28&gt;0,C27+1,"")</f>
        <v/>
      </c>
      <c r="D28" s="42"/>
      <c r="E28" s="67"/>
      <c r="F28" s="67"/>
      <c r="G28" s="43"/>
      <c r="H28" s="76"/>
      <c r="I28" s="76"/>
      <c r="J28" s="76">
        <f t="shared" si="0"/>
        <v>0</v>
      </c>
      <c r="K28" s="50"/>
      <c r="L28" s="41"/>
    </row>
    <row r="29" spans="1:12" x14ac:dyDescent="0.25">
      <c r="A29" s="41"/>
      <c r="B29" s="49"/>
      <c r="C29" s="77" t="str">
        <f>IF(Quote!D29&gt;0,C28+1,"")</f>
        <v/>
      </c>
      <c r="D29" s="42"/>
      <c r="E29" s="67"/>
      <c r="F29" s="67"/>
      <c r="G29" s="43"/>
      <c r="H29" s="76"/>
      <c r="I29" s="76"/>
      <c r="J29" s="76">
        <f t="shared" si="0"/>
        <v>0</v>
      </c>
      <c r="K29" s="50"/>
      <c r="L29" s="41"/>
    </row>
    <row r="30" spans="1:12" x14ac:dyDescent="0.25">
      <c r="A30" s="41"/>
      <c r="B30" s="49"/>
      <c r="C30" s="77" t="str">
        <f>IF(Quote!D30&gt;0,C29+1,"")</f>
        <v/>
      </c>
      <c r="D30" s="42"/>
      <c r="E30" s="67"/>
      <c r="F30" s="67"/>
      <c r="G30" s="43"/>
      <c r="H30" s="76"/>
      <c r="I30" s="76"/>
      <c r="J30" s="76">
        <f t="shared" si="0"/>
        <v>0</v>
      </c>
      <c r="K30" s="50"/>
      <c r="L30" s="41"/>
    </row>
    <row r="31" spans="1:12" x14ac:dyDescent="0.25">
      <c r="A31" s="41"/>
      <c r="B31" s="49"/>
      <c r="C31" s="77" t="str">
        <f>IF(Quote!D31&gt;0,C30+1,"")</f>
        <v/>
      </c>
      <c r="D31" s="42"/>
      <c r="E31" s="67"/>
      <c r="F31" s="67"/>
      <c r="G31" s="43"/>
      <c r="H31" s="76"/>
      <c r="I31" s="76"/>
      <c r="J31" s="76">
        <f t="shared" si="0"/>
        <v>0</v>
      </c>
      <c r="K31" s="50"/>
      <c r="L31" s="41"/>
    </row>
    <row r="32" spans="1:12" x14ac:dyDescent="0.25">
      <c r="A32" s="41"/>
      <c r="B32" s="49"/>
      <c r="C32" s="77" t="str">
        <f>IF(Quote!D32&gt;0,C31+1,"")</f>
        <v/>
      </c>
      <c r="D32" s="42"/>
      <c r="E32" s="67"/>
      <c r="F32" s="67"/>
      <c r="G32" s="43"/>
      <c r="H32" s="76"/>
      <c r="I32" s="76"/>
      <c r="J32" s="76">
        <f t="shared" si="0"/>
        <v>0</v>
      </c>
      <c r="K32" s="50"/>
      <c r="L32" s="41"/>
    </row>
    <row r="33" spans="1:12" x14ac:dyDescent="0.25">
      <c r="A33" s="41"/>
      <c r="B33" s="49"/>
      <c r="C33" s="77" t="str">
        <f>IF(Quote!D33&gt;0,C32+1,"")</f>
        <v/>
      </c>
      <c r="D33" s="42"/>
      <c r="E33" s="67"/>
      <c r="F33" s="67"/>
      <c r="G33" s="43"/>
      <c r="H33" s="76"/>
      <c r="I33" s="76"/>
      <c r="J33" s="76">
        <f t="shared" si="0"/>
        <v>0</v>
      </c>
      <c r="K33" s="50"/>
      <c r="L33" s="41"/>
    </row>
    <row r="34" spans="1:12" x14ac:dyDescent="0.25">
      <c r="A34" s="41"/>
      <c r="B34" s="49"/>
      <c r="C34" s="77" t="str">
        <f>IF(Quote!D34&gt;0,C33+1,"")</f>
        <v/>
      </c>
      <c r="D34" s="42"/>
      <c r="E34" s="67"/>
      <c r="F34" s="67"/>
      <c r="G34" s="43"/>
      <c r="H34" s="76"/>
      <c r="I34" s="76"/>
      <c r="J34" s="76">
        <f t="shared" si="0"/>
        <v>0</v>
      </c>
      <c r="K34" s="50"/>
      <c r="L34" s="41"/>
    </row>
    <row r="35" spans="1:12" x14ac:dyDescent="0.25">
      <c r="A35" s="41"/>
      <c r="B35" s="49"/>
      <c r="C35" s="77" t="str">
        <f>IF(Quote!D35&gt;0,C34+1,"")</f>
        <v/>
      </c>
      <c r="D35" s="42"/>
      <c r="E35" s="67"/>
      <c r="F35" s="67"/>
      <c r="G35" s="43"/>
      <c r="H35" s="76"/>
      <c r="I35" s="76"/>
      <c r="J35" s="76">
        <f t="shared" si="0"/>
        <v>0</v>
      </c>
      <c r="K35" s="50"/>
      <c r="L35" s="41"/>
    </row>
    <row r="36" spans="1:12" x14ac:dyDescent="0.25">
      <c r="A36" s="41"/>
      <c r="B36" s="49"/>
      <c r="C36" s="77" t="str">
        <f>IF(Quote!D36&gt;0,C35+1,"")</f>
        <v/>
      </c>
      <c r="D36" s="42"/>
      <c r="E36" s="67"/>
      <c r="F36" s="67"/>
      <c r="G36" s="43"/>
      <c r="H36" s="76"/>
      <c r="I36" s="76"/>
      <c r="J36" s="76">
        <f t="shared" si="0"/>
        <v>0</v>
      </c>
      <c r="K36" s="50"/>
      <c r="L36" s="41"/>
    </row>
    <row r="37" spans="1:12" x14ac:dyDescent="0.25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25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365090.86499999999</v>
      </c>
      <c r="K38" s="87"/>
      <c r="L38" s="80"/>
    </row>
    <row r="39" spans="1:12" ht="7.95" customHeight="1" thickBot="1" x14ac:dyDescent="0.3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25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25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Inventory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joere</cp:lastModifiedBy>
  <dcterms:created xsi:type="dcterms:W3CDTF">2017-06-15T06:51:11Z</dcterms:created>
  <dcterms:modified xsi:type="dcterms:W3CDTF">2022-10-02T11:08:19Z</dcterms:modified>
</cp:coreProperties>
</file>