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ada" sheetId="1" state="visible" r:id="rId2"/>
    <sheet name="I1" sheetId="2" state="visible" r:id="rId3"/>
    <sheet name="I2" sheetId="3" state="visible" r:id="rId4"/>
    <sheet name="I3" sheetId="4" state="visible" r:id="rId5"/>
    <sheet name="I4" sheetId="5" state="visible" r:id="rId6"/>
    <sheet name="I5" sheetId="6" state="visible" r:id="rId7"/>
    <sheet name="I6" sheetId="7" state="visible" r:id="rId8"/>
    <sheet name="I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<sst xmlns="http://schemas.openxmlformats.org/spreadsheetml/2006/main" count="485" uniqueCount="92">
  <si>
    <t xml:space="preserve">MÉTODO DEL GRADIENTE HIDRÁULICO</t>
  </si>
  <si>
    <t xml:space="preserve">   Solución de un ejercicio del Método del Gradiente Hidráulico para comprobar resultados de MGH</t>
  </si>
  <si>
    <t xml:space="preserve">    Autor: Ing. Carlos Camacho Soto, ccamacho@segundafundacion.com</t>
  </si>
  <si>
    <t xml:space="preserve">    Lugar: San José, Costa Rica</t>
  </si>
  <si>
    <t xml:space="preserve">    Fecha: julio 2022</t>
  </si>
  <si>
    <t xml:space="preserve">    GradienteHidráulico.xlsx</t>
  </si>
  <si>
    <t xml:space="preserve">    </t>
  </si>
  <si>
    <t xml:space="preserve">    Copyright © 2022 Carlos Camacho Soto</t>
  </si>
  <si>
    <t xml:space="preserve">    This file "GradienteHidráulico.xlsx" is part of mgh</t>
  </si>
  <si>
    <t xml:space="preserve">      mgh is free software: you can redistribute it and/or modify it under the terms of the GNU General Public License as published by the Free Software Foundation, either version 3 of the License, or (at your option) any later version. </t>
  </si>
  <si>
    <t xml:space="preserve">      mgh is distributed in the hope that it will be useful, but WITHOUT ANY WARRANTY; without even the implied warranty of MERCHANTABILITY or FITNESS FOR A PARTICULAR PURPOSE.</t>
  </si>
  <si>
    <t xml:space="preserve">      See the GNU General Public License for more details.</t>
  </si>
  <si>
    <t xml:space="preserve">      You should have received a copy of the GNU General Public License along with mgh. If not, see &lt;https://www.gnu.org/licenses/&gt;. </t>
  </si>
  <si>
    <t xml:space="preserve">Diagrama de la red de prueba a modelar en MGH</t>
  </si>
  <si>
    <t xml:space="preserve">Datos de la red de prueba</t>
  </si>
  <si>
    <t xml:space="preserve">Nudos de carga fija</t>
  </si>
  <si>
    <t xml:space="preserve">N</t>
  </si>
  <si>
    <t xml:space="preserve">Elevación</t>
  </si>
  <si>
    <t xml:space="preserve">Carga</t>
  </si>
  <si>
    <t xml:space="preserve">Resultados</t>
  </si>
  <si>
    <t xml:space="preserve">Nudos de demanda</t>
  </si>
  <si>
    <t xml:space="preserve">Demanda</t>
  </si>
  <si>
    <t xml:space="preserve">Alturas piezom-</t>
  </si>
  <si>
    <t xml:space="preserve">Presiones</t>
  </si>
  <si>
    <t xml:space="preserve">m</t>
  </si>
  <si>
    <t xml:space="preserve">mca</t>
  </si>
  <si>
    <t xml:space="preserve">Tramos</t>
  </si>
  <si>
    <t xml:space="preserve">de→a</t>
  </si>
  <si>
    <t xml:space="preserve">L</t>
  </si>
  <si>
    <t xml:space="preserve">D</t>
  </si>
  <si>
    <t xml:space="preserve">ks</t>
  </si>
  <si>
    <t xml:space="preserve">kL</t>
  </si>
  <si>
    <t xml:space="preserve">Caudales en tramos</t>
  </si>
  <si>
    <t xml:space="preserve">1-2</t>
  </si>
  <si>
    <t xml:space="preserve">lps</t>
  </si>
  <si>
    <t xml:space="preserve">2-3</t>
  </si>
  <si>
    <t xml:space="preserve">3-4</t>
  </si>
  <si>
    <t xml:space="preserve">4-5</t>
  </si>
  <si>
    <t xml:space="preserve">2-5</t>
  </si>
  <si>
    <t xml:space="preserve">5-6</t>
  </si>
  <si>
    <t xml:space="preserve">1-6</t>
  </si>
  <si>
    <t xml:space="preserve">Método del gradiente hidráulico</t>
  </si>
  <si>
    <t xml:space="preserve">Tramo</t>
  </si>
  <si>
    <t xml:space="preserve">km</t>
  </si>
  <si>
    <t xml:space="preserve">A</t>
  </si>
  <si>
    <t xml:space="preserve">A12 Topología de la red (tramos)</t>
  </si>
  <si>
    <t xml:space="preserve">A10 Nodos con carga fija</t>
  </si>
  <si>
    <t xml:space="preserve">N coeficiente de pérdidas</t>
  </si>
  <si>
    <t xml:space="preserve">NT / NN</t>
  </si>
  <si>
    <t xml:space="preserve">NT</t>
  </si>
  <si>
    <t xml:space="preserve">NUDO</t>
  </si>
  <si>
    <t xml:space="preserve">CARGA</t>
  </si>
  <si>
    <t xml:space="preserve">A21 Transpuesta de A12</t>
  </si>
  <si>
    <t xml:space="preserve"> q Consumos</t>
  </si>
  <si>
    <t xml:space="preserve">Matriz identidad</t>
  </si>
  <si>
    <t xml:space="preserve">Tubería</t>
  </si>
  <si>
    <t xml:space="preserve">Q</t>
  </si>
  <si>
    <t xml:space="preserve">v</t>
  </si>
  <si>
    <t xml:space="preserve">Re</t>
  </si>
  <si>
    <t xml:space="preserve">f</t>
  </si>
  <si>
    <t xml:space="preserve">hf</t>
  </si>
  <si>
    <t xml:space="preserve">hm</t>
  </si>
  <si>
    <t xml:space="preserve">hf+hm</t>
  </si>
  <si>
    <t xml:space="preserve">alpha</t>
  </si>
  <si>
    <t xml:space="preserve">A11</t>
  </si>
  <si>
    <t xml:space="preserve">A11'</t>
  </si>
  <si>
    <t xml:space="preserve">N * A11'</t>
  </si>
  <si>
    <t xml:space="preserve">R = inversa de (N * A11')</t>
  </si>
  <si>
    <t xml:space="preserve">M= A21 / (N A11')</t>
  </si>
  <si>
    <t xml:space="preserve">C =A21 / (N A11') * A12</t>
  </si>
  <si>
    <t xml:space="preserve">B= Inversa negativa de A21 / (N A11') * A12</t>
  </si>
  <si>
    <t xml:space="preserve">A11 * Q</t>
  </si>
  <si>
    <t xml:space="preserve">A10 * H0</t>
  </si>
  <si>
    <t xml:space="preserve">S= A11 Q + A10 H0</t>
  </si>
  <si>
    <t xml:space="preserve">M * S</t>
  </si>
  <si>
    <t xml:space="preserve">A21 * Q</t>
  </si>
  <si>
    <t xml:space="preserve">C = (M * S)   (A21 *Q - q)</t>
  </si>
  <si>
    <t xml:space="preserve">H i+1 = B * C</t>
  </si>
  <si>
    <t xml:space="preserve">A12 H</t>
  </si>
  <si>
    <t xml:space="preserve">T= A12 H  + A10 H0</t>
  </si>
  <si>
    <t xml:space="preserve">W= R * T</t>
  </si>
  <si>
    <t xml:space="preserve">Y= R * A11</t>
  </si>
  <si>
    <t xml:space="preserve">L= I-Y</t>
  </si>
  <si>
    <t xml:space="preserve">X = L * A11 Q</t>
  </si>
  <si>
    <t xml:space="preserve">Qi+1</t>
  </si>
  <si>
    <t xml:space="preserve">Iteración 2</t>
  </si>
  <si>
    <t xml:space="preserve">H i  +1 = B * C</t>
  </si>
  <si>
    <t xml:space="preserve">Iteración 3</t>
  </si>
  <si>
    <t xml:space="preserve">Iteración 4</t>
  </si>
  <si>
    <t xml:space="preserve">Iteración 5</t>
  </si>
  <si>
    <t xml:space="preserve">Iteración 6</t>
  </si>
  <si>
    <t xml:space="preserve">Iteración 7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</si>
</sst>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.00"/>
    <numFmt numFmtId="167" formatCode="dd\-mmm"/>
    <numFmt numFmtId="168" formatCode="0.000"/>
    <numFmt numFmtId="169" formatCode="0.00E+00"/>
    <numFmt numFmtId="170" formatCode="General"/>
    <numFmt numFmtId="171" formatCode="0.00000"/>
    <numFmt numFmtId="172" formatCode="0"/>
    <numFmt numFmtId="173" formatCode="0.00000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3366FF"/>
        <bgColor rgb="FF0066CC"/>
      </patternFill>
    </fill>
    <fill>
      <patternFill patternType="solid">
        <fgColor rgb="FF069A2E"/>
        <bgColor rgb="FF339966"/>
      </patternFill>
    </fill>
    <fill>
      <patternFill patternType="solid">
        <fgColor rgb="FF00FFFF"/>
        <bgColor rgb="FF00FFFF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99000</xdr:colOff>
      <xdr:row>17</xdr:row>
      <xdr:rowOff>76320</xdr:rowOff>
    </xdr:from>
    <xdr:to>
      <xdr:col>5</xdr:col>
      <xdr:colOff>311040</xdr:colOff>
      <xdr:row>33</xdr:row>
      <xdr:rowOff>17640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9000" y="2839680"/>
          <a:ext cx="4275720" cy="2542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6" customFormat="false" ht="12.8" hidden="false" customHeight="false" outlineLevel="0" collapsed="false">
      <c r="A16" s="1" t="s">
        <v>13</v>
      </c>
      <c r="G16" s="1" t="s">
        <v>14</v>
      </c>
    </row>
    <row r="18" customFormat="false" ht="12.8" hidden="false" customHeight="false" outlineLevel="0" collapsed="false">
      <c r="G18" s="0" t="s">
        <v>15</v>
      </c>
    </row>
    <row r="19" customFormat="false" ht="12.8" hidden="false" customHeight="false" outlineLevel="0" collapsed="false">
      <c r="G19" s="2" t="s">
        <v>16</v>
      </c>
      <c r="H19" s="2" t="s">
        <v>17</v>
      </c>
      <c r="I19" s="2" t="s">
        <v>18</v>
      </c>
    </row>
    <row r="20" customFormat="false" ht="12.8" hidden="false" customHeight="false" outlineLevel="0" collapsed="false">
      <c r="G20" s="3" t="n">
        <v>1</v>
      </c>
      <c r="H20" s="3" t="n">
        <v>90</v>
      </c>
      <c r="I20" s="3" t="n">
        <v>100</v>
      </c>
    </row>
    <row r="22" customFormat="false" ht="12.8" hidden="false" customHeight="false" outlineLevel="0" collapsed="false">
      <c r="N22" s="4" t="s">
        <v>19</v>
      </c>
    </row>
    <row r="23" customFormat="false" ht="12.8" hidden="false" customHeight="false" outlineLevel="0" collapsed="false">
      <c r="G23" s="0" t="s">
        <v>20</v>
      </c>
    </row>
    <row r="24" customFormat="false" ht="12.8" hidden="false" customHeight="false" outlineLevel="0" collapsed="false">
      <c r="G24" s="2" t="s">
        <v>16</v>
      </c>
      <c r="H24" s="2" t="s">
        <v>17</v>
      </c>
      <c r="I24" s="2" t="s">
        <v>21</v>
      </c>
      <c r="N24" s="5" t="s">
        <v>22</v>
      </c>
      <c r="O24" s="5"/>
      <c r="P24" s="6" t="s">
        <v>23</v>
      </c>
      <c r="Q24" s="6"/>
    </row>
    <row r="25" customFormat="false" ht="12.8" hidden="false" customHeight="false" outlineLevel="0" collapsed="false">
      <c r="G25" s="3" t="n">
        <v>2</v>
      </c>
      <c r="H25" s="3" t="n">
        <v>90</v>
      </c>
      <c r="I25" s="3" t="n">
        <v>60</v>
      </c>
      <c r="N25" s="7" t="n">
        <f aca="false">I7!A113</f>
        <v>93.5975447606375</v>
      </c>
      <c r="O25" s="8" t="s">
        <v>24</v>
      </c>
      <c r="P25" s="9" t="n">
        <f aca="false">N25-H25</f>
        <v>3.59754476063748</v>
      </c>
      <c r="Q25" s="10" t="s">
        <v>25</v>
      </c>
    </row>
    <row r="26" customFormat="false" ht="12.8" hidden="false" customHeight="false" outlineLevel="0" collapsed="false">
      <c r="G26" s="3" t="n">
        <v>3</v>
      </c>
      <c r="H26" s="3" t="n">
        <v>90</v>
      </c>
      <c r="I26" s="3" t="n">
        <v>40</v>
      </c>
      <c r="N26" s="7" t="n">
        <f aca="false">I7!A114</f>
        <v>82.8569427531568</v>
      </c>
      <c r="O26" s="8" t="s">
        <v>24</v>
      </c>
      <c r="P26" s="9" t="n">
        <f aca="false">N26-H26</f>
        <v>-7.14305724684324</v>
      </c>
      <c r="Q26" s="10" t="s">
        <v>25</v>
      </c>
    </row>
    <row r="27" customFormat="false" ht="12.8" hidden="false" customHeight="false" outlineLevel="0" collapsed="false">
      <c r="G27" s="3" t="n">
        <v>4</v>
      </c>
      <c r="H27" s="3" t="n">
        <v>90</v>
      </c>
      <c r="I27" s="3" t="n">
        <v>30</v>
      </c>
      <c r="N27" s="7" t="n">
        <f aca="false">I7!A115</f>
        <v>83.2981776223666</v>
      </c>
      <c r="O27" s="8" t="s">
        <v>24</v>
      </c>
      <c r="P27" s="9" t="n">
        <f aca="false">N27-H27</f>
        <v>-6.70182237763342</v>
      </c>
      <c r="Q27" s="10" t="s">
        <v>25</v>
      </c>
    </row>
    <row r="28" customFormat="false" ht="12.8" hidden="false" customHeight="false" outlineLevel="0" collapsed="false">
      <c r="G28" s="3" t="n">
        <v>5</v>
      </c>
      <c r="H28" s="3" t="n">
        <v>90</v>
      </c>
      <c r="I28" s="3" t="n">
        <v>30</v>
      </c>
      <c r="N28" s="7" t="n">
        <f aca="false">I7!A116</f>
        <v>90.6120474071485</v>
      </c>
      <c r="O28" s="8" t="s">
        <v>24</v>
      </c>
      <c r="P28" s="9" t="n">
        <f aca="false">N28-H28</f>
        <v>0.612047407148467</v>
      </c>
      <c r="Q28" s="10" t="s">
        <v>25</v>
      </c>
    </row>
    <row r="29" customFormat="false" ht="12.8" hidden="false" customHeight="false" outlineLevel="0" collapsed="false">
      <c r="G29" s="3" t="n">
        <v>6</v>
      </c>
      <c r="H29" s="3" t="n">
        <v>90</v>
      </c>
      <c r="I29" s="3" t="n">
        <v>40</v>
      </c>
      <c r="N29" s="7" t="n">
        <f aca="false">I7!A117</f>
        <v>96.9907410075201</v>
      </c>
      <c r="O29" s="8" t="s">
        <v>24</v>
      </c>
      <c r="P29" s="9" t="n">
        <f aca="false">N29-H29</f>
        <v>6.99074100752007</v>
      </c>
      <c r="Q29" s="10" t="s">
        <v>25</v>
      </c>
    </row>
    <row r="32" customFormat="false" ht="12.8" hidden="false" customHeight="false" outlineLevel="0" collapsed="false">
      <c r="G32" s="0" t="s">
        <v>26</v>
      </c>
    </row>
    <row r="33" customFormat="false" ht="12.8" hidden="false" customHeight="false" outlineLevel="0" collapsed="false">
      <c r="G33" s="2" t="s">
        <v>16</v>
      </c>
      <c r="H33" s="2" t="s">
        <v>27</v>
      </c>
      <c r="I33" s="2" t="s">
        <v>28</v>
      </c>
      <c r="J33" s="2" t="s">
        <v>29</v>
      </c>
      <c r="K33" s="2" t="s">
        <v>30</v>
      </c>
      <c r="L33" s="2" t="s">
        <v>31</v>
      </c>
      <c r="N33" s="5" t="s">
        <v>32</v>
      </c>
      <c r="O33" s="5"/>
    </row>
    <row r="34" customFormat="false" ht="12.8" hidden="false" customHeight="false" outlineLevel="0" collapsed="false">
      <c r="G34" s="3" t="n">
        <v>0</v>
      </c>
      <c r="H34" s="11" t="s">
        <v>33</v>
      </c>
      <c r="I34" s="12" t="n">
        <v>0.25</v>
      </c>
      <c r="J34" s="13" t="n">
        <v>500</v>
      </c>
      <c r="K34" s="14" t="n">
        <v>1.5E-006</v>
      </c>
      <c r="L34" s="13" t="n">
        <v>0</v>
      </c>
      <c r="N34" s="7" t="n">
        <f aca="false">I7!C148*1000</f>
        <v>106.681106380441</v>
      </c>
      <c r="O34" s="8" t="s">
        <v>34</v>
      </c>
    </row>
    <row r="35" customFormat="false" ht="12.8" hidden="false" customHeight="false" outlineLevel="0" collapsed="false">
      <c r="G35" s="3" t="n">
        <v>1</v>
      </c>
      <c r="H35" s="15" t="s">
        <v>35</v>
      </c>
      <c r="I35" s="12" t="n">
        <v>0.15</v>
      </c>
      <c r="J35" s="13" t="n">
        <v>400</v>
      </c>
      <c r="K35" s="14" t="n">
        <v>1.5E-006</v>
      </c>
      <c r="L35" s="13" t="n">
        <v>10</v>
      </c>
      <c r="N35" s="7" t="n">
        <f aca="false">I7!C149*1000</f>
        <v>36.5193763809267</v>
      </c>
      <c r="O35" s="8" t="s">
        <v>34</v>
      </c>
    </row>
    <row r="36" customFormat="false" ht="12.8" hidden="false" customHeight="false" outlineLevel="0" collapsed="false">
      <c r="G36" s="3" t="n">
        <v>2</v>
      </c>
      <c r="H36" s="15" t="s">
        <v>36</v>
      </c>
      <c r="I36" s="12" t="n">
        <v>0.1</v>
      </c>
      <c r="J36" s="13" t="n">
        <v>200</v>
      </c>
      <c r="K36" s="14" t="n">
        <v>1.5E-006</v>
      </c>
      <c r="L36" s="13" t="n">
        <v>0</v>
      </c>
      <c r="N36" s="7" t="n">
        <f aca="false">I7!C150*1000</f>
        <v>3.48062361907327</v>
      </c>
      <c r="O36" s="8" t="s">
        <v>34</v>
      </c>
    </row>
    <row r="37" customFormat="false" ht="12.8" hidden="false" customHeight="false" outlineLevel="0" collapsed="false">
      <c r="G37" s="3" t="n">
        <v>3</v>
      </c>
      <c r="H37" s="15" t="s">
        <v>37</v>
      </c>
      <c r="I37" s="12" t="n">
        <v>0.15</v>
      </c>
      <c r="J37" s="13" t="n">
        <v>400</v>
      </c>
      <c r="K37" s="14" t="n">
        <v>1.5E-006</v>
      </c>
      <c r="L37" s="13" t="n">
        <v>0</v>
      </c>
      <c r="N37" s="7" t="n">
        <f aca="false">I7!C151*1000</f>
        <v>33.4806236190732</v>
      </c>
      <c r="O37" s="8" t="s">
        <v>34</v>
      </c>
    </row>
    <row r="38" customFormat="false" ht="12.8" hidden="false" customHeight="false" outlineLevel="0" collapsed="false">
      <c r="G38" s="3" t="n">
        <v>4</v>
      </c>
      <c r="H38" s="15" t="s">
        <v>38</v>
      </c>
      <c r="I38" s="12" t="n">
        <v>0.1</v>
      </c>
      <c r="J38" s="13" t="n">
        <v>200</v>
      </c>
      <c r="K38" s="14" t="n">
        <v>1.5E-006</v>
      </c>
      <c r="L38" s="13" t="n">
        <v>0</v>
      </c>
      <c r="N38" s="7" t="n">
        <f aca="false">I7!C152*1000</f>
        <v>10.1617299995144</v>
      </c>
      <c r="O38" s="8" t="s">
        <v>34</v>
      </c>
    </row>
    <row r="39" customFormat="false" ht="12.8" hidden="false" customHeight="false" outlineLevel="0" collapsed="false">
      <c r="G39" s="3" t="n">
        <v>5</v>
      </c>
      <c r="H39" s="15" t="s">
        <v>39</v>
      </c>
      <c r="I39" s="12" t="n">
        <v>0.2</v>
      </c>
      <c r="J39" s="13" t="n">
        <v>600</v>
      </c>
      <c r="K39" s="14" t="n">
        <v>1.5E-006</v>
      </c>
      <c r="L39" s="13" t="n">
        <v>0</v>
      </c>
      <c r="N39" s="7" t="n">
        <f aca="false">I7!C153*1000</f>
        <v>53.3188936195587</v>
      </c>
      <c r="O39" s="8" t="s">
        <v>34</v>
      </c>
    </row>
    <row r="40" customFormat="false" ht="12.8" hidden="false" customHeight="false" outlineLevel="0" collapsed="false">
      <c r="G40" s="3" t="n">
        <v>6</v>
      </c>
      <c r="H40" s="15" t="s">
        <v>40</v>
      </c>
      <c r="I40" s="12" t="n">
        <v>0.25</v>
      </c>
      <c r="J40" s="13" t="n">
        <v>300</v>
      </c>
      <c r="K40" s="14" t="n">
        <v>1.5E-006</v>
      </c>
      <c r="L40" s="13" t="n">
        <v>0</v>
      </c>
      <c r="N40" s="7" t="n">
        <f aca="false">I7!C154*1000</f>
        <v>93.3188936195584</v>
      </c>
      <c r="O40" s="8" t="s">
        <v>34</v>
      </c>
    </row>
    <row r="42" customFormat="false" ht="12.8" hidden="false" customHeight="false" outlineLevel="0" collapsed="false">
      <c r="G42" s="16"/>
      <c r="H42" s="17"/>
    </row>
    <row r="43" customFormat="false" ht="12.8" hidden="false" customHeight="false" outlineLevel="0" collapsed="false">
      <c r="L43" s="18"/>
      <c r="M43" s="18"/>
    </row>
  </sheetData>
  <mergeCells count="4">
    <mergeCell ref="N24:O24"/>
    <mergeCell ref="P24:Q24"/>
    <mergeCell ref="N33:O33"/>
    <mergeCell ref="L43:M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8" activeCellId="0" sqref="A158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2.57"/>
    <col collapsed="false" customWidth="true" hidden="false" outlineLevel="0" max="7" min="2" style="0" width="12.29"/>
    <col collapsed="false" customWidth="true" hidden="false" outlineLevel="0" max="12" min="8" style="0" width="11.42"/>
    <col collapsed="false" customWidth="true" hidden="false" outlineLevel="0" max="19" min="13" style="0" width="4.43"/>
    <col collapsed="false" customWidth="true" hidden="false" outlineLevel="0" max="256" min="20" style="0" width="11.42"/>
  </cols>
  <sheetData>
    <row r="1" customFormat="false" ht="12.8" hidden="false" customHeight="false" outlineLevel="0" collapsed="false">
      <c r="A1" s="19" t="s">
        <v>41</v>
      </c>
      <c r="B1" s="19"/>
      <c r="C1" s="19"/>
      <c r="D1" s="19"/>
      <c r="E1" s="19"/>
    </row>
    <row r="2" customFormat="false" ht="12.8" hidden="false" customHeight="false" outlineLevel="0" collapsed="false"/>
    <row r="3" customFormat="false" ht="12.8" hidden="false" customHeight="false" outlineLevel="0" collapsed="false">
      <c r="A3" s="20" t="s">
        <v>42</v>
      </c>
      <c r="B3" s="20" t="s">
        <v>29</v>
      </c>
      <c r="C3" s="20" t="s">
        <v>28</v>
      </c>
      <c r="D3" s="20" t="s">
        <v>30</v>
      </c>
      <c r="E3" s="20" t="s">
        <v>43</v>
      </c>
      <c r="F3" s="20" t="s">
        <v>44</v>
      </c>
    </row>
    <row r="4" customFormat="false" ht="12.8" hidden="false" customHeight="false" outlineLevel="0" collapsed="false">
      <c r="A4" s="21" t="s">
        <v>33</v>
      </c>
      <c r="B4" s="22" t="n">
        <v>0.25</v>
      </c>
      <c r="C4" s="23" t="n">
        <v>500</v>
      </c>
      <c r="D4" s="24" t="n">
        <v>1.5E-006</v>
      </c>
      <c r="E4" s="23" t="n">
        <v>0</v>
      </c>
      <c r="F4" s="25" t="n">
        <f aca="false">B4^2/4*PI()</f>
        <v>0.0490873852123405</v>
      </c>
    </row>
    <row r="5" customFormat="false" ht="12.8" hidden="false" customHeight="false" outlineLevel="0" collapsed="false">
      <c r="A5" s="20" t="s">
        <v>35</v>
      </c>
      <c r="B5" s="22" t="n">
        <v>0.15</v>
      </c>
      <c r="C5" s="23" t="n">
        <v>400</v>
      </c>
      <c r="D5" s="24" t="n">
        <v>1.5E-006</v>
      </c>
      <c r="E5" s="23" t="n">
        <v>10</v>
      </c>
      <c r="F5" s="25" t="n">
        <f aca="false">B5^2/4*PI()</f>
        <v>0.0176714586764426</v>
      </c>
    </row>
    <row r="6" customFormat="false" ht="12.8" hidden="false" customHeight="false" outlineLevel="0" collapsed="false">
      <c r="A6" s="20" t="s">
        <v>36</v>
      </c>
      <c r="B6" s="22" t="n">
        <v>0.1</v>
      </c>
      <c r="C6" s="23" t="n">
        <v>200</v>
      </c>
      <c r="D6" s="24" t="n">
        <v>1.5E-006</v>
      </c>
      <c r="E6" s="23" t="n">
        <v>0</v>
      </c>
      <c r="F6" s="25" t="n">
        <f aca="false">B6^2/4*PI()</f>
        <v>0.00785398163397448</v>
      </c>
    </row>
    <row r="7" customFormat="false" ht="12.8" hidden="false" customHeight="false" outlineLevel="0" collapsed="false">
      <c r="A7" s="20" t="s">
        <v>37</v>
      </c>
      <c r="B7" s="22" t="n">
        <v>0.15</v>
      </c>
      <c r="C7" s="23" t="n">
        <v>400</v>
      </c>
      <c r="D7" s="24" t="n">
        <v>1.5E-006</v>
      </c>
      <c r="E7" s="23" t="n">
        <v>0</v>
      </c>
      <c r="F7" s="25" t="n">
        <f aca="false">B7^2/4*PI()</f>
        <v>0.0176714586764426</v>
      </c>
    </row>
    <row r="8" customFormat="false" ht="12.8" hidden="false" customHeight="false" outlineLevel="0" collapsed="false">
      <c r="A8" s="20" t="s">
        <v>38</v>
      </c>
      <c r="B8" s="22" t="n">
        <v>0.1</v>
      </c>
      <c r="C8" s="23" t="n">
        <v>200</v>
      </c>
      <c r="D8" s="24" t="n">
        <v>1.5E-006</v>
      </c>
      <c r="E8" s="23" t="n">
        <v>0</v>
      </c>
      <c r="F8" s="25" t="n">
        <f aca="false">B8^2/4*PI()</f>
        <v>0.00785398163397448</v>
      </c>
    </row>
    <row r="9" customFormat="false" ht="12.8" hidden="false" customHeight="false" outlineLevel="0" collapsed="false">
      <c r="A9" s="20" t="s">
        <v>39</v>
      </c>
      <c r="B9" s="22" t="n">
        <v>0.2</v>
      </c>
      <c r="C9" s="23" t="n">
        <v>600</v>
      </c>
      <c r="D9" s="24" t="n">
        <v>1.5E-006</v>
      </c>
      <c r="E9" s="23" t="n">
        <v>0</v>
      </c>
      <c r="F9" s="25" t="n">
        <f aca="false">B9^2/4*PI()</f>
        <v>0.0314159265358979</v>
      </c>
    </row>
    <row r="10" customFormat="false" ht="12.8" hidden="false" customHeight="false" outlineLevel="0" collapsed="false">
      <c r="A10" s="20" t="s">
        <v>40</v>
      </c>
      <c r="B10" s="22" t="n">
        <v>0.25</v>
      </c>
      <c r="C10" s="23" t="n">
        <v>300</v>
      </c>
      <c r="D10" s="24" t="n">
        <v>1.5E-006</v>
      </c>
      <c r="E10" s="23" t="n">
        <v>0</v>
      </c>
      <c r="F10" s="25" t="n">
        <f aca="false">B10^2/4*PI()</f>
        <v>0.0490873852123405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0" t="s">
        <v>45</v>
      </c>
      <c r="I12" s="0" t="s">
        <v>46</v>
      </c>
      <c r="M12" s="0" t="s">
        <v>47</v>
      </c>
    </row>
    <row r="13" customFormat="false" ht="12.8" hidden="false" customHeight="false" outlineLevel="0" collapsed="false">
      <c r="A13" s="26" t="s">
        <v>48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I13" s="26" t="s">
        <v>49</v>
      </c>
      <c r="J13" s="0" t="s">
        <v>50</v>
      </c>
      <c r="K13" s="0" t="s">
        <v>51</v>
      </c>
    </row>
    <row r="14" customFormat="false" ht="12.8" hidden="false" customHeight="false" outlineLevel="0" collapsed="false">
      <c r="A14" s="0" t="n">
        <v>1</v>
      </c>
      <c r="B14" s="0" t="n">
        <v>-1</v>
      </c>
      <c r="C14" s="23" t="n">
        <v>1</v>
      </c>
      <c r="D14" s="23" t="n">
        <v>0</v>
      </c>
      <c r="E14" s="23" t="n">
        <v>0</v>
      </c>
      <c r="F14" s="23" t="n">
        <v>0</v>
      </c>
      <c r="G14" s="23" t="n">
        <v>0</v>
      </c>
      <c r="I14" s="0" t="n">
        <v>1</v>
      </c>
      <c r="J14" s="23" t="n">
        <v>-1</v>
      </c>
      <c r="K14" s="27" t="n">
        <v>100</v>
      </c>
      <c r="M14" s="23" t="n">
        <v>2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</row>
    <row r="15" customFormat="false" ht="12.8" hidden="false" customHeight="false" outlineLevel="0" collapsed="false">
      <c r="A15" s="0" t="n">
        <v>2</v>
      </c>
      <c r="C15" s="23" t="n">
        <v>-1</v>
      </c>
      <c r="D15" s="23" t="n">
        <v>1</v>
      </c>
      <c r="E15" s="23" t="n">
        <v>0</v>
      </c>
      <c r="F15" s="23" t="n">
        <v>0</v>
      </c>
      <c r="G15" s="23" t="n">
        <v>0</v>
      </c>
      <c r="I15" s="0" t="n">
        <v>2</v>
      </c>
      <c r="J15" s="23" t="n">
        <v>0</v>
      </c>
      <c r="M15" s="25" t="n">
        <v>0</v>
      </c>
      <c r="N15" s="23" t="n">
        <v>2</v>
      </c>
      <c r="O15" s="25" t="n">
        <v>0</v>
      </c>
      <c r="P15" s="25" t="n">
        <v>0</v>
      </c>
      <c r="Q15" s="25" t="n">
        <v>0</v>
      </c>
      <c r="R15" s="25" t="n">
        <v>0</v>
      </c>
      <c r="S15" s="25" t="n">
        <v>0</v>
      </c>
    </row>
    <row r="16" customFormat="false" ht="12.8" hidden="false" customHeight="false" outlineLevel="0" collapsed="false">
      <c r="A16" s="0" t="n">
        <v>3</v>
      </c>
      <c r="C16" s="23" t="n">
        <v>0</v>
      </c>
      <c r="D16" s="23" t="n">
        <v>1</v>
      </c>
      <c r="E16" s="23" t="n">
        <v>-1</v>
      </c>
      <c r="F16" s="23" t="n">
        <v>0</v>
      </c>
      <c r="G16" s="23" t="n">
        <v>0</v>
      </c>
      <c r="I16" s="0" t="n">
        <v>3</v>
      </c>
      <c r="J16" s="23" t="n">
        <v>0</v>
      </c>
      <c r="M16" s="25" t="n">
        <v>0</v>
      </c>
      <c r="N16" s="25" t="n">
        <v>0</v>
      </c>
      <c r="O16" s="23" t="n">
        <v>2</v>
      </c>
      <c r="P16" s="25" t="n">
        <v>0</v>
      </c>
      <c r="Q16" s="25" t="n">
        <v>0</v>
      </c>
      <c r="R16" s="25" t="n">
        <v>0</v>
      </c>
      <c r="S16" s="25" t="n">
        <v>0</v>
      </c>
    </row>
    <row r="17" customFormat="false" ht="12.75" hidden="false" customHeight="false" outlineLevel="0" collapsed="false">
      <c r="A17" s="0" t="n">
        <v>4</v>
      </c>
      <c r="C17" s="23" t="n">
        <v>0</v>
      </c>
      <c r="D17" s="23" t="n">
        <v>0</v>
      </c>
      <c r="E17" s="23" t="n">
        <v>1</v>
      </c>
      <c r="F17" s="23" t="n">
        <v>-1</v>
      </c>
      <c r="G17" s="23" t="n">
        <v>0</v>
      </c>
      <c r="I17" s="0" t="n">
        <v>4</v>
      </c>
      <c r="J17" s="23" t="n">
        <v>0</v>
      </c>
      <c r="M17" s="25" t="n">
        <v>0</v>
      </c>
      <c r="N17" s="25" t="n">
        <v>0</v>
      </c>
      <c r="O17" s="25" t="n">
        <v>0</v>
      </c>
      <c r="P17" s="25" t="n">
        <v>2</v>
      </c>
      <c r="Q17" s="25" t="n">
        <v>0</v>
      </c>
      <c r="R17" s="25" t="n">
        <v>0</v>
      </c>
      <c r="S17" s="25" t="n">
        <v>0</v>
      </c>
    </row>
    <row r="18" customFormat="false" ht="12.75" hidden="false" customHeight="false" outlineLevel="0" collapsed="false">
      <c r="A18" s="0" t="n">
        <v>5</v>
      </c>
      <c r="C18" s="23" t="n">
        <v>-1</v>
      </c>
      <c r="D18" s="23" t="n">
        <v>0</v>
      </c>
      <c r="E18" s="23" t="n">
        <v>0</v>
      </c>
      <c r="F18" s="23" t="n">
        <v>1</v>
      </c>
      <c r="G18" s="23" t="n">
        <v>0</v>
      </c>
      <c r="I18" s="0" t="n">
        <v>5</v>
      </c>
      <c r="J18" s="23" t="n">
        <v>0</v>
      </c>
      <c r="M18" s="25" t="n">
        <v>0</v>
      </c>
      <c r="N18" s="25" t="n">
        <v>0</v>
      </c>
      <c r="O18" s="25" t="n">
        <v>0</v>
      </c>
      <c r="P18" s="25" t="n">
        <v>0</v>
      </c>
      <c r="Q18" s="23" t="n">
        <v>2</v>
      </c>
      <c r="R18" s="25" t="n">
        <v>0</v>
      </c>
      <c r="S18" s="25" t="n">
        <v>0</v>
      </c>
    </row>
    <row r="19" customFormat="false" ht="12.75" hidden="false" customHeight="false" outlineLevel="0" collapsed="false">
      <c r="A19" s="0" t="n">
        <v>6</v>
      </c>
      <c r="C19" s="23" t="n">
        <v>0</v>
      </c>
      <c r="D19" s="23" t="n">
        <v>0</v>
      </c>
      <c r="E19" s="23" t="n">
        <v>0</v>
      </c>
      <c r="F19" s="23" t="n">
        <v>1</v>
      </c>
      <c r="G19" s="23" t="n">
        <v>-1</v>
      </c>
      <c r="I19" s="0" t="n">
        <v>6</v>
      </c>
      <c r="J19" s="23" t="n">
        <v>0</v>
      </c>
      <c r="M19" s="25" t="n">
        <v>0</v>
      </c>
      <c r="N19" s="25" t="n">
        <v>0</v>
      </c>
      <c r="O19" s="25" t="n">
        <v>0</v>
      </c>
      <c r="P19" s="25" t="n">
        <v>0</v>
      </c>
      <c r="Q19" s="25" t="n">
        <v>0</v>
      </c>
      <c r="R19" s="23" t="n">
        <v>2</v>
      </c>
      <c r="S19" s="25" t="n">
        <v>0</v>
      </c>
    </row>
    <row r="20" customFormat="false" ht="12.75" hidden="false" customHeight="false" outlineLevel="0" collapsed="false">
      <c r="A20" s="0" t="n">
        <v>7</v>
      </c>
      <c r="B20" s="0" t="n">
        <v>-1</v>
      </c>
      <c r="C20" s="23" t="n">
        <v>0</v>
      </c>
      <c r="D20" s="23" t="n">
        <v>0</v>
      </c>
      <c r="E20" s="23" t="n">
        <v>0</v>
      </c>
      <c r="F20" s="23" t="n">
        <v>0</v>
      </c>
      <c r="G20" s="23" t="n">
        <v>1</v>
      </c>
      <c r="I20" s="0" t="n">
        <v>1</v>
      </c>
      <c r="J20" s="23" t="n">
        <v>-1</v>
      </c>
      <c r="K20" s="27" t="n">
        <v>100</v>
      </c>
      <c r="M20" s="25" t="n">
        <v>0</v>
      </c>
      <c r="N20" s="25" t="n">
        <v>0</v>
      </c>
      <c r="O20" s="25" t="n">
        <v>0</v>
      </c>
      <c r="P20" s="25" t="n">
        <v>0</v>
      </c>
      <c r="Q20" s="25" t="n">
        <v>0</v>
      </c>
      <c r="R20" s="25" t="n">
        <v>0</v>
      </c>
      <c r="S20" s="23" t="n">
        <v>2</v>
      </c>
    </row>
    <row r="22" customFormat="false" ht="12.75" hidden="false" customHeight="false" outlineLevel="0" collapsed="false">
      <c r="A22" s="0" t="s">
        <v>52</v>
      </c>
      <c r="I22" s="0" t="s">
        <v>53</v>
      </c>
      <c r="M22" s="0" t="s">
        <v>54</v>
      </c>
    </row>
    <row r="23" customFormat="false" ht="12.75" hidden="false" customHeight="false" outlineLevel="0" collapsed="false">
      <c r="A23" s="25" t="n">
        <f aca="false" t="array" ref="A23:G27">TRANSPOSE(C14:G20)</f>
        <v>1</v>
      </c>
      <c r="B23" s="25" t="n">
        <v>-1</v>
      </c>
      <c r="C23" s="25" t="n">
        <v>0</v>
      </c>
      <c r="D23" s="25" t="n">
        <v>0</v>
      </c>
      <c r="E23" s="25" t="n">
        <v>-1</v>
      </c>
      <c r="F23" s="25" t="n">
        <v>0</v>
      </c>
      <c r="G23" s="25" t="n">
        <v>0</v>
      </c>
      <c r="I23" s="0" t="n">
        <v>2</v>
      </c>
      <c r="J23" s="23" t="n">
        <v>0.06</v>
      </c>
      <c r="M23" s="0" t="n">
        <v>1</v>
      </c>
      <c r="N23" s="28" t="n">
        <v>0</v>
      </c>
      <c r="O23" s="28" t="n">
        <v>0</v>
      </c>
      <c r="P23" s="28" t="n">
        <v>0</v>
      </c>
      <c r="Q23" s="28" t="n">
        <v>0</v>
      </c>
      <c r="R23" s="28" t="n">
        <v>0</v>
      </c>
      <c r="S23" s="28" t="n">
        <v>0</v>
      </c>
    </row>
    <row r="24" customFormat="false" ht="12.75" hidden="false" customHeight="false" outlineLevel="0" collapsed="false">
      <c r="A24" s="25" t="n">
        <v>0</v>
      </c>
      <c r="B24" s="25" t="n">
        <v>1</v>
      </c>
      <c r="C24" s="25" t="n">
        <v>1</v>
      </c>
      <c r="D24" s="25" t="n">
        <v>0</v>
      </c>
      <c r="E24" s="25" t="n">
        <v>0</v>
      </c>
      <c r="F24" s="25" t="n">
        <v>0</v>
      </c>
      <c r="G24" s="25" t="n">
        <v>0</v>
      </c>
      <c r="I24" s="0" t="n">
        <v>3</v>
      </c>
      <c r="J24" s="23" t="n">
        <v>0.04</v>
      </c>
      <c r="M24" s="0" t="n">
        <v>0</v>
      </c>
      <c r="N24" s="0" t="n">
        <v>1</v>
      </c>
      <c r="O24" s="28" t="n">
        <v>0</v>
      </c>
      <c r="P24" s="28" t="n">
        <v>0</v>
      </c>
      <c r="Q24" s="28" t="n">
        <v>0</v>
      </c>
      <c r="R24" s="0" t="n">
        <v>0</v>
      </c>
      <c r="S24" s="0" t="n">
        <v>0</v>
      </c>
    </row>
    <row r="25" customFormat="false" ht="12.75" hidden="false" customHeight="false" outlineLevel="0" collapsed="false">
      <c r="A25" s="25" t="n">
        <v>0</v>
      </c>
      <c r="B25" s="25" t="n">
        <v>0</v>
      </c>
      <c r="C25" s="25" t="n">
        <v>-1</v>
      </c>
      <c r="D25" s="25" t="n">
        <v>1</v>
      </c>
      <c r="E25" s="25" t="n">
        <v>0</v>
      </c>
      <c r="F25" s="25" t="n">
        <v>0</v>
      </c>
      <c r="G25" s="25" t="n">
        <v>0</v>
      </c>
      <c r="I25" s="0" t="n">
        <v>4</v>
      </c>
      <c r="J25" s="23" t="n">
        <v>0.03</v>
      </c>
      <c r="M25" s="0" t="n">
        <v>0</v>
      </c>
      <c r="N25" s="0" t="n">
        <v>0</v>
      </c>
      <c r="O25" s="0" t="n">
        <v>1</v>
      </c>
      <c r="P25" s="28" t="n">
        <v>0</v>
      </c>
      <c r="Q25" s="28" t="n">
        <v>0</v>
      </c>
      <c r="R25" s="0" t="n">
        <v>0</v>
      </c>
      <c r="S25" s="0" t="n">
        <v>0</v>
      </c>
    </row>
    <row r="26" customFormat="false" ht="12.75" hidden="false" customHeight="false" outlineLevel="0" collapsed="false">
      <c r="A26" s="25" t="n">
        <v>0</v>
      </c>
      <c r="B26" s="25" t="n">
        <v>0</v>
      </c>
      <c r="C26" s="25" t="n">
        <v>0</v>
      </c>
      <c r="D26" s="25" t="n">
        <v>-1</v>
      </c>
      <c r="E26" s="25" t="n">
        <v>1</v>
      </c>
      <c r="F26" s="25" t="n">
        <v>1</v>
      </c>
      <c r="G26" s="25" t="n">
        <v>0</v>
      </c>
      <c r="I26" s="0" t="n">
        <v>5</v>
      </c>
      <c r="J26" s="23" t="n">
        <v>0.03</v>
      </c>
      <c r="M26" s="0" t="n">
        <v>0</v>
      </c>
      <c r="N26" s="0" t="n">
        <v>0</v>
      </c>
      <c r="O26" s="0" t="n">
        <v>0</v>
      </c>
      <c r="P26" s="0" t="n">
        <v>1</v>
      </c>
      <c r="Q26" s="28" t="n">
        <v>0</v>
      </c>
      <c r="R26" s="0" t="n">
        <v>0</v>
      </c>
      <c r="S26" s="0" t="n">
        <v>0</v>
      </c>
    </row>
    <row r="27" customFormat="false" ht="12.75" hidden="false" customHeight="false" outlineLevel="0" collapsed="false">
      <c r="A27" s="25" t="n">
        <v>0</v>
      </c>
      <c r="B27" s="25" t="n">
        <v>0</v>
      </c>
      <c r="C27" s="25" t="n">
        <v>0</v>
      </c>
      <c r="D27" s="25" t="n">
        <v>0</v>
      </c>
      <c r="E27" s="25" t="n">
        <v>0</v>
      </c>
      <c r="F27" s="25" t="n">
        <v>-1</v>
      </c>
      <c r="G27" s="25" t="n">
        <v>1</v>
      </c>
      <c r="I27" s="0" t="n">
        <v>6</v>
      </c>
      <c r="J27" s="23" t="n">
        <v>0.04</v>
      </c>
      <c r="M27" s="0" t="n">
        <v>0</v>
      </c>
      <c r="N27" s="0" t="n">
        <v>0</v>
      </c>
      <c r="O27" s="0" t="n">
        <v>0</v>
      </c>
      <c r="P27" s="28" t="n">
        <v>0</v>
      </c>
      <c r="Q27" s="0" t="n">
        <v>1</v>
      </c>
      <c r="R27" s="0" t="n">
        <v>0</v>
      </c>
      <c r="S27" s="0" t="n">
        <v>0</v>
      </c>
    </row>
    <row r="28" customFormat="false" ht="12.75" hidden="false" customHeight="false" outlineLevel="0" collapsed="false">
      <c r="M28" s="0" t="n">
        <v>0</v>
      </c>
      <c r="N28" s="0" t="n">
        <v>0</v>
      </c>
      <c r="O28" s="0" t="n">
        <v>0</v>
      </c>
      <c r="P28" s="28" t="n">
        <v>0</v>
      </c>
      <c r="Q28" s="28" t="n">
        <v>0</v>
      </c>
      <c r="R28" s="0" t="n">
        <v>1</v>
      </c>
      <c r="S28" s="0" t="n">
        <v>0</v>
      </c>
    </row>
    <row r="29" customFormat="false" ht="12.75" hidden="false" customHeight="false" outlineLevel="0" collapsed="false">
      <c r="M29" s="0" t="n">
        <v>0</v>
      </c>
      <c r="N29" s="0" t="n">
        <v>0</v>
      </c>
      <c r="O29" s="0" t="n">
        <v>0</v>
      </c>
      <c r="P29" s="28" t="n">
        <v>0</v>
      </c>
      <c r="Q29" s="28" t="n">
        <v>0</v>
      </c>
      <c r="R29" s="0" t="n">
        <v>0</v>
      </c>
      <c r="S29" s="0" t="n">
        <v>1</v>
      </c>
    </row>
    <row r="30" customFormat="false" ht="12.75" hidden="false" customHeight="false" outlineLevel="0" collapsed="false">
      <c r="A30" s="20" t="s">
        <v>55</v>
      </c>
      <c r="B30" s="20" t="s">
        <v>56</v>
      </c>
      <c r="C30" s="20" t="s">
        <v>57</v>
      </c>
      <c r="D30" s="20" t="s">
        <v>58</v>
      </c>
      <c r="E30" s="20" t="s">
        <v>59</v>
      </c>
      <c r="F30" s="20" t="s">
        <v>60</v>
      </c>
      <c r="G30" s="20" t="s">
        <v>61</v>
      </c>
      <c r="H30" s="20" t="s">
        <v>62</v>
      </c>
      <c r="I30" s="20" t="s">
        <v>63</v>
      </c>
    </row>
    <row r="31" customFormat="false" ht="12.75" hidden="false" customHeight="false" outlineLevel="0" collapsed="false">
      <c r="A31" s="21" t="s">
        <v>33</v>
      </c>
      <c r="B31" s="23" t="n">
        <v>0.1</v>
      </c>
      <c r="C31" s="29" t="n">
        <f aca="false">B31/$F$4</f>
        <v>2.03718327157626</v>
      </c>
      <c r="D31" s="30" t="n">
        <f aca="false">C31*$B$4/0.00000114</f>
        <v>446750.717450934</v>
      </c>
      <c r="E31" s="31" t="n">
        <f aca="false">0.25/(LOG(D4/3.7/$B$4+5.74/D31^0.9))^2</f>
        <v>0.0134489546368659</v>
      </c>
      <c r="F31" s="32" t="n">
        <f aca="false">E31*C31^2*$C$4/19.62/$B$4</f>
        <v>5.68957365390737</v>
      </c>
      <c r="G31" s="32" t="n">
        <f aca="false">$E$4*C31^2/19.62</f>
        <v>0</v>
      </c>
      <c r="H31" s="32" t="n">
        <f aca="false">G31+F31</f>
        <v>5.68957365390737</v>
      </c>
      <c r="I31" s="32" t="n">
        <f aca="false">H31/B31^2</f>
        <v>568.957365390737</v>
      </c>
    </row>
    <row r="32" customFormat="false" ht="12.75" hidden="false" customHeight="false" outlineLevel="0" collapsed="false">
      <c r="A32" s="20" t="s">
        <v>35</v>
      </c>
      <c r="B32" s="23" t="n">
        <v>0.1</v>
      </c>
      <c r="C32" s="29" t="n">
        <f aca="false">B32/F5</f>
        <v>5.65884242104517</v>
      </c>
      <c r="D32" s="30" t="n">
        <f aca="false">C32*B5/0.00000114</f>
        <v>744584.52908489</v>
      </c>
      <c r="E32" s="31" t="n">
        <f aca="false">0.25/(LOG(D5/3.7/B5+5.74/D32^0.9))^2</f>
        <v>0.0124112047637056</v>
      </c>
      <c r="F32" s="32" t="n">
        <f aca="false">E32*C32^2*C5/19.62/B5</f>
        <v>54.0180460878562</v>
      </c>
      <c r="G32" s="32" t="n">
        <f aca="false">E5*C32^2/19.62</f>
        <v>16.3213545087769</v>
      </c>
      <c r="H32" s="32" t="n">
        <f aca="false">G32+F32</f>
        <v>70.3394005966332</v>
      </c>
      <c r="I32" s="32" t="n">
        <f aca="false">H32/B32^2</f>
        <v>7033.94005966331</v>
      </c>
    </row>
    <row r="33" customFormat="false" ht="12.75" hidden="false" customHeight="false" outlineLevel="0" collapsed="false">
      <c r="A33" s="20" t="s">
        <v>36</v>
      </c>
      <c r="B33" s="23" t="n">
        <v>0.1</v>
      </c>
      <c r="C33" s="29" t="n">
        <f aca="false">B33/F6</f>
        <v>12.7323954473516</v>
      </c>
      <c r="D33" s="30" t="n">
        <f aca="false">C33*B6/0.00000114</f>
        <v>1116876.79362734</v>
      </c>
      <c r="E33" s="31" t="n">
        <f aca="false">0.25/(LOG(D6/3.7/B6+5.74/D33^0.9))^2</f>
        <v>0.0117810487440439</v>
      </c>
      <c r="F33" s="32" t="n">
        <f aca="false">E33*C33^2*C6/19.62/B6</f>
        <v>194.686206449681</v>
      </c>
      <c r="G33" s="32" t="n">
        <f aca="false">E6*C33^2/19.62</f>
        <v>0</v>
      </c>
      <c r="H33" s="32" t="n">
        <f aca="false">G33+F33</f>
        <v>194.686206449681</v>
      </c>
      <c r="I33" s="32" t="n">
        <f aca="false">H33/B33^2</f>
        <v>19468.6206449681</v>
      </c>
    </row>
    <row r="34" customFormat="false" ht="12.75" hidden="false" customHeight="false" outlineLevel="0" collapsed="false">
      <c r="A34" s="20" t="s">
        <v>37</v>
      </c>
      <c r="B34" s="23" t="n">
        <v>0.1</v>
      </c>
      <c r="C34" s="29" t="n">
        <f aca="false">B34/F7</f>
        <v>5.65884242104517</v>
      </c>
      <c r="D34" s="30" t="n">
        <f aca="false">C34*B7/0.00000114</f>
        <v>744584.52908489</v>
      </c>
      <c r="E34" s="31" t="n">
        <f aca="false">0.25/(LOG(D7/3.7/B7+5.74/D34^0.9))^2</f>
        <v>0.0124112047637056</v>
      </c>
      <c r="F34" s="32" t="n">
        <f aca="false">E34*C34^2*C7/19.62/B7</f>
        <v>54.0180460878562</v>
      </c>
      <c r="G34" s="32" t="n">
        <f aca="false">E7*C34^2/19.62</f>
        <v>0</v>
      </c>
      <c r="H34" s="32" t="n">
        <f aca="false">G34+F34</f>
        <v>54.0180460878562</v>
      </c>
      <c r="I34" s="32" t="n">
        <f aca="false">H34/B34^2</f>
        <v>5401.80460878562</v>
      </c>
    </row>
    <row r="35" customFormat="false" ht="12.75" hidden="false" customHeight="false" outlineLevel="0" collapsed="false">
      <c r="A35" s="20" t="s">
        <v>38</v>
      </c>
      <c r="B35" s="23" t="n">
        <v>0.1</v>
      </c>
      <c r="C35" s="29" t="n">
        <f aca="false">B35/F8</f>
        <v>12.7323954473516</v>
      </c>
      <c r="D35" s="30" t="n">
        <f aca="false">C35*B8/0.00000114</f>
        <v>1116876.79362734</v>
      </c>
      <c r="E35" s="31" t="n">
        <f aca="false">0.25/(LOG(D8/3.7/B8+5.74/D35^0.9))^2</f>
        <v>0.0117810487440439</v>
      </c>
      <c r="F35" s="32" t="n">
        <f aca="false">E35*C35^2*C8/19.62/B8</f>
        <v>194.686206449681</v>
      </c>
      <c r="G35" s="32" t="n">
        <f aca="false">E8*C35^2/19.62</f>
        <v>0</v>
      </c>
      <c r="H35" s="32" t="n">
        <f aca="false">G35+F35</f>
        <v>194.686206449681</v>
      </c>
      <c r="I35" s="32" t="n">
        <f aca="false">H35/B35^2</f>
        <v>19468.6206449681</v>
      </c>
    </row>
    <row r="36" customFormat="false" ht="12.75" hidden="false" customHeight="false" outlineLevel="0" collapsed="false">
      <c r="A36" s="20" t="s">
        <v>39</v>
      </c>
      <c r="B36" s="23" t="n">
        <v>0.1</v>
      </c>
      <c r="C36" s="29" t="n">
        <f aca="false">B36/F9</f>
        <v>3.18309886183791</v>
      </c>
      <c r="D36" s="30" t="n">
        <f aca="false">C36*B9/0.00000114</f>
        <v>558438.396813668</v>
      </c>
      <c r="E36" s="31" t="n">
        <f aca="false">0.25/(LOG(D9/3.7/B9+5.74/D36^0.9))^2</f>
        <v>0.0129653830516819</v>
      </c>
      <c r="F36" s="32" t="n">
        <f aca="false">E36*C36^2*C9/19.62/B9</f>
        <v>20.0866660118153</v>
      </c>
      <c r="G36" s="32" t="n">
        <f aca="false">E9*C36^2/19.62</f>
        <v>0</v>
      </c>
      <c r="H36" s="32" t="n">
        <f aca="false">G36+F36</f>
        <v>20.0866660118153</v>
      </c>
      <c r="I36" s="32" t="n">
        <f aca="false">H36/B36^2</f>
        <v>2008.66660118153</v>
      </c>
    </row>
    <row r="37" customFormat="false" ht="12.75" hidden="false" customHeight="false" outlineLevel="0" collapsed="false">
      <c r="A37" s="20" t="s">
        <v>40</v>
      </c>
      <c r="B37" s="23" t="n">
        <v>0.1</v>
      </c>
      <c r="C37" s="29" t="n">
        <f aca="false">B37/F10</f>
        <v>2.03718327157626</v>
      </c>
      <c r="D37" s="30" t="n">
        <f aca="false">C37*B10/0.00000114</f>
        <v>446750.717450934</v>
      </c>
      <c r="E37" s="31" t="n">
        <f aca="false">0.25/(LOG(D10/3.7/B10+5.74/D37^0.9))^2</f>
        <v>0.0134489546368659</v>
      </c>
      <c r="F37" s="32" t="n">
        <f aca="false">E37*C37^2*C10/19.62/B10</f>
        <v>3.41374419234442</v>
      </c>
      <c r="G37" s="32" t="n">
        <f aca="false">E10*C37^2/19.62</f>
        <v>0</v>
      </c>
      <c r="H37" s="32" t="n">
        <f aca="false">G37+F37</f>
        <v>3.41374419234442</v>
      </c>
      <c r="I37" s="32" t="n">
        <f aca="false">H37/B37^2</f>
        <v>341.374419234442</v>
      </c>
    </row>
    <row r="39" customFormat="false" ht="12.75" hidden="false" customHeight="false" outlineLevel="0" collapsed="false">
      <c r="A39" s="33" t="s">
        <v>64</v>
      </c>
    </row>
    <row r="40" customFormat="false" ht="12.75" hidden="false" customHeight="false" outlineLevel="0" collapsed="false">
      <c r="A40" s="32" t="n">
        <f aca="false">I31*B31</f>
        <v>56.8957365390737</v>
      </c>
      <c r="B40" s="32" t="n">
        <v>0</v>
      </c>
      <c r="C40" s="32" t="n">
        <v>0</v>
      </c>
      <c r="D40" s="32" t="n">
        <v>0</v>
      </c>
      <c r="E40" s="32" t="n">
        <v>0</v>
      </c>
      <c r="F40" s="32" t="n">
        <v>0</v>
      </c>
      <c r="G40" s="32" t="n">
        <v>0</v>
      </c>
    </row>
    <row r="41" customFormat="false" ht="12.75" hidden="false" customHeight="false" outlineLevel="0" collapsed="false">
      <c r="A41" s="32" t="n">
        <v>0</v>
      </c>
      <c r="B41" s="32" t="n">
        <f aca="false">I32*B32</f>
        <v>703.394005966331</v>
      </c>
      <c r="C41" s="32" t="n">
        <v>0</v>
      </c>
      <c r="D41" s="32" t="n">
        <v>0</v>
      </c>
      <c r="E41" s="32" t="n">
        <v>0</v>
      </c>
      <c r="F41" s="32" t="n">
        <v>0</v>
      </c>
      <c r="G41" s="32" t="n">
        <v>0</v>
      </c>
    </row>
    <row r="42" customFormat="false" ht="12.75" hidden="false" customHeight="false" outlineLevel="0" collapsed="false">
      <c r="A42" s="32" t="n">
        <v>0</v>
      </c>
      <c r="B42" s="32" t="n">
        <v>0</v>
      </c>
      <c r="C42" s="32" t="n">
        <f aca="false">I33*B33</f>
        <v>1946.86206449681</v>
      </c>
      <c r="D42" s="32" t="n">
        <v>0</v>
      </c>
      <c r="E42" s="32" t="n">
        <v>0</v>
      </c>
      <c r="F42" s="32" t="n">
        <v>0</v>
      </c>
      <c r="G42" s="32" t="n">
        <v>0</v>
      </c>
    </row>
    <row r="43" customFormat="false" ht="12.75" hidden="false" customHeight="false" outlineLevel="0" collapsed="false">
      <c r="A43" s="32" t="n">
        <v>0</v>
      </c>
      <c r="B43" s="32" t="n">
        <v>0</v>
      </c>
      <c r="C43" s="32" t="n">
        <v>0</v>
      </c>
      <c r="D43" s="32" t="n">
        <f aca="false">I34*B34</f>
        <v>540.180460878562</v>
      </c>
      <c r="E43" s="32" t="n">
        <v>0</v>
      </c>
      <c r="F43" s="32" t="n">
        <v>0</v>
      </c>
      <c r="G43" s="32" t="n">
        <v>0</v>
      </c>
    </row>
    <row r="44" customFormat="false" ht="12.75" hidden="false" customHeight="false" outlineLevel="0" collapsed="false">
      <c r="A44" s="32" t="n">
        <v>0</v>
      </c>
      <c r="B44" s="32" t="n">
        <v>0</v>
      </c>
      <c r="C44" s="32" t="n">
        <v>0</v>
      </c>
      <c r="D44" s="32" t="n">
        <v>0</v>
      </c>
      <c r="E44" s="32" t="n">
        <f aca="false">I35*B35</f>
        <v>1946.86206449681</v>
      </c>
      <c r="F44" s="32" t="n">
        <v>0</v>
      </c>
      <c r="G44" s="32" t="n">
        <v>0</v>
      </c>
    </row>
    <row r="45" customFormat="false" ht="12.75" hidden="false" customHeight="false" outlineLevel="0" collapsed="false">
      <c r="A45" s="32" t="n">
        <v>0</v>
      </c>
      <c r="B45" s="32" t="n">
        <v>0</v>
      </c>
      <c r="C45" s="32" t="n">
        <v>0</v>
      </c>
      <c r="D45" s="32" t="n">
        <v>0</v>
      </c>
      <c r="E45" s="32" t="n">
        <v>0</v>
      </c>
      <c r="F45" s="32" t="n">
        <f aca="false">I36*B36</f>
        <v>200.866660118153</v>
      </c>
      <c r="G45" s="32" t="n">
        <v>0</v>
      </c>
    </row>
    <row r="46" customFormat="false" ht="12.75" hidden="false" customHeight="false" outlineLevel="0" collapsed="false">
      <c r="A46" s="32" t="n">
        <v>0</v>
      </c>
      <c r="B46" s="32" t="n">
        <v>0</v>
      </c>
      <c r="C46" s="32" t="n">
        <v>0</v>
      </c>
      <c r="D46" s="32" t="n">
        <v>0</v>
      </c>
      <c r="E46" s="32" t="n">
        <v>0</v>
      </c>
      <c r="F46" s="32" t="n">
        <v>0</v>
      </c>
      <c r="G46" s="32" t="n">
        <f aca="false">I37*B37</f>
        <v>34.1374419234442</v>
      </c>
    </row>
    <row r="48" customFormat="false" ht="12.75" hidden="false" customHeight="false" outlineLevel="0" collapsed="false">
      <c r="A48" s="0" t="s">
        <v>65</v>
      </c>
    </row>
    <row r="49" customFormat="false" ht="12.75" hidden="false" customHeight="false" outlineLevel="0" collapsed="false">
      <c r="A49" s="32" t="n">
        <f aca="false">A40</f>
        <v>56.8957365390737</v>
      </c>
      <c r="B49" s="32" t="n">
        <f aca="false">B40</f>
        <v>0</v>
      </c>
      <c r="C49" s="32" t="n">
        <f aca="false">C40</f>
        <v>0</v>
      </c>
      <c r="D49" s="32" t="n">
        <f aca="false">D40</f>
        <v>0</v>
      </c>
      <c r="E49" s="32" t="n">
        <f aca="false">E40</f>
        <v>0</v>
      </c>
      <c r="F49" s="32" t="n">
        <f aca="false">F40</f>
        <v>0</v>
      </c>
      <c r="G49" s="32" t="n">
        <f aca="false">G40</f>
        <v>0</v>
      </c>
    </row>
    <row r="50" customFormat="false" ht="12.75" hidden="false" customHeight="false" outlineLevel="0" collapsed="false">
      <c r="A50" s="32" t="n">
        <f aca="false">A41</f>
        <v>0</v>
      </c>
      <c r="B50" s="32" t="n">
        <f aca="false">B41</f>
        <v>703.394005966331</v>
      </c>
      <c r="C50" s="32" t="n">
        <f aca="false">C41</f>
        <v>0</v>
      </c>
      <c r="D50" s="32" t="n">
        <f aca="false">D41</f>
        <v>0</v>
      </c>
      <c r="E50" s="32" t="n">
        <f aca="false">E41</f>
        <v>0</v>
      </c>
      <c r="F50" s="32" t="n">
        <f aca="false">F41</f>
        <v>0</v>
      </c>
      <c r="G50" s="32" t="n">
        <f aca="false">G41</f>
        <v>0</v>
      </c>
    </row>
    <row r="51" customFormat="false" ht="12.75" hidden="false" customHeight="false" outlineLevel="0" collapsed="false">
      <c r="A51" s="32" t="n">
        <f aca="false">A42</f>
        <v>0</v>
      </c>
      <c r="B51" s="32" t="n">
        <f aca="false">B42</f>
        <v>0</v>
      </c>
      <c r="C51" s="32" t="n">
        <f aca="false">C42</f>
        <v>1946.86206449681</v>
      </c>
      <c r="D51" s="32" t="n">
        <f aca="false">D42</f>
        <v>0</v>
      </c>
      <c r="E51" s="32" t="n">
        <f aca="false">E42</f>
        <v>0</v>
      </c>
      <c r="F51" s="32" t="n">
        <f aca="false">F42</f>
        <v>0</v>
      </c>
      <c r="G51" s="32" t="n">
        <f aca="false">G42</f>
        <v>0</v>
      </c>
    </row>
    <row r="52" customFormat="false" ht="12.75" hidden="false" customHeight="false" outlineLevel="0" collapsed="false">
      <c r="A52" s="32" t="n">
        <f aca="false">A43</f>
        <v>0</v>
      </c>
      <c r="B52" s="32" t="n">
        <f aca="false">B43</f>
        <v>0</v>
      </c>
      <c r="C52" s="32" t="n">
        <f aca="false">C43</f>
        <v>0</v>
      </c>
      <c r="D52" s="32" t="n">
        <f aca="false">D43</f>
        <v>540.180460878562</v>
      </c>
      <c r="E52" s="32" t="n">
        <f aca="false">E43</f>
        <v>0</v>
      </c>
      <c r="F52" s="32" t="n">
        <f aca="false">F43</f>
        <v>0</v>
      </c>
      <c r="G52" s="32" t="n">
        <f aca="false">G43</f>
        <v>0</v>
      </c>
    </row>
    <row r="53" customFormat="false" ht="12.75" hidden="false" customHeight="false" outlineLevel="0" collapsed="false">
      <c r="A53" s="32" t="n">
        <f aca="false">A44</f>
        <v>0</v>
      </c>
      <c r="B53" s="32" t="n">
        <f aca="false">B44</f>
        <v>0</v>
      </c>
      <c r="C53" s="32" t="n">
        <f aca="false">C44</f>
        <v>0</v>
      </c>
      <c r="D53" s="32" t="n">
        <f aca="false">D44</f>
        <v>0</v>
      </c>
      <c r="E53" s="32" t="n">
        <f aca="false">E44</f>
        <v>1946.86206449681</v>
      </c>
      <c r="F53" s="32" t="n">
        <f aca="false">F44</f>
        <v>0</v>
      </c>
      <c r="G53" s="32" t="n">
        <f aca="false">G44</f>
        <v>0</v>
      </c>
    </row>
    <row r="54" customFormat="false" ht="12.75" hidden="false" customHeight="false" outlineLevel="0" collapsed="false">
      <c r="A54" s="32" t="n">
        <f aca="false">A45</f>
        <v>0</v>
      </c>
      <c r="B54" s="32" t="n">
        <f aca="false">B45</f>
        <v>0</v>
      </c>
      <c r="C54" s="32" t="n">
        <f aca="false">C45</f>
        <v>0</v>
      </c>
      <c r="D54" s="32" t="n">
        <f aca="false">D45</f>
        <v>0</v>
      </c>
      <c r="E54" s="32" t="n">
        <f aca="false">E45</f>
        <v>0</v>
      </c>
      <c r="F54" s="32" t="n">
        <f aca="false">F45</f>
        <v>200.866660118153</v>
      </c>
      <c r="G54" s="32" t="n">
        <f aca="false">G45</f>
        <v>0</v>
      </c>
    </row>
    <row r="55" customFormat="false" ht="12.75" hidden="false" customHeight="false" outlineLevel="0" collapsed="false">
      <c r="A55" s="32" t="n">
        <f aca="false">A46</f>
        <v>0</v>
      </c>
      <c r="B55" s="32" t="n">
        <f aca="false">B46</f>
        <v>0</v>
      </c>
      <c r="C55" s="32" t="n">
        <f aca="false">C46</f>
        <v>0</v>
      </c>
      <c r="D55" s="32" t="n">
        <f aca="false">D46</f>
        <v>0</v>
      </c>
      <c r="E55" s="32" t="n">
        <f aca="false">E46</f>
        <v>0</v>
      </c>
      <c r="F55" s="32" t="n">
        <f aca="false">F46</f>
        <v>0</v>
      </c>
      <c r="G55" s="32" t="n">
        <f aca="false">G46</f>
        <v>34.1374419234442</v>
      </c>
    </row>
    <row r="57" customFormat="false" ht="12.75" hidden="false" customHeight="false" outlineLevel="0" collapsed="false">
      <c r="A57" s="0" t="s">
        <v>66</v>
      </c>
    </row>
    <row r="58" customFormat="false" ht="12.75" hidden="false" customHeight="false" outlineLevel="0" collapsed="false">
      <c r="A58" s="32" t="n">
        <f aca="false" t="array" ref="A58:G64">MMULT(M14:S20,A49:G55)</f>
        <v>113.791473078147</v>
      </c>
      <c r="B58" s="32" t="n">
        <v>0</v>
      </c>
      <c r="C58" s="32" t="n">
        <v>0</v>
      </c>
      <c r="D58" s="32" t="n">
        <v>0</v>
      </c>
      <c r="E58" s="32" t="n">
        <v>0</v>
      </c>
      <c r="F58" s="32" t="n">
        <v>0</v>
      </c>
      <c r="G58" s="32" t="n">
        <v>0</v>
      </c>
    </row>
    <row r="59" customFormat="false" ht="12.75" hidden="false" customHeight="false" outlineLevel="0" collapsed="false">
      <c r="A59" s="32" t="n">
        <v>0</v>
      </c>
      <c r="B59" s="32" t="n">
        <v>1406.78801193266</v>
      </c>
      <c r="C59" s="32" t="n">
        <v>0</v>
      </c>
      <c r="D59" s="32" t="n">
        <v>0</v>
      </c>
      <c r="E59" s="32" t="n">
        <v>0</v>
      </c>
      <c r="F59" s="32" t="n">
        <v>0</v>
      </c>
      <c r="G59" s="32" t="n">
        <v>0</v>
      </c>
    </row>
    <row r="60" customFormat="false" ht="12.75" hidden="false" customHeight="false" outlineLevel="0" collapsed="false">
      <c r="A60" s="32" t="n">
        <v>0</v>
      </c>
      <c r="B60" s="32" t="n">
        <v>0</v>
      </c>
      <c r="C60" s="32" t="n">
        <v>3893.72412899361</v>
      </c>
      <c r="D60" s="32" t="n">
        <v>0</v>
      </c>
      <c r="E60" s="32" t="n">
        <v>0</v>
      </c>
      <c r="F60" s="32" t="n">
        <v>0</v>
      </c>
      <c r="G60" s="32" t="n">
        <v>0</v>
      </c>
    </row>
    <row r="61" customFormat="false" ht="12.75" hidden="false" customHeight="false" outlineLevel="0" collapsed="false">
      <c r="A61" s="32" t="n">
        <v>0</v>
      </c>
      <c r="B61" s="32" t="n">
        <v>0</v>
      </c>
      <c r="C61" s="32" t="n">
        <v>0</v>
      </c>
      <c r="D61" s="32" t="n">
        <v>1080.36092175712</v>
      </c>
      <c r="E61" s="32" t="n">
        <v>0</v>
      </c>
      <c r="F61" s="32" t="n">
        <v>0</v>
      </c>
      <c r="G61" s="32" t="n">
        <v>0</v>
      </c>
    </row>
    <row r="62" customFormat="false" ht="12.75" hidden="false" customHeight="false" outlineLevel="0" collapsed="false">
      <c r="A62" s="32" t="n">
        <v>0</v>
      </c>
      <c r="B62" s="32" t="n">
        <v>0</v>
      </c>
      <c r="C62" s="32" t="n">
        <v>0</v>
      </c>
      <c r="D62" s="32" t="n">
        <v>0</v>
      </c>
      <c r="E62" s="32" t="n">
        <v>3893.72412899361</v>
      </c>
      <c r="F62" s="32" t="n">
        <v>0</v>
      </c>
      <c r="G62" s="32" t="n">
        <v>0</v>
      </c>
    </row>
    <row r="63" customFormat="false" ht="12.75" hidden="false" customHeight="false" outlineLevel="0" collapsed="false">
      <c r="A63" s="32" t="n">
        <v>0</v>
      </c>
      <c r="B63" s="32" t="n">
        <v>0</v>
      </c>
      <c r="C63" s="32" t="n">
        <v>0</v>
      </c>
      <c r="D63" s="32" t="n">
        <v>0</v>
      </c>
      <c r="E63" s="32" t="n">
        <v>0</v>
      </c>
      <c r="F63" s="32" t="n">
        <v>401.733320236306</v>
      </c>
      <c r="G63" s="32" t="n">
        <v>0</v>
      </c>
    </row>
    <row r="64" customFormat="false" ht="12.75" hidden="false" customHeight="false" outlineLevel="0" collapsed="false">
      <c r="A64" s="32" t="n">
        <v>0</v>
      </c>
      <c r="B64" s="32" t="n">
        <v>0</v>
      </c>
      <c r="C64" s="32" t="n">
        <v>0</v>
      </c>
      <c r="D64" s="32" t="n">
        <v>0</v>
      </c>
      <c r="E64" s="32" t="n">
        <v>0</v>
      </c>
      <c r="F64" s="32" t="n">
        <v>0</v>
      </c>
      <c r="G64" s="32" t="n">
        <v>68.2748838468884</v>
      </c>
    </row>
    <row r="66" customFormat="false" ht="12.75" hidden="false" customHeight="false" outlineLevel="0" collapsed="false">
      <c r="A66" s="0" t="s">
        <v>67</v>
      </c>
    </row>
    <row r="67" customFormat="false" ht="12.75" hidden="false" customHeight="false" outlineLevel="0" collapsed="false">
      <c r="A67" s="25" t="n">
        <f aca="false" t="array" ref="A67:G73">MINVERSE(A58:G64)</f>
        <v>0.00878800469797276</v>
      </c>
      <c r="B67" s="25" t="n">
        <v>0</v>
      </c>
      <c r="C67" s="25" t="n">
        <v>0</v>
      </c>
      <c r="D67" s="25" t="n">
        <v>0</v>
      </c>
      <c r="E67" s="25" t="n">
        <v>0</v>
      </c>
      <c r="F67" s="25" t="n">
        <v>0</v>
      </c>
      <c r="G67" s="25" t="n">
        <v>0</v>
      </c>
    </row>
    <row r="68" customFormat="false" ht="12.75" hidden="false" customHeight="false" outlineLevel="0" collapsed="false">
      <c r="A68" s="25" t="n">
        <v>0</v>
      </c>
      <c r="B68" s="25" t="n">
        <v>0.000710839153815497</v>
      </c>
      <c r="C68" s="25" t="n">
        <v>0</v>
      </c>
      <c r="D68" s="25" t="n">
        <v>0</v>
      </c>
      <c r="E68" s="25" t="n">
        <v>0</v>
      </c>
      <c r="F68" s="25" t="n">
        <v>0</v>
      </c>
      <c r="G68" s="25" t="n">
        <v>0</v>
      </c>
    </row>
    <row r="69" customFormat="false" ht="12.75" hidden="false" customHeight="false" outlineLevel="0" collapsed="false">
      <c r="A69" s="25" t="n">
        <v>0</v>
      </c>
      <c r="B69" s="25" t="n">
        <v>0</v>
      </c>
      <c r="C69" s="25" t="n">
        <v>0.000256823536252545</v>
      </c>
      <c r="D69" s="25" t="n">
        <v>0</v>
      </c>
      <c r="E69" s="25" t="n">
        <v>0</v>
      </c>
      <c r="F69" s="25" t="n">
        <v>0</v>
      </c>
      <c r="G69" s="25" t="n">
        <v>0</v>
      </c>
    </row>
    <row r="70" customFormat="false" ht="12.75" hidden="false" customHeight="false" outlineLevel="0" collapsed="false">
      <c r="A70" s="25" t="n">
        <v>0</v>
      </c>
      <c r="B70" s="25" t="n">
        <v>0</v>
      </c>
      <c r="C70" s="25" t="n">
        <v>0</v>
      </c>
      <c r="D70" s="25" t="n">
        <v>0.000925616597066077</v>
      </c>
      <c r="E70" s="25" t="n">
        <v>0</v>
      </c>
      <c r="F70" s="25" t="n">
        <v>0</v>
      </c>
      <c r="G70" s="25" t="n">
        <v>0</v>
      </c>
    </row>
    <row r="71" customFormat="false" ht="12.75" hidden="false" customHeight="false" outlineLevel="0" collapsed="false">
      <c r="A71" s="25" t="n">
        <v>0</v>
      </c>
      <c r="B71" s="25" t="n">
        <v>0</v>
      </c>
      <c r="C71" s="25" t="n">
        <v>0</v>
      </c>
      <c r="D71" s="25" t="n">
        <v>0</v>
      </c>
      <c r="E71" s="25" t="n">
        <v>0.000256823536252545</v>
      </c>
      <c r="F71" s="25" t="n">
        <v>0</v>
      </c>
      <c r="G71" s="25" t="n">
        <v>0</v>
      </c>
    </row>
    <row r="72" customFormat="false" ht="12.75" hidden="false" customHeight="false" outlineLevel="0" collapsed="false">
      <c r="A72" s="25" t="n">
        <v>0</v>
      </c>
      <c r="B72" s="25" t="n">
        <v>0</v>
      </c>
      <c r="C72" s="25" t="n">
        <v>0</v>
      </c>
      <c r="D72" s="25" t="n">
        <v>0</v>
      </c>
      <c r="E72" s="25" t="n">
        <v>0</v>
      </c>
      <c r="F72" s="25" t="n">
        <v>0.00248921348971448</v>
      </c>
      <c r="G72" s="25" t="n">
        <v>0</v>
      </c>
    </row>
    <row r="73" customFormat="false" ht="12.75" hidden="false" customHeight="false" outlineLevel="0" collapsed="false">
      <c r="A73" s="25" t="n">
        <v>0</v>
      </c>
      <c r="B73" s="25" t="n">
        <v>0</v>
      </c>
      <c r="C73" s="25" t="n">
        <v>0</v>
      </c>
      <c r="D73" s="25" t="n">
        <v>0</v>
      </c>
      <c r="E73" s="25" t="n">
        <v>0</v>
      </c>
      <c r="F73" s="25" t="n">
        <v>0</v>
      </c>
      <c r="G73" s="25" t="n">
        <v>0.0146466744966213</v>
      </c>
    </row>
    <row r="75" customFormat="false" ht="12.75" hidden="false" customHeight="false" outlineLevel="0" collapsed="false">
      <c r="A75" s="0" t="s">
        <v>68</v>
      </c>
    </row>
    <row r="76" customFormat="false" ht="12.75" hidden="false" customHeight="false" outlineLevel="0" collapsed="false">
      <c r="A76" s="25" t="n">
        <f aca="false" t="array" ref="A76:G80">MMULT(A23:G27,A67:G73)</f>
        <v>0.00878800469797276</v>
      </c>
      <c r="B76" s="25" t="n">
        <v>-0.000710839153815497</v>
      </c>
      <c r="C76" s="25" t="n">
        <v>0</v>
      </c>
      <c r="D76" s="25" t="n">
        <v>0</v>
      </c>
      <c r="E76" s="25" t="n">
        <v>-0.000256823536252545</v>
      </c>
      <c r="F76" s="25" t="n">
        <v>0</v>
      </c>
      <c r="G76" s="25" t="n">
        <v>0</v>
      </c>
    </row>
    <row r="77" customFormat="false" ht="12.75" hidden="false" customHeight="false" outlineLevel="0" collapsed="false">
      <c r="A77" s="25" t="n">
        <v>0</v>
      </c>
      <c r="B77" s="25" t="n">
        <v>0.000710839153815497</v>
      </c>
      <c r="C77" s="25" t="n">
        <v>0.000256823536252545</v>
      </c>
      <c r="D77" s="25" t="n">
        <v>0</v>
      </c>
      <c r="E77" s="25" t="n">
        <v>0</v>
      </c>
      <c r="F77" s="25" t="n">
        <v>0</v>
      </c>
      <c r="G77" s="25" t="n">
        <v>0</v>
      </c>
    </row>
    <row r="78" customFormat="false" ht="12.75" hidden="false" customHeight="false" outlineLevel="0" collapsed="false">
      <c r="A78" s="25" t="n">
        <v>0</v>
      </c>
      <c r="B78" s="25" t="n">
        <v>0</v>
      </c>
      <c r="C78" s="25" t="n">
        <v>-0.000256823536252545</v>
      </c>
      <c r="D78" s="25" t="n">
        <v>0.000925616597066077</v>
      </c>
      <c r="E78" s="25" t="n">
        <v>0</v>
      </c>
      <c r="F78" s="25" t="n">
        <v>0</v>
      </c>
      <c r="G78" s="25" t="n">
        <v>0</v>
      </c>
    </row>
    <row r="79" customFormat="false" ht="12.75" hidden="false" customHeight="false" outlineLevel="0" collapsed="false">
      <c r="A79" s="25" t="n">
        <v>0</v>
      </c>
      <c r="B79" s="25" t="n">
        <v>0</v>
      </c>
      <c r="C79" s="25" t="n">
        <v>0</v>
      </c>
      <c r="D79" s="25" t="n">
        <v>-0.000925616597066077</v>
      </c>
      <c r="E79" s="25" t="n">
        <v>0.000256823536252545</v>
      </c>
      <c r="F79" s="25" t="n">
        <v>0.00248921348971448</v>
      </c>
      <c r="G79" s="25" t="n">
        <v>0</v>
      </c>
    </row>
    <row r="80" customFormat="false" ht="12.75" hidden="false" customHeight="false" outlineLevel="0" collapsed="false">
      <c r="A80" s="25" t="n">
        <v>0</v>
      </c>
      <c r="B80" s="25" t="n">
        <v>0</v>
      </c>
      <c r="C80" s="25" t="n">
        <v>0</v>
      </c>
      <c r="D80" s="25" t="n">
        <v>0</v>
      </c>
      <c r="E80" s="25" t="n">
        <v>0</v>
      </c>
      <c r="F80" s="25" t="n">
        <v>-0.00248921348971448</v>
      </c>
      <c r="G80" s="25" t="n">
        <v>0.0146466744966213</v>
      </c>
    </row>
    <row r="82" customFormat="false" ht="12.75" hidden="false" customHeight="false" outlineLevel="0" collapsed="false">
      <c r="A82" s="0" t="s">
        <v>69</v>
      </c>
    </row>
    <row r="83" customFormat="false" ht="12.75" hidden="false" customHeight="false" outlineLevel="0" collapsed="false">
      <c r="A83" s="25" t="n">
        <f aca="false" t="array" ref="A83:E87">MMULT(A76:G80,C14:G20)</f>
        <v>0.00975566738804081</v>
      </c>
      <c r="B83" s="25" t="n">
        <v>-0.000710839153815497</v>
      </c>
      <c r="C83" s="25" t="n">
        <v>0</v>
      </c>
      <c r="D83" s="25" t="n">
        <v>-0.000256823536252545</v>
      </c>
      <c r="E83" s="25" t="n">
        <v>0</v>
      </c>
    </row>
    <row r="84" customFormat="false" ht="12.75" hidden="false" customHeight="false" outlineLevel="0" collapsed="false">
      <c r="A84" s="25" t="n">
        <v>-0.000710839153815497</v>
      </c>
      <c r="B84" s="25" t="n">
        <v>0.000967662690068042</v>
      </c>
      <c r="C84" s="25" t="n">
        <v>-0.000256823536252545</v>
      </c>
      <c r="D84" s="25" t="n">
        <v>0</v>
      </c>
      <c r="E84" s="25" t="n">
        <v>0</v>
      </c>
    </row>
    <row r="85" customFormat="false" ht="12.75" hidden="false" customHeight="false" outlineLevel="0" collapsed="false">
      <c r="A85" s="25" t="n">
        <v>0</v>
      </c>
      <c r="B85" s="25" t="n">
        <v>-0.000256823536252545</v>
      </c>
      <c r="C85" s="25" t="n">
        <v>0.00118244013331862</v>
      </c>
      <c r="D85" s="25" t="n">
        <v>-0.000925616597066077</v>
      </c>
      <c r="E85" s="25" t="n">
        <v>0</v>
      </c>
    </row>
    <row r="86" customFormat="false" ht="12.75" hidden="false" customHeight="false" outlineLevel="0" collapsed="false">
      <c r="A86" s="25" t="n">
        <v>-0.000256823536252545</v>
      </c>
      <c r="B86" s="25" t="n">
        <v>0</v>
      </c>
      <c r="C86" s="25" t="n">
        <v>-0.000925616597066077</v>
      </c>
      <c r="D86" s="25" t="n">
        <v>0.0036716536230331</v>
      </c>
      <c r="E86" s="25" t="n">
        <v>-0.00248921348971448</v>
      </c>
    </row>
    <row r="87" customFormat="false" ht="12.75" hidden="false" customHeight="false" outlineLevel="0" collapsed="false">
      <c r="A87" s="25" t="n">
        <v>0</v>
      </c>
      <c r="B87" s="25" t="n">
        <v>0</v>
      </c>
      <c r="C87" s="25" t="n">
        <v>0</v>
      </c>
      <c r="D87" s="25" t="n">
        <v>-0.00248921348971448</v>
      </c>
      <c r="E87" s="25" t="n">
        <v>0.0171358879863358</v>
      </c>
    </row>
    <row r="89" customFormat="false" ht="12.75" hidden="false" customHeight="false" outlineLevel="0" collapsed="false">
      <c r="A89" s="0" t="s">
        <v>70</v>
      </c>
    </row>
    <row r="90" customFormat="false" ht="12.75" hidden="false" customHeight="false" outlineLevel="0" collapsed="false">
      <c r="A90" s="34" t="n">
        <f aca="false" t="array" ref="A90:E94">-MINVERSE(A83:E87)</f>
        <v>-109.478087785222</v>
      </c>
      <c r="B90" s="34" t="n">
        <v>-89.2694255054627</v>
      </c>
      <c r="C90" s="34" t="n">
        <v>-33.335656333459</v>
      </c>
      <c r="D90" s="34" t="n">
        <v>-17.8161545870333</v>
      </c>
      <c r="E90" s="34" t="n">
        <v>-2.58803117575496</v>
      </c>
    </row>
    <row r="91" customFormat="false" ht="12.75" hidden="false" customHeight="false" outlineLevel="0" collapsed="false">
      <c r="A91" s="34" t="n">
        <v>-89.2694255054627</v>
      </c>
      <c r="B91" s="34" t="n">
        <v>-1188.55300593623</v>
      </c>
      <c r="C91" s="34" t="n">
        <v>-337.438684122737</v>
      </c>
      <c r="D91" s="34" t="n">
        <v>-101.286706537008</v>
      </c>
      <c r="E91" s="34" t="n">
        <v>-14.7132285436108</v>
      </c>
    </row>
    <row r="92" customFormat="false" ht="12.75" hidden="false" customHeight="false" outlineLevel="0" collapsed="false">
      <c r="A92" s="34" t="n">
        <v>-33.335656333459</v>
      </c>
      <c r="B92" s="34" t="n">
        <v>-337.438684122737</v>
      </c>
      <c r="C92" s="34" t="n">
        <v>-1179.13856140304</v>
      </c>
      <c r="D92" s="34" t="n">
        <v>-332.317465564821</v>
      </c>
      <c r="E92" s="34" t="n">
        <v>-48.273490046813</v>
      </c>
    </row>
    <row r="93" customFormat="false" ht="12.75" hidden="false" customHeight="false" outlineLevel="0" collapsed="false">
      <c r="A93" s="34" t="n">
        <v>-17.8161545870333</v>
      </c>
      <c r="B93" s="34" t="n">
        <v>-101.286706537008</v>
      </c>
      <c r="C93" s="34" t="n">
        <v>-332.317465564821</v>
      </c>
      <c r="D93" s="34" t="n">
        <v>-396.419747983594</v>
      </c>
      <c r="E93" s="34" t="n">
        <v>-57.5851910946684</v>
      </c>
    </row>
    <row r="94" customFormat="false" ht="12.75" hidden="false" customHeight="false" outlineLevel="0" collapsed="false">
      <c r="A94" s="34" t="n">
        <v>-2.58803117575496</v>
      </c>
      <c r="B94" s="34" t="n">
        <v>-14.7132285436108</v>
      </c>
      <c r="C94" s="34" t="n">
        <v>-48.273490046813</v>
      </c>
      <c r="D94" s="34" t="n">
        <v>-57.5851910946684</v>
      </c>
      <c r="E94" s="34" t="n">
        <v>-66.7220651414354</v>
      </c>
    </row>
    <row r="96" customFormat="false" ht="12.75" hidden="false" customHeight="false" outlineLevel="0" collapsed="false">
      <c r="A96" s="0" t="s">
        <v>71</v>
      </c>
      <c r="C96" s="0" t="s">
        <v>72</v>
      </c>
      <c r="E96" s="0" t="s">
        <v>73</v>
      </c>
    </row>
    <row r="97" customFormat="false" ht="12.75" hidden="false" customHeight="false" outlineLevel="0" collapsed="false">
      <c r="A97" s="34" t="n">
        <f aca="false" t="array" ref="A97:A103">MMULT(A40:G46,B31:B37)</f>
        <v>5.68957365390737</v>
      </c>
      <c r="C97" s="25" t="n">
        <f aca="false" t="array" ref="C97:C103">MMULT(J14:J20,K14)</f>
        <v>-100</v>
      </c>
      <c r="E97" s="34" t="n">
        <f aca="false">A97+C97</f>
        <v>-94.3104263460926</v>
      </c>
    </row>
    <row r="98" customFormat="false" ht="12.75" hidden="false" customHeight="false" outlineLevel="0" collapsed="false">
      <c r="A98" s="34" t="n">
        <v>70.3394005966331</v>
      </c>
      <c r="C98" s="25" t="n">
        <v>0</v>
      </c>
      <c r="E98" s="34" t="n">
        <f aca="false">A98+C98</f>
        <v>70.3394005966331</v>
      </c>
    </row>
    <row r="99" customFormat="false" ht="12.75" hidden="false" customHeight="false" outlineLevel="0" collapsed="false">
      <c r="A99" s="34" t="n">
        <v>194.686206449681</v>
      </c>
      <c r="C99" s="25" t="n">
        <v>0</v>
      </c>
      <c r="E99" s="34" t="n">
        <f aca="false">A99+C99</f>
        <v>194.686206449681</v>
      </c>
    </row>
    <row r="100" customFormat="false" ht="12.75" hidden="false" customHeight="false" outlineLevel="0" collapsed="false">
      <c r="A100" s="34" t="n">
        <v>54.0180460878562</v>
      </c>
      <c r="C100" s="25" t="n">
        <v>0</v>
      </c>
      <c r="E100" s="34" t="n">
        <f aca="false">A100+C100</f>
        <v>54.0180460878562</v>
      </c>
    </row>
    <row r="101" customFormat="false" ht="12.75" hidden="false" customHeight="false" outlineLevel="0" collapsed="false">
      <c r="A101" s="34" t="n">
        <v>194.686206449681</v>
      </c>
      <c r="C101" s="25" t="n">
        <v>0</v>
      </c>
      <c r="E101" s="34" t="n">
        <f aca="false">A101+C101</f>
        <v>194.686206449681</v>
      </c>
    </row>
    <row r="102" customFormat="false" ht="12.75" hidden="false" customHeight="false" outlineLevel="0" collapsed="false">
      <c r="A102" s="34" t="n">
        <v>20.0866660118153</v>
      </c>
      <c r="C102" s="25" t="n">
        <v>0</v>
      </c>
      <c r="E102" s="34" t="n">
        <f aca="false">A102+C102</f>
        <v>20.0866660118153</v>
      </c>
    </row>
    <row r="103" customFormat="false" ht="12.75" hidden="false" customHeight="false" outlineLevel="0" collapsed="false">
      <c r="A103" s="34" t="n">
        <v>3.41374419234442</v>
      </c>
      <c r="C103" s="25" t="n">
        <v>-100</v>
      </c>
      <c r="E103" s="34" t="n">
        <f aca="false">A103+C103</f>
        <v>-96.5862558076556</v>
      </c>
    </row>
    <row r="105" customFormat="false" ht="12.75" hidden="false" customHeight="false" outlineLevel="0" collapsed="false">
      <c r="A105" s="0" t="s">
        <v>74</v>
      </c>
      <c r="C105" s="0" t="s">
        <v>75</v>
      </c>
      <c r="E105" s="0" t="s">
        <v>76</v>
      </c>
    </row>
    <row r="106" customFormat="false" ht="12.75" hidden="false" customHeight="false" outlineLevel="0" collapsed="false">
      <c r="A106" s="29" t="n">
        <f aca="false" t="array" ref="A106:A110">MMULT(A76:G80,E97:E103)</f>
        <v>-0.928800469797277</v>
      </c>
      <c r="C106" s="32" t="n">
        <f aca="false" t="array" ref="C106:C110">MMULT(A23:G27,B31:B37)</f>
        <v>-0.1</v>
      </c>
      <c r="E106" s="29" t="n">
        <f aca="false">A106-(C106-J23)</f>
        <v>-0.768800469797276</v>
      </c>
    </row>
    <row r="107" customFormat="false" ht="12.75" hidden="false" customHeight="false" outlineLevel="0" collapsed="false">
      <c r="A107" s="29" t="n">
        <v>0.1</v>
      </c>
      <c r="C107" s="32" t="n">
        <v>0.2</v>
      </c>
      <c r="E107" s="29" t="n">
        <f aca="false">A107-(C107-J24)</f>
        <v>-0.06</v>
      </c>
    </row>
    <row r="108" customFormat="false" ht="12.8" hidden="false" customHeight="false" outlineLevel="0" collapsed="false">
      <c r="A108" s="29" t="n">
        <v>0</v>
      </c>
      <c r="C108" s="32" t="n">
        <v>0</v>
      </c>
      <c r="E108" s="29" t="n">
        <f aca="false">A108-(C108-J25)</f>
        <v>0.03</v>
      </c>
    </row>
    <row r="109" customFormat="false" ht="12.8" hidden="false" customHeight="false" outlineLevel="0" collapsed="false">
      <c r="A109" s="29" t="n">
        <v>0.05</v>
      </c>
      <c r="C109" s="32" t="n">
        <v>0.1</v>
      </c>
      <c r="E109" s="29" t="n">
        <f aca="false">A109-(C109-J26)</f>
        <v>-0.02</v>
      </c>
    </row>
    <row r="110" customFormat="false" ht="12.8" hidden="false" customHeight="false" outlineLevel="0" collapsed="false">
      <c r="A110" s="29" t="n">
        <v>-1.46466744966213</v>
      </c>
      <c r="C110" s="32" t="n">
        <v>0</v>
      </c>
      <c r="E110" s="29" t="n">
        <f aca="false">A110-(C110-J27)</f>
        <v>-1.42466744966213</v>
      </c>
    </row>
    <row r="111" customFormat="false" ht="12.8" hidden="false" customHeight="false" outlineLevel="0" collapsed="false"/>
    <row r="112" customFormat="false" ht="12.8" hidden="false" customHeight="false" outlineLevel="0" collapsed="false">
      <c r="A112" s="0" t="s">
        <v>77</v>
      </c>
    </row>
    <row r="113" customFormat="false" ht="12.75" hidden="false" customHeight="false" outlineLevel="0" collapsed="false">
      <c r="A113" s="35" t="n">
        <f aca="false" t="array" ref="A113:A117">MMULT(A90:E94,E106:E110)</f>
        <v>92.56630802866</v>
      </c>
    </row>
    <row r="114" customFormat="false" ht="12.75" hidden="false" customHeight="false" outlineLevel="0" collapsed="false">
      <c r="A114" s="35" t="n">
        <v>152.807588015886</v>
      </c>
    </row>
    <row r="115" customFormat="false" ht="12.75" hidden="false" customHeight="false" outlineLevel="0" collapsed="false">
      <c r="A115" s="35" t="n">
        <v>85.9206517180164</v>
      </c>
    </row>
    <row r="116" customFormat="false" ht="12.75" hidden="false" customHeight="false" outlineLevel="0" collapsed="false">
      <c r="A116" s="35" t="n">
        <v>99.7728887365873</v>
      </c>
    </row>
    <row r="117" customFormat="false" ht="12.75" hidden="false" customHeight="false" outlineLevel="0" collapsed="false">
      <c r="A117" s="35" t="n">
        <v>97.6327267981151</v>
      </c>
    </row>
    <row r="119" customFormat="false" ht="12.75" hidden="false" customHeight="false" outlineLevel="0" collapsed="false">
      <c r="A119" s="0" t="s">
        <v>78</v>
      </c>
      <c r="C119" s="0" t="s">
        <v>79</v>
      </c>
      <c r="E119" s="0" t="s">
        <v>80</v>
      </c>
    </row>
    <row r="120" customFormat="false" ht="12.75" hidden="false" customHeight="false" outlineLevel="0" collapsed="false">
      <c r="A120" s="25" t="n">
        <f aca="false" t="array" ref="A120:A126">MMULT(C14:G20,A113:A117)</f>
        <v>92.56630802866</v>
      </c>
      <c r="C120" s="25" t="n">
        <f aca="false">A120+C97</f>
        <v>-7.43369197134001</v>
      </c>
      <c r="E120" s="25" t="n">
        <f aca="false" t="array" ref="E120:E126">MMULT(A67:G73,C120:C126)</f>
        <v>-0.0653273199674184</v>
      </c>
    </row>
    <row r="121" customFormat="false" ht="12.75" hidden="false" customHeight="false" outlineLevel="0" collapsed="false">
      <c r="A121" s="25" t="n">
        <v>60.2412799872263</v>
      </c>
      <c r="C121" s="25" t="n">
        <f aca="false">A121+C98</f>
        <v>60.2412799872263</v>
      </c>
      <c r="E121" s="25" t="n">
        <v>0.0428218604908824</v>
      </c>
    </row>
    <row r="122" customFormat="false" ht="12.75" hidden="false" customHeight="false" outlineLevel="0" collapsed="false">
      <c r="A122" s="25" t="n">
        <v>66.8869362978699</v>
      </c>
      <c r="C122" s="25" t="n">
        <f aca="false">A122+C99</f>
        <v>66.8869362978699</v>
      </c>
      <c r="E122" s="25" t="n">
        <v>0.0171781395091177</v>
      </c>
    </row>
    <row r="123" customFormat="false" ht="12.75" hidden="false" customHeight="false" outlineLevel="0" collapsed="false">
      <c r="A123" s="25" t="n">
        <v>-13.8522370185709</v>
      </c>
      <c r="C123" s="25" t="n">
        <f aca="false">A123+C100</f>
        <v>-13.8522370185709</v>
      </c>
      <c r="E123" s="25" t="n">
        <v>-0.0128218604908824</v>
      </c>
    </row>
    <row r="124" customFormat="false" ht="12.75" hidden="false" customHeight="false" outlineLevel="0" collapsed="false">
      <c r="A124" s="25" t="n">
        <v>7.20658070792732</v>
      </c>
      <c r="C124" s="25" t="n">
        <f aca="false">A124+C101</f>
        <v>7.20658070792732</v>
      </c>
      <c r="E124" s="25" t="n">
        <v>0.00185081954169926</v>
      </c>
    </row>
    <row r="125" customFormat="false" ht="12.75" hidden="false" customHeight="false" outlineLevel="0" collapsed="false">
      <c r="A125" s="25" t="n">
        <v>2.14016193847218</v>
      </c>
      <c r="C125" s="25" t="n">
        <f aca="false">A125+C102</f>
        <v>2.14016193847218</v>
      </c>
      <c r="E125" s="25" t="n">
        <v>0.00532731996741843</v>
      </c>
    </row>
    <row r="126" customFormat="false" ht="12.75" hidden="false" customHeight="false" outlineLevel="0" collapsed="false">
      <c r="A126" s="25" t="n">
        <v>97.6327267981151</v>
      </c>
      <c r="C126" s="25" t="n">
        <f aca="false">A126+C103</f>
        <v>-2.36727320188487</v>
      </c>
      <c r="E126" s="25" t="n">
        <v>-0.0346726800325821</v>
      </c>
    </row>
    <row r="128" customFormat="false" ht="12.75" hidden="false" customHeight="false" outlineLevel="0" collapsed="false">
      <c r="A128" s="0" t="s">
        <v>81</v>
      </c>
    </row>
    <row r="129" customFormat="false" ht="12.75" hidden="false" customHeight="false" outlineLevel="0" collapsed="false">
      <c r="A129" s="36" t="n">
        <f aca="false" t="array" ref="A129:G135">MMULT(A67:G73,A40:G46)</f>
        <v>0.5</v>
      </c>
      <c r="B129" s="36" t="n">
        <v>0</v>
      </c>
      <c r="C129" s="36" t="n">
        <v>0</v>
      </c>
      <c r="D129" s="36" t="n">
        <v>0</v>
      </c>
      <c r="E129" s="36" t="n">
        <v>0</v>
      </c>
      <c r="F129" s="36" t="n">
        <v>0</v>
      </c>
      <c r="G129" s="36" t="n">
        <v>0</v>
      </c>
    </row>
    <row r="130" customFormat="false" ht="12.75" hidden="false" customHeight="false" outlineLevel="0" collapsed="false">
      <c r="A130" s="36" t="n">
        <v>0</v>
      </c>
      <c r="B130" s="36" t="n">
        <v>0.5</v>
      </c>
      <c r="C130" s="36" t="n">
        <v>0</v>
      </c>
      <c r="D130" s="36" t="n">
        <v>0</v>
      </c>
      <c r="E130" s="36" t="n">
        <v>0</v>
      </c>
      <c r="F130" s="36" t="n">
        <v>0</v>
      </c>
      <c r="G130" s="36" t="n">
        <v>0</v>
      </c>
    </row>
    <row r="131" customFormat="false" ht="12.75" hidden="false" customHeight="false" outlineLevel="0" collapsed="false">
      <c r="A131" s="36" t="n">
        <v>0</v>
      </c>
      <c r="B131" s="36" t="n">
        <v>0</v>
      </c>
      <c r="C131" s="36" t="n">
        <v>0.5</v>
      </c>
      <c r="D131" s="36" t="n">
        <v>0</v>
      </c>
      <c r="E131" s="36" t="n">
        <v>0</v>
      </c>
      <c r="F131" s="36" t="n">
        <v>0</v>
      </c>
      <c r="G131" s="36" t="n">
        <v>0</v>
      </c>
    </row>
    <row r="132" customFormat="false" ht="12.75" hidden="false" customHeight="false" outlineLevel="0" collapsed="false">
      <c r="A132" s="36" t="n">
        <v>0</v>
      </c>
      <c r="B132" s="36" t="n">
        <v>0</v>
      </c>
      <c r="C132" s="36" t="n">
        <v>0</v>
      </c>
      <c r="D132" s="36" t="n">
        <v>0.5</v>
      </c>
      <c r="E132" s="36" t="n">
        <v>0</v>
      </c>
      <c r="F132" s="36" t="n">
        <v>0</v>
      </c>
      <c r="G132" s="36" t="n">
        <v>0</v>
      </c>
    </row>
    <row r="133" customFormat="false" ht="12.75" hidden="false" customHeight="false" outlineLevel="0" collapsed="false">
      <c r="A133" s="36" t="n">
        <v>0</v>
      </c>
      <c r="B133" s="36" t="n">
        <v>0</v>
      </c>
      <c r="C133" s="36" t="n">
        <v>0</v>
      </c>
      <c r="D133" s="36" t="n">
        <v>0</v>
      </c>
      <c r="E133" s="36" t="n">
        <v>0.5</v>
      </c>
      <c r="F133" s="36" t="n">
        <v>0</v>
      </c>
      <c r="G133" s="36" t="n">
        <v>0</v>
      </c>
    </row>
    <row r="134" customFormat="false" ht="12.75" hidden="false" customHeight="false" outlineLevel="0" collapsed="false">
      <c r="A134" s="36" t="n">
        <v>0</v>
      </c>
      <c r="B134" s="36" t="n">
        <v>0</v>
      </c>
      <c r="C134" s="36" t="n">
        <v>0</v>
      </c>
      <c r="D134" s="36" t="n">
        <v>0</v>
      </c>
      <c r="E134" s="36" t="n">
        <v>0</v>
      </c>
      <c r="F134" s="36" t="n">
        <v>0.5</v>
      </c>
      <c r="G134" s="36" t="n">
        <v>0</v>
      </c>
    </row>
    <row r="135" customFormat="false" ht="12.75" hidden="false" customHeight="false" outlineLevel="0" collapsed="false">
      <c r="A135" s="36" t="n">
        <v>0</v>
      </c>
      <c r="B135" s="36" t="n">
        <v>0</v>
      </c>
      <c r="C135" s="36" t="n">
        <v>0</v>
      </c>
      <c r="D135" s="36" t="n">
        <v>0</v>
      </c>
      <c r="E135" s="36" t="n">
        <v>0</v>
      </c>
      <c r="F135" s="36" t="n">
        <v>0</v>
      </c>
      <c r="G135" s="36" t="n">
        <v>0.5</v>
      </c>
    </row>
    <row r="138" customFormat="false" ht="12.75" hidden="false" customHeight="false" outlineLevel="0" collapsed="false">
      <c r="A138" s="0" t="s">
        <v>82</v>
      </c>
    </row>
    <row r="139" customFormat="false" ht="12.75" hidden="false" customHeight="false" outlineLevel="0" collapsed="false">
      <c r="A139" s="25" t="n">
        <f aca="false">M23-A129</f>
        <v>0.5</v>
      </c>
      <c r="B139" s="25" t="n">
        <f aca="false">N23-B129</f>
        <v>0</v>
      </c>
      <c r="C139" s="25" t="n">
        <f aca="false">O23-C129</f>
        <v>0</v>
      </c>
      <c r="D139" s="25" t="n">
        <f aca="false">P23-D129</f>
        <v>0</v>
      </c>
      <c r="E139" s="25" t="n">
        <f aca="false">Q23-E129</f>
        <v>0</v>
      </c>
      <c r="F139" s="25" t="n">
        <f aca="false">R23-F129</f>
        <v>0</v>
      </c>
      <c r="G139" s="25" t="n">
        <f aca="false">S23-G129</f>
        <v>0</v>
      </c>
    </row>
    <row r="140" customFormat="false" ht="12.75" hidden="false" customHeight="false" outlineLevel="0" collapsed="false">
      <c r="A140" s="25" t="n">
        <f aca="false">M24-A130</f>
        <v>0</v>
      </c>
      <c r="B140" s="25" t="n">
        <f aca="false">N24-B130</f>
        <v>0.5</v>
      </c>
      <c r="C140" s="25" t="n">
        <f aca="false">O24-C130</f>
        <v>0</v>
      </c>
      <c r="D140" s="25" t="n">
        <f aca="false">P24-D130</f>
        <v>0</v>
      </c>
      <c r="E140" s="25" t="n">
        <f aca="false">Q24-E130</f>
        <v>0</v>
      </c>
      <c r="F140" s="25" t="n">
        <f aca="false">R24-F130</f>
        <v>0</v>
      </c>
      <c r="G140" s="25" t="n">
        <f aca="false">S24-G130</f>
        <v>0</v>
      </c>
    </row>
    <row r="141" customFormat="false" ht="12.75" hidden="false" customHeight="false" outlineLevel="0" collapsed="false">
      <c r="A141" s="25" t="n">
        <f aca="false">M25-A131</f>
        <v>0</v>
      </c>
      <c r="B141" s="25" t="n">
        <f aca="false">N25-B131</f>
        <v>0</v>
      </c>
      <c r="C141" s="25" t="n">
        <f aca="false">O25-C131</f>
        <v>0.5</v>
      </c>
      <c r="D141" s="25" t="n">
        <f aca="false">P25-D131</f>
        <v>0</v>
      </c>
      <c r="E141" s="25" t="n">
        <f aca="false">Q25-E131</f>
        <v>0</v>
      </c>
      <c r="F141" s="25" t="n">
        <f aca="false">R25-F131</f>
        <v>0</v>
      </c>
      <c r="G141" s="25" t="n">
        <f aca="false">S25-G131</f>
        <v>0</v>
      </c>
    </row>
    <row r="142" customFormat="false" ht="12.75" hidden="false" customHeight="false" outlineLevel="0" collapsed="false">
      <c r="A142" s="25" t="n">
        <f aca="false">M26-A132</f>
        <v>0</v>
      </c>
      <c r="B142" s="25" t="n">
        <f aca="false">N26-B132</f>
        <v>0</v>
      </c>
      <c r="C142" s="25" t="n">
        <f aca="false">O26-C132</f>
        <v>0</v>
      </c>
      <c r="D142" s="25" t="n">
        <f aca="false">P26-D132</f>
        <v>0.5</v>
      </c>
      <c r="E142" s="25" t="n">
        <f aca="false">Q26-E132</f>
        <v>0</v>
      </c>
      <c r="F142" s="25" t="n">
        <f aca="false">R26-F132</f>
        <v>0</v>
      </c>
      <c r="G142" s="25" t="n">
        <f aca="false">S26-G132</f>
        <v>0</v>
      </c>
    </row>
    <row r="143" customFormat="false" ht="12.75" hidden="false" customHeight="false" outlineLevel="0" collapsed="false">
      <c r="A143" s="25" t="n">
        <f aca="false">M27-A133</f>
        <v>0</v>
      </c>
      <c r="B143" s="25" t="n">
        <f aca="false">N27-B133</f>
        <v>0</v>
      </c>
      <c r="C143" s="25" t="n">
        <f aca="false">O27-C133</f>
        <v>0</v>
      </c>
      <c r="D143" s="25" t="n">
        <f aca="false">P27-D133</f>
        <v>0</v>
      </c>
      <c r="E143" s="25" t="n">
        <f aca="false">Q27-E133</f>
        <v>0.5</v>
      </c>
      <c r="F143" s="25" t="n">
        <f aca="false">R27-F133</f>
        <v>0</v>
      </c>
      <c r="G143" s="25" t="n">
        <f aca="false">S27-G133</f>
        <v>0</v>
      </c>
    </row>
    <row r="144" customFormat="false" ht="12.75" hidden="false" customHeight="false" outlineLevel="0" collapsed="false">
      <c r="A144" s="25" t="n">
        <f aca="false">M28-A134</f>
        <v>0</v>
      </c>
      <c r="B144" s="25" t="n">
        <f aca="false">N28-B134</f>
        <v>0</v>
      </c>
      <c r="C144" s="25" t="n">
        <f aca="false">O28-C134</f>
        <v>0</v>
      </c>
      <c r="D144" s="25" t="n">
        <f aca="false">P28-D134</f>
        <v>0</v>
      </c>
      <c r="E144" s="25" t="n">
        <f aca="false">Q28-E134</f>
        <v>0</v>
      </c>
      <c r="F144" s="25" t="n">
        <f aca="false">R28-F134</f>
        <v>0.5</v>
      </c>
      <c r="G144" s="25" t="n">
        <f aca="false">S28-G134</f>
        <v>0</v>
      </c>
    </row>
    <row r="145" customFormat="false" ht="12.75" hidden="false" customHeight="false" outlineLevel="0" collapsed="false">
      <c r="A145" s="25" t="n">
        <f aca="false">M29-A135</f>
        <v>0</v>
      </c>
      <c r="B145" s="25" t="n">
        <f aca="false">N29-B135</f>
        <v>0</v>
      </c>
      <c r="C145" s="25" t="n">
        <f aca="false">O29-C135</f>
        <v>0</v>
      </c>
      <c r="D145" s="25" t="n">
        <f aca="false">P29-D135</f>
        <v>0</v>
      </c>
      <c r="E145" s="25" t="n">
        <f aca="false">Q29-E135</f>
        <v>0</v>
      </c>
      <c r="F145" s="25" t="n">
        <f aca="false">R29-F135</f>
        <v>0</v>
      </c>
      <c r="G145" s="25" t="n">
        <f aca="false">S29-G135</f>
        <v>0.5</v>
      </c>
    </row>
    <row r="147" customFormat="false" ht="12.75" hidden="false" customHeight="false" outlineLevel="0" collapsed="false">
      <c r="A147" s="0" t="s">
        <v>83</v>
      </c>
      <c r="C147" s="0" t="s">
        <v>84</v>
      </c>
    </row>
    <row r="148" customFormat="false" ht="12.75" hidden="false" customHeight="false" outlineLevel="0" collapsed="false">
      <c r="A148" s="25" t="n">
        <f aca="false" t="array" ref="A148:A154">MMULT(A139:G145,B31:B37)</f>
        <v>0.05</v>
      </c>
      <c r="C148" s="37" t="n">
        <f aca="false">A148-E120</f>
        <v>0.115327319967418</v>
      </c>
    </row>
    <row r="149" customFormat="false" ht="12.75" hidden="false" customHeight="false" outlineLevel="0" collapsed="false">
      <c r="A149" s="25" t="n">
        <v>0.05</v>
      </c>
      <c r="C149" s="37" t="n">
        <f aca="false">A149-E121</f>
        <v>0.00717813950911762</v>
      </c>
    </row>
    <row r="150" customFormat="false" ht="12.75" hidden="false" customHeight="false" outlineLevel="0" collapsed="false">
      <c r="A150" s="25" t="n">
        <v>0.05</v>
      </c>
      <c r="C150" s="37" t="n">
        <f aca="false">A150-E122</f>
        <v>0.0328218604908824</v>
      </c>
    </row>
    <row r="151" customFormat="false" ht="12.75" hidden="false" customHeight="false" outlineLevel="0" collapsed="false">
      <c r="A151" s="25" t="n">
        <v>0.05</v>
      </c>
      <c r="C151" s="37" t="n">
        <f aca="false">A151-E123</f>
        <v>0.0628218604908824</v>
      </c>
    </row>
    <row r="152" customFormat="false" ht="12.75" hidden="false" customHeight="false" outlineLevel="0" collapsed="false">
      <c r="A152" s="25" t="n">
        <v>0.05</v>
      </c>
      <c r="C152" s="37" t="n">
        <f aca="false">A152-E124</f>
        <v>0.0481491804583007</v>
      </c>
    </row>
    <row r="153" customFormat="false" ht="12.75" hidden="false" customHeight="false" outlineLevel="0" collapsed="false">
      <c r="A153" s="25" t="n">
        <v>0.05</v>
      </c>
      <c r="C153" s="37" t="n">
        <f aca="false">A153-E125</f>
        <v>0.0446726800325816</v>
      </c>
    </row>
    <row r="154" customFormat="false" ht="12.75" hidden="false" customHeight="false" outlineLevel="0" collapsed="false">
      <c r="A154" s="25" t="n">
        <v>0.05</v>
      </c>
      <c r="C154" s="37" t="n">
        <f aca="false">A154-E126</f>
        <v>0.0846726800325821</v>
      </c>
    </row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false" showOutlineSymbols="true" defaultGridColor="true" view="normal" topLeftCell="A125" colorId="64" zoomScale="100" zoomScaleNormal="100" zoomScalePageLayoutView="100" workbookViewId="0">
      <selection pane="topLeft" activeCell="F148" activeCellId="0" sqref="F148"/>
    </sheetView>
  </sheetViews>
  <sheetFormatPr defaultColWidth="8.6875" defaultRowHeight="12.75" zeroHeight="false" outlineLevelRow="0" outlineLevelCol="0"/>
  <cols>
    <col collapsed="false" customWidth="true" hidden="false" outlineLevel="0" max="256" min="1" style="0" width="11.42"/>
  </cols>
  <sheetData>
    <row r="1" customFormat="false" ht="12.75" hidden="false" customHeight="false" outlineLevel="0" collapsed="false">
      <c r="A1" s="19" t="s">
        <v>85</v>
      </c>
    </row>
    <row r="3" customFormat="false" ht="12.75" hidden="false" customHeight="false" outlineLevel="0" collapsed="false">
      <c r="A3" s="20" t="s">
        <v>42</v>
      </c>
      <c r="B3" s="20" t="s">
        <v>29</v>
      </c>
      <c r="C3" s="20" t="s">
        <v>28</v>
      </c>
      <c r="D3" s="20" t="s">
        <v>30</v>
      </c>
      <c r="E3" s="20" t="s">
        <v>43</v>
      </c>
      <c r="F3" s="20" t="s">
        <v>44</v>
      </c>
    </row>
    <row r="4" customFormat="false" ht="12.75" hidden="false" customHeight="false" outlineLevel="0" collapsed="false">
      <c r="A4" s="21" t="s">
        <v>33</v>
      </c>
      <c r="B4" s="22" t="n">
        <v>0.25</v>
      </c>
      <c r="C4" s="23" t="n">
        <v>500</v>
      </c>
      <c r="D4" s="24" t="n">
        <v>6E-005</v>
      </c>
      <c r="E4" s="23" t="n">
        <v>0</v>
      </c>
      <c r="F4" s="25" t="n">
        <f aca="false">B4^2/4*PI()</f>
        <v>0.0490873852123405</v>
      </c>
    </row>
    <row r="5" customFormat="false" ht="12.75" hidden="false" customHeight="false" outlineLevel="0" collapsed="false">
      <c r="A5" s="20" t="s">
        <v>35</v>
      </c>
      <c r="B5" s="22" t="n">
        <v>0.15</v>
      </c>
      <c r="C5" s="23" t="n">
        <v>400</v>
      </c>
      <c r="D5" s="24" t="n">
        <v>6E-005</v>
      </c>
      <c r="E5" s="23" t="n">
        <v>10</v>
      </c>
      <c r="F5" s="25" t="n">
        <f aca="false">B5^2/4*PI()</f>
        <v>0.0176714586764426</v>
      </c>
    </row>
    <row r="6" customFormat="false" ht="12.75" hidden="false" customHeight="false" outlineLevel="0" collapsed="false">
      <c r="A6" s="20" t="s">
        <v>36</v>
      </c>
      <c r="B6" s="22" t="n">
        <v>0.1</v>
      </c>
      <c r="C6" s="23" t="n">
        <v>200</v>
      </c>
      <c r="D6" s="24" t="n">
        <v>6E-005</v>
      </c>
      <c r="E6" s="23" t="n">
        <v>0</v>
      </c>
      <c r="F6" s="25" t="n">
        <f aca="false">B6^2/4*PI()</f>
        <v>0.00785398163397448</v>
      </c>
    </row>
    <row r="7" customFormat="false" ht="12.75" hidden="false" customHeight="false" outlineLevel="0" collapsed="false">
      <c r="A7" s="20" t="s">
        <v>37</v>
      </c>
      <c r="B7" s="22" t="n">
        <v>0.15</v>
      </c>
      <c r="C7" s="23" t="n">
        <v>400</v>
      </c>
      <c r="D7" s="24" t="n">
        <v>6E-005</v>
      </c>
      <c r="E7" s="23" t="n">
        <v>0</v>
      </c>
      <c r="F7" s="25" t="n">
        <f aca="false">B7^2/4*PI()</f>
        <v>0.0176714586764426</v>
      </c>
    </row>
    <row r="8" customFormat="false" ht="12.75" hidden="false" customHeight="false" outlineLevel="0" collapsed="false">
      <c r="A8" s="20" t="s">
        <v>38</v>
      </c>
      <c r="B8" s="22" t="n">
        <v>0.1</v>
      </c>
      <c r="C8" s="23" t="n">
        <v>200</v>
      </c>
      <c r="D8" s="24" t="n">
        <v>6E-005</v>
      </c>
      <c r="E8" s="23" t="n">
        <v>0</v>
      </c>
      <c r="F8" s="25" t="n">
        <f aca="false">B8^2/4*PI()</f>
        <v>0.00785398163397448</v>
      </c>
    </row>
    <row r="9" customFormat="false" ht="12.75" hidden="false" customHeight="false" outlineLevel="0" collapsed="false">
      <c r="A9" s="20" t="s">
        <v>39</v>
      </c>
      <c r="B9" s="22" t="n">
        <v>0.2</v>
      </c>
      <c r="C9" s="23" t="n">
        <v>600</v>
      </c>
      <c r="D9" s="24" t="n">
        <v>6E-005</v>
      </c>
      <c r="E9" s="23" t="n">
        <v>0</v>
      </c>
      <c r="F9" s="25" t="n">
        <f aca="false">B9^2/4*PI()</f>
        <v>0.0314159265358979</v>
      </c>
    </row>
    <row r="10" customFormat="false" ht="12.75" hidden="false" customHeight="false" outlineLevel="0" collapsed="false">
      <c r="A10" s="20" t="s">
        <v>40</v>
      </c>
      <c r="B10" s="22" t="n">
        <v>0.25</v>
      </c>
      <c r="C10" s="23" t="n">
        <v>300</v>
      </c>
      <c r="D10" s="24" t="n">
        <v>6E-005</v>
      </c>
      <c r="E10" s="23" t="n">
        <v>0</v>
      </c>
      <c r="F10" s="25" t="n">
        <f aca="false">B10^2/4*PI()</f>
        <v>0.0490873852123405</v>
      </c>
    </row>
    <row r="12" customFormat="false" ht="12.75" hidden="false" customHeight="false" outlineLevel="0" collapsed="false">
      <c r="A12" s="0" t="s">
        <v>45</v>
      </c>
      <c r="I12" s="0" t="s">
        <v>46</v>
      </c>
      <c r="M12" s="0" t="s">
        <v>47</v>
      </c>
    </row>
    <row r="13" customFormat="false" ht="12.75" hidden="false" customHeight="false" outlineLevel="0" collapsed="false">
      <c r="A13" s="26" t="s">
        <v>48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I13" s="26" t="s">
        <v>49</v>
      </c>
      <c r="J13" s="0" t="s">
        <v>50</v>
      </c>
      <c r="K13" s="0" t="s">
        <v>51</v>
      </c>
    </row>
    <row r="14" customFormat="false" ht="12.75" hidden="false" customHeight="false" outlineLevel="0" collapsed="false">
      <c r="A14" s="0" t="n">
        <v>1</v>
      </c>
      <c r="B14" s="0" t="n">
        <v>-1</v>
      </c>
      <c r="C14" s="23" t="n">
        <v>1</v>
      </c>
      <c r="D14" s="23" t="n">
        <v>0</v>
      </c>
      <c r="E14" s="23" t="n">
        <v>0</v>
      </c>
      <c r="F14" s="23" t="n">
        <v>0</v>
      </c>
      <c r="G14" s="23" t="n">
        <v>0</v>
      </c>
      <c r="I14" s="0" t="n">
        <v>1</v>
      </c>
      <c r="J14" s="23" t="n">
        <v>-1</v>
      </c>
      <c r="K14" s="27" t="n">
        <v>100</v>
      </c>
      <c r="M14" s="23" t="n">
        <v>2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</row>
    <row r="15" customFormat="false" ht="12.75" hidden="false" customHeight="false" outlineLevel="0" collapsed="false">
      <c r="A15" s="0" t="n">
        <v>2</v>
      </c>
      <c r="C15" s="23" t="n">
        <v>-1</v>
      </c>
      <c r="D15" s="23" t="n">
        <v>1</v>
      </c>
      <c r="E15" s="23" t="n">
        <v>0</v>
      </c>
      <c r="F15" s="23" t="n">
        <v>0</v>
      </c>
      <c r="G15" s="23" t="n">
        <v>0</v>
      </c>
      <c r="I15" s="0" t="n">
        <v>2</v>
      </c>
      <c r="J15" s="23" t="n">
        <v>0</v>
      </c>
      <c r="M15" s="25" t="n">
        <v>0</v>
      </c>
      <c r="N15" s="23" t="n">
        <v>2</v>
      </c>
      <c r="O15" s="25" t="n">
        <v>0</v>
      </c>
      <c r="P15" s="25" t="n">
        <v>0</v>
      </c>
      <c r="Q15" s="25" t="n">
        <v>0</v>
      </c>
      <c r="R15" s="25" t="n">
        <v>0</v>
      </c>
      <c r="S15" s="25" t="n">
        <v>0</v>
      </c>
    </row>
    <row r="16" customFormat="false" ht="12.75" hidden="false" customHeight="false" outlineLevel="0" collapsed="false">
      <c r="A16" s="0" t="n">
        <v>3</v>
      </c>
      <c r="C16" s="23" t="n">
        <v>0</v>
      </c>
      <c r="D16" s="23" t="n">
        <v>1</v>
      </c>
      <c r="E16" s="23" t="n">
        <v>-1</v>
      </c>
      <c r="F16" s="23" t="n">
        <v>0</v>
      </c>
      <c r="G16" s="23" t="n">
        <v>0</v>
      </c>
      <c r="I16" s="0" t="n">
        <v>3</v>
      </c>
      <c r="J16" s="23" t="n">
        <v>0</v>
      </c>
      <c r="M16" s="25" t="n">
        <v>0</v>
      </c>
      <c r="N16" s="25" t="n">
        <v>0</v>
      </c>
      <c r="O16" s="23" t="n">
        <v>2</v>
      </c>
      <c r="P16" s="25" t="n">
        <v>0</v>
      </c>
      <c r="Q16" s="25" t="n">
        <v>0</v>
      </c>
      <c r="R16" s="25" t="n">
        <v>0</v>
      </c>
      <c r="S16" s="25" t="n">
        <v>0</v>
      </c>
    </row>
    <row r="17" customFormat="false" ht="12.75" hidden="false" customHeight="false" outlineLevel="0" collapsed="false">
      <c r="A17" s="0" t="n">
        <v>4</v>
      </c>
      <c r="C17" s="23" t="n">
        <v>0</v>
      </c>
      <c r="D17" s="23" t="n">
        <v>0</v>
      </c>
      <c r="E17" s="23" t="n">
        <v>1</v>
      </c>
      <c r="F17" s="23" t="n">
        <v>-1</v>
      </c>
      <c r="G17" s="23" t="n">
        <v>0</v>
      </c>
      <c r="I17" s="0" t="n">
        <v>4</v>
      </c>
      <c r="J17" s="23" t="n">
        <v>0</v>
      </c>
      <c r="M17" s="25" t="n">
        <v>0</v>
      </c>
      <c r="N17" s="25" t="n">
        <v>0</v>
      </c>
      <c r="O17" s="25" t="n">
        <v>0</v>
      </c>
      <c r="P17" s="25" t="n">
        <v>2</v>
      </c>
      <c r="Q17" s="25" t="n">
        <v>0</v>
      </c>
      <c r="R17" s="25" t="n">
        <v>0</v>
      </c>
      <c r="S17" s="25" t="n">
        <v>0</v>
      </c>
    </row>
    <row r="18" customFormat="false" ht="12.75" hidden="false" customHeight="false" outlineLevel="0" collapsed="false">
      <c r="A18" s="0" t="n">
        <v>5</v>
      </c>
      <c r="C18" s="23" t="n">
        <v>-1</v>
      </c>
      <c r="D18" s="23" t="n">
        <v>0</v>
      </c>
      <c r="E18" s="23" t="n">
        <v>0</v>
      </c>
      <c r="F18" s="23" t="n">
        <v>1</v>
      </c>
      <c r="G18" s="23" t="n">
        <v>0</v>
      </c>
      <c r="I18" s="0" t="n">
        <v>5</v>
      </c>
      <c r="J18" s="23" t="n">
        <v>0</v>
      </c>
      <c r="M18" s="25" t="n">
        <v>0</v>
      </c>
      <c r="N18" s="25" t="n">
        <v>0</v>
      </c>
      <c r="O18" s="25" t="n">
        <v>0</v>
      </c>
      <c r="P18" s="25" t="n">
        <v>0</v>
      </c>
      <c r="Q18" s="23" t="n">
        <v>2</v>
      </c>
      <c r="R18" s="25" t="n">
        <v>0</v>
      </c>
      <c r="S18" s="25" t="n">
        <v>0</v>
      </c>
    </row>
    <row r="19" customFormat="false" ht="12.75" hidden="false" customHeight="false" outlineLevel="0" collapsed="false">
      <c r="A19" s="0" t="n">
        <v>6</v>
      </c>
      <c r="C19" s="23" t="n">
        <v>0</v>
      </c>
      <c r="D19" s="23" t="n">
        <v>0</v>
      </c>
      <c r="E19" s="23" t="n">
        <v>0</v>
      </c>
      <c r="F19" s="23" t="n">
        <v>1</v>
      </c>
      <c r="G19" s="23" t="n">
        <v>-1</v>
      </c>
      <c r="I19" s="0" t="n">
        <v>6</v>
      </c>
      <c r="J19" s="23" t="n">
        <v>0</v>
      </c>
      <c r="M19" s="25" t="n">
        <v>0</v>
      </c>
      <c r="N19" s="25" t="n">
        <v>0</v>
      </c>
      <c r="O19" s="25" t="n">
        <v>0</v>
      </c>
      <c r="P19" s="25" t="n">
        <v>0</v>
      </c>
      <c r="Q19" s="25" t="n">
        <v>0</v>
      </c>
      <c r="R19" s="23" t="n">
        <v>2</v>
      </c>
      <c r="S19" s="25" t="n">
        <v>0</v>
      </c>
    </row>
    <row r="20" customFormat="false" ht="12.75" hidden="false" customHeight="false" outlineLevel="0" collapsed="false">
      <c r="A20" s="0" t="n">
        <v>7</v>
      </c>
      <c r="B20" s="0" t="n">
        <v>-1</v>
      </c>
      <c r="C20" s="23" t="n">
        <v>0</v>
      </c>
      <c r="D20" s="23" t="n">
        <v>0</v>
      </c>
      <c r="E20" s="23" t="n">
        <v>0</v>
      </c>
      <c r="F20" s="23" t="n">
        <v>0</v>
      </c>
      <c r="G20" s="23" t="n">
        <v>1</v>
      </c>
      <c r="I20" s="0" t="n">
        <v>1</v>
      </c>
      <c r="J20" s="23" t="n">
        <v>-1</v>
      </c>
      <c r="K20" s="27" t="n">
        <v>100</v>
      </c>
      <c r="M20" s="25" t="n">
        <v>0</v>
      </c>
      <c r="N20" s="25" t="n">
        <v>0</v>
      </c>
      <c r="O20" s="25" t="n">
        <v>0</v>
      </c>
      <c r="P20" s="25" t="n">
        <v>0</v>
      </c>
      <c r="Q20" s="25" t="n">
        <v>0</v>
      </c>
      <c r="R20" s="25" t="n">
        <v>0</v>
      </c>
      <c r="S20" s="23" t="n">
        <v>2</v>
      </c>
    </row>
    <row r="22" customFormat="false" ht="12.75" hidden="false" customHeight="false" outlineLevel="0" collapsed="false">
      <c r="A22" s="0" t="s">
        <v>52</v>
      </c>
      <c r="I22" s="0" t="s">
        <v>53</v>
      </c>
      <c r="M22" s="0" t="s">
        <v>54</v>
      </c>
    </row>
    <row r="23" customFormat="false" ht="12.75" hidden="false" customHeight="false" outlineLevel="0" collapsed="false">
      <c r="A23" s="25" t="n">
        <f aca="false" t="array" ref="A23:G27">TRANSPOSE(C14:G20)</f>
        <v>1</v>
      </c>
      <c r="B23" s="25" t="n">
        <v>-1</v>
      </c>
      <c r="C23" s="25" t="n">
        <v>0</v>
      </c>
      <c r="D23" s="25" t="n">
        <v>0</v>
      </c>
      <c r="E23" s="25" t="n">
        <v>-1</v>
      </c>
      <c r="F23" s="25" t="n">
        <v>0</v>
      </c>
      <c r="G23" s="25" t="n">
        <v>0</v>
      </c>
      <c r="I23" s="0" t="n">
        <v>2</v>
      </c>
      <c r="J23" s="23" t="n">
        <v>0.06</v>
      </c>
      <c r="M23" s="0" t="n">
        <v>1</v>
      </c>
      <c r="N23" s="28" t="n">
        <v>0</v>
      </c>
      <c r="O23" s="28" t="n">
        <v>0</v>
      </c>
      <c r="P23" s="28" t="n">
        <v>0</v>
      </c>
      <c r="Q23" s="28" t="n">
        <v>0</v>
      </c>
      <c r="R23" s="28" t="n">
        <v>0</v>
      </c>
      <c r="S23" s="28" t="n">
        <v>0</v>
      </c>
    </row>
    <row r="24" customFormat="false" ht="12.75" hidden="false" customHeight="false" outlineLevel="0" collapsed="false">
      <c r="A24" s="25" t="n">
        <v>0</v>
      </c>
      <c r="B24" s="25" t="n">
        <v>1</v>
      </c>
      <c r="C24" s="25" t="n">
        <v>1</v>
      </c>
      <c r="D24" s="25" t="n">
        <v>0</v>
      </c>
      <c r="E24" s="25" t="n">
        <v>0</v>
      </c>
      <c r="F24" s="25" t="n">
        <v>0</v>
      </c>
      <c r="G24" s="25" t="n">
        <v>0</v>
      </c>
      <c r="I24" s="0" t="n">
        <v>3</v>
      </c>
      <c r="J24" s="23" t="n">
        <v>0.04</v>
      </c>
      <c r="M24" s="0" t="n">
        <v>0</v>
      </c>
      <c r="N24" s="0" t="n">
        <v>1</v>
      </c>
      <c r="O24" s="28" t="n">
        <v>0</v>
      </c>
      <c r="P24" s="28" t="n">
        <v>0</v>
      </c>
      <c r="Q24" s="28" t="n">
        <v>0</v>
      </c>
      <c r="R24" s="0" t="n">
        <v>0</v>
      </c>
      <c r="S24" s="0" t="n">
        <v>0</v>
      </c>
    </row>
    <row r="25" customFormat="false" ht="12.75" hidden="false" customHeight="false" outlineLevel="0" collapsed="false">
      <c r="A25" s="25" t="n">
        <v>0</v>
      </c>
      <c r="B25" s="25" t="n">
        <v>0</v>
      </c>
      <c r="C25" s="25" t="n">
        <v>-1</v>
      </c>
      <c r="D25" s="25" t="n">
        <v>1</v>
      </c>
      <c r="E25" s="25" t="n">
        <v>0</v>
      </c>
      <c r="F25" s="25" t="n">
        <v>0</v>
      </c>
      <c r="G25" s="25" t="n">
        <v>0</v>
      </c>
      <c r="I25" s="0" t="n">
        <v>4</v>
      </c>
      <c r="J25" s="23" t="n">
        <v>0.03</v>
      </c>
      <c r="M25" s="0" t="n">
        <v>0</v>
      </c>
      <c r="N25" s="0" t="n">
        <v>0</v>
      </c>
      <c r="O25" s="0" t="n">
        <v>1</v>
      </c>
      <c r="P25" s="28" t="n">
        <v>0</v>
      </c>
      <c r="Q25" s="28" t="n">
        <v>0</v>
      </c>
      <c r="R25" s="0" t="n">
        <v>0</v>
      </c>
      <c r="S25" s="0" t="n">
        <v>0</v>
      </c>
    </row>
    <row r="26" customFormat="false" ht="12.75" hidden="false" customHeight="false" outlineLevel="0" collapsed="false">
      <c r="A26" s="25" t="n">
        <v>0</v>
      </c>
      <c r="B26" s="25" t="n">
        <v>0</v>
      </c>
      <c r="C26" s="25" t="n">
        <v>0</v>
      </c>
      <c r="D26" s="25" t="n">
        <v>-1</v>
      </c>
      <c r="E26" s="25" t="n">
        <v>1</v>
      </c>
      <c r="F26" s="25" t="n">
        <v>1</v>
      </c>
      <c r="G26" s="25" t="n">
        <v>0</v>
      </c>
      <c r="I26" s="0" t="n">
        <v>5</v>
      </c>
      <c r="J26" s="23" t="n">
        <v>0.03</v>
      </c>
      <c r="M26" s="0" t="n">
        <v>0</v>
      </c>
      <c r="N26" s="0" t="n">
        <v>0</v>
      </c>
      <c r="O26" s="0" t="n">
        <v>0</v>
      </c>
      <c r="P26" s="0" t="n">
        <v>1</v>
      </c>
      <c r="Q26" s="28" t="n">
        <v>0</v>
      </c>
      <c r="R26" s="0" t="n">
        <v>0</v>
      </c>
      <c r="S26" s="0" t="n">
        <v>0</v>
      </c>
    </row>
    <row r="27" customFormat="false" ht="12.75" hidden="false" customHeight="false" outlineLevel="0" collapsed="false">
      <c r="A27" s="25" t="n">
        <v>0</v>
      </c>
      <c r="B27" s="25" t="n">
        <v>0</v>
      </c>
      <c r="C27" s="25" t="n">
        <v>0</v>
      </c>
      <c r="D27" s="25" t="n">
        <v>0</v>
      </c>
      <c r="E27" s="25" t="n">
        <v>0</v>
      </c>
      <c r="F27" s="25" t="n">
        <v>-1</v>
      </c>
      <c r="G27" s="25" t="n">
        <v>1</v>
      </c>
      <c r="I27" s="0" t="n">
        <v>6</v>
      </c>
      <c r="J27" s="23" t="n">
        <v>0.04</v>
      </c>
      <c r="M27" s="0" t="n">
        <v>0</v>
      </c>
      <c r="N27" s="0" t="n">
        <v>0</v>
      </c>
      <c r="O27" s="0" t="n">
        <v>0</v>
      </c>
      <c r="P27" s="28" t="n">
        <v>0</v>
      </c>
      <c r="Q27" s="0" t="n">
        <v>1</v>
      </c>
      <c r="R27" s="0" t="n">
        <v>0</v>
      </c>
      <c r="S27" s="0" t="n">
        <v>0</v>
      </c>
    </row>
    <row r="28" customFormat="false" ht="12.75" hidden="false" customHeight="false" outlineLevel="0" collapsed="false">
      <c r="M28" s="0" t="n">
        <v>0</v>
      </c>
      <c r="N28" s="0" t="n">
        <v>0</v>
      </c>
      <c r="O28" s="0" t="n">
        <v>0</v>
      </c>
      <c r="P28" s="28" t="n">
        <v>0</v>
      </c>
      <c r="Q28" s="28" t="n">
        <v>0</v>
      </c>
      <c r="R28" s="0" t="n">
        <v>1</v>
      </c>
      <c r="S28" s="0" t="n">
        <v>0</v>
      </c>
    </row>
    <row r="29" customFormat="false" ht="12.75" hidden="false" customHeight="false" outlineLevel="0" collapsed="false">
      <c r="M29" s="0" t="n">
        <v>0</v>
      </c>
      <c r="N29" s="0" t="n">
        <v>0</v>
      </c>
      <c r="O29" s="0" t="n">
        <v>0</v>
      </c>
      <c r="P29" s="28" t="n">
        <v>0</v>
      </c>
      <c r="Q29" s="28" t="n">
        <v>0</v>
      </c>
      <c r="R29" s="0" t="n">
        <v>0</v>
      </c>
      <c r="S29" s="0" t="n">
        <v>1</v>
      </c>
    </row>
    <row r="30" customFormat="false" ht="12.75" hidden="false" customHeight="false" outlineLevel="0" collapsed="false">
      <c r="A30" s="20" t="s">
        <v>55</v>
      </c>
      <c r="B30" s="20" t="s">
        <v>56</v>
      </c>
      <c r="C30" s="20" t="s">
        <v>57</v>
      </c>
      <c r="D30" s="20" t="s">
        <v>58</v>
      </c>
      <c r="E30" s="20" t="s">
        <v>59</v>
      </c>
      <c r="F30" s="20" t="s">
        <v>60</v>
      </c>
      <c r="G30" s="20" t="s">
        <v>61</v>
      </c>
      <c r="H30" s="20" t="s">
        <v>62</v>
      </c>
      <c r="I30" s="20" t="s">
        <v>63</v>
      </c>
    </row>
    <row r="31" customFormat="false" ht="12.75" hidden="false" customHeight="false" outlineLevel="0" collapsed="false">
      <c r="A31" s="21" t="s">
        <v>33</v>
      </c>
      <c r="B31" s="23" t="n">
        <f aca="false">I1!C148</f>
        <v>0.115327319967418</v>
      </c>
      <c r="C31" s="29" t="n">
        <f aca="false">B31/F4</f>
        <v>2.34942886993348</v>
      </c>
      <c r="D31" s="30" t="n">
        <f aca="false">C31*B4/0.00000114</f>
        <v>515225.629371376</v>
      </c>
      <c r="E31" s="31" t="n">
        <f aca="false">0.25/(LOG(D4/3.7/B4+5.74/D31^0.9))^2</f>
        <v>0.0158366893155061</v>
      </c>
      <c r="F31" s="32" t="n">
        <f aca="false">E31*C31^2*C4/19.62/B4</f>
        <v>8.91086761532723</v>
      </c>
      <c r="G31" s="32" t="n">
        <f aca="false">E4*C31^2/19.62</f>
        <v>0</v>
      </c>
      <c r="H31" s="32" t="n">
        <f aca="false">G31+F31</f>
        <v>8.91086761532723</v>
      </c>
      <c r="I31" s="32" t="n">
        <f aca="false">H31/B31^2</f>
        <v>669.970363701199</v>
      </c>
    </row>
    <row r="32" customFormat="false" ht="12.75" hidden="false" customHeight="false" outlineLevel="0" collapsed="false">
      <c r="A32" s="20" t="s">
        <v>35</v>
      </c>
      <c r="B32" s="23" t="n">
        <f aca="false">I1!C149</f>
        <v>0.00717813950911762</v>
      </c>
      <c r="C32" s="29" t="n">
        <f aca="false">B32/F5</f>
        <v>0.406199603583751</v>
      </c>
      <c r="D32" s="30" t="n">
        <f aca="false">C32*B5/0.00000114</f>
        <v>53447.3162610199</v>
      </c>
      <c r="E32" s="31" t="n">
        <f aca="false">0.25/(LOG(D5/3.7/B5+5.74/D32^0.9))^2</f>
        <v>0.0220199589611453</v>
      </c>
      <c r="F32" s="32" t="n">
        <f aca="false">E32*C32^2*C5/19.62/B5</f>
        <v>0.493816076922918</v>
      </c>
      <c r="G32" s="32" t="n">
        <f aca="false">E5*C32^2/19.62</f>
        <v>0.0840969000772663</v>
      </c>
      <c r="H32" s="32" t="n">
        <f aca="false">G32+F32</f>
        <v>0.577912977000184</v>
      </c>
      <c r="I32" s="32" t="n">
        <f aca="false">H32/B32^2</f>
        <v>11216.0169568396</v>
      </c>
    </row>
    <row r="33" customFormat="false" ht="12.75" hidden="false" customHeight="false" outlineLevel="0" collapsed="false">
      <c r="A33" s="20" t="s">
        <v>36</v>
      </c>
      <c r="B33" s="23" t="n">
        <f aca="false">I1!C150</f>
        <v>0.0328218604908824</v>
      </c>
      <c r="C33" s="29" t="n">
        <f aca="false">B33/F6</f>
        <v>4.17900907087721</v>
      </c>
      <c r="D33" s="30" t="n">
        <f aca="false">C33*B6/0.00000114</f>
        <v>366579.743059404</v>
      </c>
      <c r="E33" s="31" t="n">
        <f aca="false">0.25/(LOG(D6/3.7/B6+5.74/D33^0.9))^2</f>
        <v>0.0186581982124495</v>
      </c>
      <c r="F33" s="32" t="n">
        <f aca="false">E33*C33^2*C6/19.62/B6</f>
        <v>33.2159992996767</v>
      </c>
      <c r="G33" s="32" t="n">
        <f aca="false">E6*C33^2/19.62</f>
        <v>0</v>
      </c>
      <c r="H33" s="32" t="n">
        <f aca="false">G33+F33</f>
        <v>33.2159992996767</v>
      </c>
      <c r="I33" s="32" t="n">
        <f aca="false">H33/B33^2</f>
        <v>30833.3655864422</v>
      </c>
    </row>
    <row r="34" customFormat="false" ht="12.75" hidden="false" customHeight="false" outlineLevel="0" collapsed="false">
      <c r="A34" s="20" t="s">
        <v>37</v>
      </c>
      <c r="B34" s="23" t="n">
        <f aca="false">I1!C151</f>
        <v>0.0628218604908824</v>
      </c>
      <c r="C34" s="29" t="n">
        <f aca="false">B34/F7</f>
        <v>3.55499009114787</v>
      </c>
      <c r="D34" s="30" t="n">
        <f aca="false">C34*B7/0.00000114</f>
        <v>467761.854098403</v>
      </c>
      <c r="E34" s="31" t="n">
        <f aca="false">0.25/(LOG(D7/3.7/B7+5.74/D34^0.9))^2</f>
        <v>0.0171842293461188</v>
      </c>
      <c r="F34" s="32" t="n">
        <f aca="false">E34*C34^2*C7/19.62/B7</f>
        <v>29.5172965574445</v>
      </c>
      <c r="G34" s="32" t="n">
        <f aca="false">E7*C34^2/19.62</f>
        <v>0</v>
      </c>
      <c r="H34" s="32" t="n">
        <f aca="false">G34+F34</f>
        <v>29.5172965574445</v>
      </c>
      <c r="I34" s="32" t="n">
        <f aca="false">H34/B34^2</f>
        <v>7479.19730981687</v>
      </c>
    </row>
    <row r="35" customFormat="false" ht="12.75" hidden="false" customHeight="false" outlineLevel="0" collapsed="false">
      <c r="A35" s="20" t="s">
        <v>38</v>
      </c>
      <c r="B35" s="23" t="n">
        <f aca="false">I1!C152</f>
        <v>0.0481491804583007</v>
      </c>
      <c r="C35" s="29" t="n">
        <f aca="false">B35/F8</f>
        <v>6.1305440606098</v>
      </c>
      <c r="D35" s="30" t="n">
        <f aca="false">C35*B8/0.00000114</f>
        <v>537767.022860509</v>
      </c>
      <c r="E35" s="31" t="n">
        <f aca="false">0.25/(LOG(D8/3.7/B8+5.74/D35^0.9))^2</f>
        <v>0.0183165600206121</v>
      </c>
      <c r="F35" s="32" t="n">
        <f aca="false">E35*C35^2*C8/19.62/B8</f>
        <v>70.1734683454575</v>
      </c>
      <c r="G35" s="32" t="n">
        <f aca="false">E8*C35^2/19.62</f>
        <v>0</v>
      </c>
      <c r="H35" s="32" t="n">
        <f aca="false">G35+F35</f>
        <v>70.1734683454575</v>
      </c>
      <c r="I35" s="32" t="n">
        <f aca="false">H35/B35^2</f>
        <v>30268.7957846171</v>
      </c>
    </row>
    <row r="36" customFormat="false" ht="12.75" hidden="false" customHeight="false" outlineLevel="0" collapsed="false">
      <c r="A36" s="20" t="s">
        <v>39</v>
      </c>
      <c r="B36" s="23" t="n">
        <f aca="false">I1!C153</f>
        <v>0.0446726800325816</v>
      </c>
      <c r="C36" s="29" t="n">
        <f aca="false">B36/F9</f>
        <v>1.42197556966959</v>
      </c>
      <c r="D36" s="30" t="n">
        <f aca="false">C36*B9/0.00000114</f>
        <v>249469.398187648</v>
      </c>
      <c r="E36" s="31" t="n">
        <f aca="false">0.25/(LOG(D9/3.7/B9+5.74/D36^0.9))^2</f>
        <v>0.0173705996282835</v>
      </c>
      <c r="F36" s="32" t="n">
        <f aca="false">E36*C36^2*C9/19.62/B9</f>
        <v>5.3705817557035</v>
      </c>
      <c r="G36" s="32" t="n">
        <f aca="false">E9*C36^2/19.62</f>
        <v>0</v>
      </c>
      <c r="H36" s="32" t="n">
        <f aca="false">G36+F36</f>
        <v>5.3705817557035</v>
      </c>
      <c r="I36" s="32" t="n">
        <f aca="false">H36/B36^2</f>
        <v>2691.14635308079</v>
      </c>
    </row>
    <row r="37" customFormat="false" ht="12.75" hidden="false" customHeight="false" outlineLevel="0" collapsed="false">
      <c r="A37" s="20" t="s">
        <v>40</v>
      </c>
      <c r="B37" s="23" t="n">
        <f aca="false">I1!C154</f>
        <v>0.0846726800325821</v>
      </c>
      <c r="C37" s="29" t="n">
        <f aca="false">B37/F10</f>
        <v>1.72493767321906</v>
      </c>
      <c r="D37" s="30" t="n">
        <f aca="false">C37*B10/0.00000114</f>
        <v>378275.805530494</v>
      </c>
      <c r="E37" s="31" t="n">
        <f aca="false">0.25/(LOG(D10/3.7/B10+5.74/D37^0.9))^2</f>
        <v>0.0162527911808359</v>
      </c>
      <c r="F37" s="32" t="n">
        <f aca="false">E37*C37^2*C10/19.62/B10</f>
        <v>2.9577196957354</v>
      </c>
      <c r="G37" s="32" t="n">
        <f aca="false">E10*C37^2/19.62</f>
        <v>0</v>
      </c>
      <c r="H37" s="32" t="n">
        <f aca="false">G37+F37</f>
        <v>2.9577196957354</v>
      </c>
      <c r="I37" s="32" t="n">
        <f aca="false">H37/B37^2</f>
        <v>412.544119606717</v>
      </c>
    </row>
    <row r="39" customFormat="false" ht="12.75" hidden="false" customHeight="false" outlineLevel="0" collapsed="false">
      <c r="A39" s="33" t="s">
        <v>64</v>
      </c>
    </row>
    <row r="40" customFormat="false" ht="12.75" hidden="false" customHeight="false" outlineLevel="0" collapsed="false">
      <c r="A40" s="32" t="n">
        <f aca="false">I31*B31</f>
        <v>77.2658865032559</v>
      </c>
      <c r="B40" s="32" t="n">
        <v>0</v>
      </c>
      <c r="C40" s="32" t="n">
        <v>0</v>
      </c>
      <c r="D40" s="32" t="n">
        <v>0</v>
      </c>
      <c r="E40" s="32" t="n">
        <v>0</v>
      </c>
      <c r="F40" s="32" t="n">
        <v>0</v>
      </c>
      <c r="G40" s="32" t="n">
        <v>0</v>
      </c>
    </row>
    <row r="41" customFormat="false" ht="12.75" hidden="false" customHeight="false" outlineLevel="0" collapsed="false">
      <c r="A41" s="32" t="n">
        <v>0</v>
      </c>
      <c r="B41" s="32" t="n">
        <f aca="false">I32*B32</f>
        <v>80.5101344528235</v>
      </c>
      <c r="C41" s="32" t="n">
        <v>0</v>
      </c>
      <c r="D41" s="32" t="n">
        <v>0</v>
      </c>
      <c r="E41" s="32" t="n">
        <v>0</v>
      </c>
      <c r="F41" s="32" t="n">
        <v>0</v>
      </c>
      <c r="G41" s="32" t="n">
        <v>0</v>
      </c>
    </row>
    <row r="42" customFormat="false" ht="12.75" hidden="false" customHeight="false" outlineLevel="0" collapsed="false">
      <c r="A42" s="32" t="n">
        <v>0</v>
      </c>
      <c r="B42" s="32" t="n">
        <v>0</v>
      </c>
      <c r="C42" s="32" t="n">
        <f aca="false">I33*B33</f>
        <v>1012.00842374258</v>
      </c>
      <c r="D42" s="32" t="n">
        <v>0</v>
      </c>
      <c r="E42" s="32" t="n">
        <v>0</v>
      </c>
      <c r="F42" s="32" t="n">
        <v>0</v>
      </c>
      <c r="G42" s="32" t="n">
        <v>0</v>
      </c>
    </row>
    <row r="43" customFormat="false" ht="12.75" hidden="false" customHeight="false" outlineLevel="0" collapsed="false">
      <c r="A43" s="32" t="n">
        <v>0</v>
      </c>
      <c r="B43" s="32" t="n">
        <v>0</v>
      </c>
      <c r="C43" s="32" t="n">
        <v>0</v>
      </c>
      <c r="D43" s="32" t="n">
        <f aca="false">I34*B34</f>
        <v>469.857089981098</v>
      </c>
      <c r="E43" s="32" t="n">
        <v>0</v>
      </c>
      <c r="F43" s="32" t="n">
        <v>0</v>
      </c>
      <c r="G43" s="32" t="n">
        <v>0</v>
      </c>
    </row>
    <row r="44" customFormat="false" ht="12.75" hidden="false" customHeight="false" outlineLevel="0" collapsed="false">
      <c r="A44" s="32" t="n">
        <v>0</v>
      </c>
      <c r="B44" s="32" t="n">
        <v>0</v>
      </c>
      <c r="C44" s="32" t="n">
        <v>0</v>
      </c>
      <c r="D44" s="32" t="n">
        <v>0</v>
      </c>
      <c r="E44" s="32" t="n">
        <f aca="false">I35*B35</f>
        <v>1457.41771048898</v>
      </c>
      <c r="F44" s="32" t="n">
        <v>0</v>
      </c>
      <c r="G44" s="32" t="n">
        <v>0</v>
      </c>
    </row>
    <row r="45" customFormat="false" ht="12.75" hidden="false" customHeight="false" outlineLevel="0" collapsed="false">
      <c r="A45" s="32" t="n">
        <v>0</v>
      </c>
      <c r="B45" s="32" t="n">
        <v>0</v>
      </c>
      <c r="C45" s="32" t="n">
        <v>0</v>
      </c>
      <c r="D45" s="32" t="n">
        <v>0</v>
      </c>
      <c r="E45" s="32" t="n">
        <v>0</v>
      </c>
      <c r="F45" s="32" t="n">
        <f aca="false">I36*B36</f>
        <v>120.220719952027</v>
      </c>
      <c r="G45" s="32" t="n">
        <v>0</v>
      </c>
    </row>
    <row r="46" customFormat="false" ht="12.75" hidden="false" customHeight="false" outlineLevel="0" collapsed="false">
      <c r="A46" s="32" t="n">
        <v>0</v>
      </c>
      <c r="B46" s="32" t="n">
        <v>0</v>
      </c>
      <c r="C46" s="32" t="n">
        <v>0</v>
      </c>
      <c r="D46" s="32" t="n">
        <v>0</v>
      </c>
      <c r="E46" s="32" t="n">
        <v>0</v>
      </c>
      <c r="F46" s="32" t="n">
        <v>0</v>
      </c>
      <c r="G46" s="32" t="n">
        <f aca="false">I37*B37</f>
        <v>34.9312162387828</v>
      </c>
    </row>
    <row r="48" customFormat="false" ht="12.75" hidden="false" customHeight="false" outlineLevel="0" collapsed="false">
      <c r="A48" s="0" t="s">
        <v>65</v>
      </c>
    </row>
    <row r="49" customFormat="false" ht="12.75" hidden="false" customHeight="false" outlineLevel="0" collapsed="false">
      <c r="A49" s="32" t="n">
        <f aca="false">A40</f>
        <v>77.2658865032559</v>
      </c>
      <c r="B49" s="32" t="n">
        <f aca="false">B40</f>
        <v>0</v>
      </c>
      <c r="C49" s="32" t="n">
        <f aca="false">C40</f>
        <v>0</v>
      </c>
      <c r="D49" s="32" t="n">
        <f aca="false">D40</f>
        <v>0</v>
      </c>
      <c r="E49" s="32" t="n">
        <f aca="false">E40</f>
        <v>0</v>
      </c>
      <c r="F49" s="32" t="n">
        <f aca="false">F40</f>
        <v>0</v>
      </c>
      <c r="G49" s="32" t="n">
        <f aca="false">G40</f>
        <v>0</v>
      </c>
    </row>
    <row r="50" customFormat="false" ht="12.75" hidden="false" customHeight="false" outlineLevel="0" collapsed="false">
      <c r="A50" s="32" t="n">
        <f aca="false">A41</f>
        <v>0</v>
      </c>
      <c r="B50" s="32" t="n">
        <f aca="false">B41</f>
        <v>80.5101344528235</v>
      </c>
      <c r="C50" s="32" t="n">
        <f aca="false">C41</f>
        <v>0</v>
      </c>
      <c r="D50" s="32" t="n">
        <f aca="false">D41</f>
        <v>0</v>
      </c>
      <c r="E50" s="32" t="n">
        <f aca="false">E41</f>
        <v>0</v>
      </c>
      <c r="F50" s="32" t="n">
        <f aca="false">F41</f>
        <v>0</v>
      </c>
      <c r="G50" s="32" t="n">
        <f aca="false">G41</f>
        <v>0</v>
      </c>
    </row>
    <row r="51" customFormat="false" ht="12.75" hidden="false" customHeight="false" outlineLevel="0" collapsed="false">
      <c r="A51" s="32" t="n">
        <f aca="false">A42</f>
        <v>0</v>
      </c>
      <c r="B51" s="32" t="n">
        <f aca="false">B42</f>
        <v>0</v>
      </c>
      <c r="C51" s="32" t="n">
        <f aca="false">C42</f>
        <v>1012.00842374258</v>
      </c>
      <c r="D51" s="32" t="n">
        <f aca="false">D42</f>
        <v>0</v>
      </c>
      <c r="E51" s="32" t="n">
        <f aca="false">E42</f>
        <v>0</v>
      </c>
      <c r="F51" s="32" t="n">
        <f aca="false">F42</f>
        <v>0</v>
      </c>
      <c r="G51" s="32" t="n">
        <f aca="false">G42</f>
        <v>0</v>
      </c>
    </row>
    <row r="52" customFormat="false" ht="12.75" hidden="false" customHeight="false" outlineLevel="0" collapsed="false">
      <c r="A52" s="32" t="n">
        <f aca="false">A43</f>
        <v>0</v>
      </c>
      <c r="B52" s="32" t="n">
        <f aca="false">B43</f>
        <v>0</v>
      </c>
      <c r="C52" s="32" t="n">
        <f aca="false">C43</f>
        <v>0</v>
      </c>
      <c r="D52" s="32" t="n">
        <f aca="false">D43</f>
        <v>469.857089981098</v>
      </c>
      <c r="E52" s="32" t="n">
        <f aca="false">E43</f>
        <v>0</v>
      </c>
      <c r="F52" s="32" t="n">
        <f aca="false">F43</f>
        <v>0</v>
      </c>
      <c r="G52" s="32" t="n">
        <f aca="false">G43</f>
        <v>0</v>
      </c>
    </row>
    <row r="53" customFormat="false" ht="12.75" hidden="false" customHeight="false" outlineLevel="0" collapsed="false">
      <c r="A53" s="32" t="n">
        <f aca="false">A44</f>
        <v>0</v>
      </c>
      <c r="B53" s="32" t="n">
        <f aca="false">B44</f>
        <v>0</v>
      </c>
      <c r="C53" s="32" t="n">
        <f aca="false">C44</f>
        <v>0</v>
      </c>
      <c r="D53" s="32" t="n">
        <f aca="false">D44</f>
        <v>0</v>
      </c>
      <c r="E53" s="32" t="n">
        <f aca="false">E44</f>
        <v>1457.41771048898</v>
      </c>
      <c r="F53" s="32" t="n">
        <f aca="false">F44</f>
        <v>0</v>
      </c>
      <c r="G53" s="32" t="n">
        <f aca="false">G44</f>
        <v>0</v>
      </c>
    </row>
    <row r="54" customFormat="false" ht="12.75" hidden="false" customHeight="false" outlineLevel="0" collapsed="false">
      <c r="A54" s="32" t="n">
        <f aca="false">A45</f>
        <v>0</v>
      </c>
      <c r="B54" s="32" t="n">
        <f aca="false">B45</f>
        <v>0</v>
      </c>
      <c r="C54" s="32" t="n">
        <f aca="false">C45</f>
        <v>0</v>
      </c>
      <c r="D54" s="32" t="n">
        <f aca="false">D45</f>
        <v>0</v>
      </c>
      <c r="E54" s="32" t="n">
        <f aca="false">E45</f>
        <v>0</v>
      </c>
      <c r="F54" s="32" t="n">
        <f aca="false">F45</f>
        <v>120.220719952027</v>
      </c>
      <c r="G54" s="32" t="n">
        <f aca="false">G45</f>
        <v>0</v>
      </c>
    </row>
    <row r="55" customFormat="false" ht="12.75" hidden="false" customHeight="false" outlineLevel="0" collapsed="false">
      <c r="A55" s="32" t="n">
        <f aca="false">A46</f>
        <v>0</v>
      </c>
      <c r="B55" s="32" t="n">
        <f aca="false">B46</f>
        <v>0</v>
      </c>
      <c r="C55" s="32" t="n">
        <f aca="false">C46</f>
        <v>0</v>
      </c>
      <c r="D55" s="32" t="n">
        <f aca="false">D46</f>
        <v>0</v>
      </c>
      <c r="E55" s="32" t="n">
        <f aca="false">E46</f>
        <v>0</v>
      </c>
      <c r="F55" s="32" t="n">
        <f aca="false">F46</f>
        <v>0</v>
      </c>
      <c r="G55" s="32" t="n">
        <f aca="false">G46</f>
        <v>34.9312162387828</v>
      </c>
    </row>
    <row r="57" customFormat="false" ht="12.75" hidden="false" customHeight="false" outlineLevel="0" collapsed="false">
      <c r="A57" s="0" t="s">
        <v>66</v>
      </c>
    </row>
    <row r="58" customFormat="false" ht="12.75" hidden="false" customHeight="false" outlineLevel="0" collapsed="false">
      <c r="A58" s="32" t="n">
        <f aca="false" t="array" ref="A58:G64">MMULT(M14:S20,A49:G55)</f>
        <v>154.531773006512</v>
      </c>
      <c r="B58" s="32" t="n">
        <v>0</v>
      </c>
      <c r="C58" s="32" t="n">
        <v>0</v>
      </c>
      <c r="D58" s="32" t="n">
        <v>0</v>
      </c>
      <c r="E58" s="32" t="n">
        <v>0</v>
      </c>
      <c r="F58" s="32" t="n">
        <v>0</v>
      </c>
      <c r="G58" s="32" t="n">
        <v>0</v>
      </c>
    </row>
    <row r="59" customFormat="false" ht="12.75" hidden="false" customHeight="false" outlineLevel="0" collapsed="false">
      <c r="A59" s="32" t="n">
        <v>0</v>
      </c>
      <c r="B59" s="32" t="n">
        <v>161.020268905647</v>
      </c>
      <c r="C59" s="32" t="n">
        <v>0</v>
      </c>
      <c r="D59" s="32" t="n">
        <v>0</v>
      </c>
      <c r="E59" s="32" t="n">
        <v>0</v>
      </c>
      <c r="F59" s="32" t="n">
        <v>0</v>
      </c>
      <c r="G59" s="32" t="n">
        <v>0</v>
      </c>
    </row>
    <row r="60" customFormat="false" ht="12.75" hidden="false" customHeight="false" outlineLevel="0" collapsed="false">
      <c r="A60" s="32" t="n">
        <v>0</v>
      </c>
      <c r="B60" s="32" t="n">
        <v>0</v>
      </c>
      <c r="C60" s="32" t="n">
        <v>2024.01684748516</v>
      </c>
      <c r="D60" s="32" t="n">
        <v>0</v>
      </c>
      <c r="E60" s="32" t="n">
        <v>0</v>
      </c>
      <c r="F60" s="32" t="n">
        <v>0</v>
      </c>
      <c r="G60" s="32" t="n">
        <v>0</v>
      </c>
    </row>
    <row r="61" customFormat="false" ht="12.75" hidden="false" customHeight="false" outlineLevel="0" collapsed="false">
      <c r="A61" s="32" t="n">
        <v>0</v>
      </c>
      <c r="B61" s="32" t="n">
        <v>0</v>
      </c>
      <c r="C61" s="32" t="n">
        <v>0</v>
      </c>
      <c r="D61" s="32" t="n">
        <v>939.714179962196</v>
      </c>
      <c r="E61" s="32" t="n">
        <v>0</v>
      </c>
      <c r="F61" s="32" t="n">
        <v>0</v>
      </c>
      <c r="G61" s="32" t="n">
        <v>0</v>
      </c>
    </row>
    <row r="62" customFormat="false" ht="12.75" hidden="false" customHeight="false" outlineLevel="0" collapsed="false">
      <c r="A62" s="32" t="n">
        <v>0</v>
      </c>
      <c r="B62" s="32" t="n">
        <v>0</v>
      </c>
      <c r="C62" s="32" t="n">
        <v>0</v>
      </c>
      <c r="D62" s="32" t="n">
        <v>0</v>
      </c>
      <c r="E62" s="32" t="n">
        <v>2914.83542097796</v>
      </c>
      <c r="F62" s="32" t="n">
        <v>0</v>
      </c>
      <c r="G62" s="32" t="n">
        <v>0</v>
      </c>
    </row>
    <row r="63" customFormat="false" ht="12.75" hidden="false" customHeight="false" outlineLevel="0" collapsed="false">
      <c r="A63" s="32" t="n">
        <v>0</v>
      </c>
      <c r="B63" s="32" t="n">
        <v>0</v>
      </c>
      <c r="C63" s="32" t="n">
        <v>0</v>
      </c>
      <c r="D63" s="32" t="n">
        <v>0</v>
      </c>
      <c r="E63" s="32" t="n">
        <v>0</v>
      </c>
      <c r="F63" s="32" t="n">
        <v>240.441439904054</v>
      </c>
      <c r="G63" s="32" t="n">
        <v>0</v>
      </c>
    </row>
    <row r="64" customFormat="false" ht="12.75" hidden="false" customHeight="false" outlineLevel="0" collapsed="false">
      <c r="A64" s="32" t="n">
        <v>0</v>
      </c>
      <c r="B64" s="32" t="n">
        <v>0</v>
      </c>
      <c r="C64" s="32" t="n">
        <v>0</v>
      </c>
      <c r="D64" s="32" t="n">
        <v>0</v>
      </c>
      <c r="E64" s="32" t="n">
        <v>0</v>
      </c>
      <c r="F64" s="32" t="n">
        <v>0</v>
      </c>
      <c r="G64" s="32" t="n">
        <v>69.8624324775657</v>
      </c>
    </row>
    <row r="66" customFormat="false" ht="12.75" hidden="false" customHeight="false" outlineLevel="0" collapsed="false">
      <c r="A66" s="0" t="s">
        <v>67</v>
      </c>
    </row>
    <row r="67" customFormat="false" ht="12.75" hidden="false" customHeight="false" outlineLevel="0" collapsed="false">
      <c r="A67" s="25" t="n">
        <f aca="false" t="array" ref="A67:G73">MINVERSE(A58:G64)</f>
        <v>0.00647116111168841</v>
      </c>
      <c r="B67" s="25" t="n">
        <v>0</v>
      </c>
      <c r="C67" s="25" t="n">
        <v>0</v>
      </c>
      <c r="D67" s="25" t="n">
        <v>0</v>
      </c>
      <c r="E67" s="25" t="n">
        <v>0</v>
      </c>
      <c r="F67" s="25" t="n">
        <v>0</v>
      </c>
      <c r="G67" s="25" t="n">
        <v>0</v>
      </c>
    </row>
    <row r="68" customFormat="false" ht="12.75" hidden="false" customHeight="false" outlineLevel="0" collapsed="false">
      <c r="A68" s="25" t="n">
        <v>0</v>
      </c>
      <c r="B68" s="25" t="n">
        <v>0.00621039827343705</v>
      </c>
      <c r="C68" s="25" t="n">
        <v>0</v>
      </c>
      <c r="D68" s="25" t="n">
        <v>0</v>
      </c>
      <c r="E68" s="25" t="n">
        <v>0</v>
      </c>
      <c r="F68" s="25" t="n">
        <v>0</v>
      </c>
      <c r="G68" s="25" t="n">
        <v>0</v>
      </c>
    </row>
    <row r="69" customFormat="false" ht="12.75" hidden="false" customHeight="false" outlineLevel="0" collapsed="false">
      <c r="A69" s="25" t="n">
        <v>0</v>
      </c>
      <c r="B69" s="25" t="n">
        <v>0</v>
      </c>
      <c r="C69" s="25" t="n">
        <v>0.000494067033702067</v>
      </c>
      <c r="D69" s="25" t="n">
        <v>0</v>
      </c>
      <c r="E69" s="25" t="n">
        <v>0</v>
      </c>
      <c r="F69" s="25" t="n">
        <v>0</v>
      </c>
      <c r="G69" s="25" t="n">
        <v>0</v>
      </c>
    </row>
    <row r="70" customFormat="false" ht="12.75" hidden="false" customHeight="false" outlineLevel="0" collapsed="false">
      <c r="A70" s="25" t="n">
        <v>0</v>
      </c>
      <c r="B70" s="25" t="n">
        <v>0</v>
      </c>
      <c r="C70" s="25" t="n">
        <v>0</v>
      </c>
      <c r="D70" s="25" t="n">
        <v>0.0010641533578223</v>
      </c>
      <c r="E70" s="25" t="n">
        <v>0</v>
      </c>
      <c r="F70" s="25" t="n">
        <v>0</v>
      </c>
      <c r="G70" s="25" t="n">
        <v>0</v>
      </c>
    </row>
    <row r="71" customFormat="false" ht="12.75" hidden="false" customHeight="false" outlineLevel="0" collapsed="false">
      <c r="A71" s="25" t="n">
        <v>0</v>
      </c>
      <c r="B71" s="25" t="n">
        <v>0</v>
      </c>
      <c r="C71" s="25" t="n">
        <v>0</v>
      </c>
      <c r="D71" s="25" t="n">
        <v>0</v>
      </c>
      <c r="E71" s="25" t="n">
        <v>0.000343072542896603</v>
      </c>
      <c r="F71" s="25" t="n">
        <v>0</v>
      </c>
      <c r="G71" s="25" t="n">
        <v>0</v>
      </c>
    </row>
    <row r="72" customFormat="false" ht="12.75" hidden="false" customHeight="false" outlineLevel="0" collapsed="false">
      <c r="A72" s="25" t="n">
        <v>0</v>
      </c>
      <c r="B72" s="25" t="n">
        <v>0</v>
      </c>
      <c r="C72" s="25" t="n">
        <v>0</v>
      </c>
      <c r="D72" s="25" t="n">
        <v>0</v>
      </c>
      <c r="E72" s="25" t="n">
        <v>0</v>
      </c>
      <c r="F72" s="25" t="n">
        <v>0.00415901685000324</v>
      </c>
      <c r="G72" s="25" t="n">
        <v>0</v>
      </c>
    </row>
    <row r="73" customFormat="false" ht="12.75" hidden="false" customHeight="false" outlineLevel="0" collapsed="false">
      <c r="A73" s="25" t="n">
        <v>0</v>
      </c>
      <c r="B73" s="25" t="n">
        <v>0</v>
      </c>
      <c r="C73" s="25" t="n">
        <v>0</v>
      </c>
      <c r="D73" s="25" t="n">
        <v>0</v>
      </c>
      <c r="E73" s="25" t="n">
        <v>0</v>
      </c>
      <c r="F73" s="25" t="n">
        <v>0</v>
      </c>
      <c r="G73" s="25" t="n">
        <v>0.0143138445733495</v>
      </c>
    </row>
    <row r="75" customFormat="false" ht="12.75" hidden="false" customHeight="false" outlineLevel="0" collapsed="false">
      <c r="A75" s="0" t="s">
        <v>68</v>
      </c>
    </row>
    <row r="76" customFormat="false" ht="12.75" hidden="false" customHeight="false" outlineLevel="0" collapsed="false">
      <c r="A76" s="25" t="n">
        <f aca="false" t="array" ref="A76:G80">MMULT(A23:G27,A67:G73)</f>
        <v>0.00647116111168841</v>
      </c>
      <c r="B76" s="25" t="n">
        <v>-0.00621039827343705</v>
      </c>
      <c r="C76" s="25" t="n">
        <v>0</v>
      </c>
      <c r="D76" s="25" t="n">
        <v>0</v>
      </c>
      <c r="E76" s="25" t="n">
        <v>-0.000343072542896603</v>
      </c>
      <c r="F76" s="25" t="n">
        <v>0</v>
      </c>
      <c r="G76" s="25" t="n">
        <v>0</v>
      </c>
    </row>
    <row r="77" customFormat="false" ht="12.75" hidden="false" customHeight="false" outlineLevel="0" collapsed="false">
      <c r="A77" s="25" t="n">
        <v>0</v>
      </c>
      <c r="B77" s="25" t="n">
        <v>0.00621039827343705</v>
      </c>
      <c r="C77" s="25" t="n">
        <v>0.000494067033702067</v>
      </c>
      <c r="D77" s="25" t="n">
        <v>0</v>
      </c>
      <c r="E77" s="25" t="n">
        <v>0</v>
      </c>
      <c r="F77" s="25" t="n">
        <v>0</v>
      </c>
      <c r="G77" s="25" t="n">
        <v>0</v>
      </c>
    </row>
    <row r="78" customFormat="false" ht="12.75" hidden="false" customHeight="false" outlineLevel="0" collapsed="false">
      <c r="A78" s="25" t="n">
        <v>0</v>
      </c>
      <c r="B78" s="25" t="n">
        <v>0</v>
      </c>
      <c r="C78" s="25" t="n">
        <v>-0.000494067033702067</v>
      </c>
      <c r="D78" s="25" t="n">
        <v>0.0010641533578223</v>
      </c>
      <c r="E78" s="25" t="n">
        <v>0</v>
      </c>
      <c r="F78" s="25" t="n">
        <v>0</v>
      </c>
      <c r="G78" s="25" t="n">
        <v>0</v>
      </c>
    </row>
    <row r="79" customFormat="false" ht="12.75" hidden="false" customHeight="false" outlineLevel="0" collapsed="false">
      <c r="A79" s="25" t="n">
        <v>0</v>
      </c>
      <c r="B79" s="25" t="n">
        <v>0</v>
      </c>
      <c r="C79" s="25" t="n">
        <v>0</v>
      </c>
      <c r="D79" s="25" t="n">
        <v>-0.0010641533578223</v>
      </c>
      <c r="E79" s="25" t="n">
        <v>0.000343072542896603</v>
      </c>
      <c r="F79" s="25" t="n">
        <v>0.00415901685000324</v>
      </c>
      <c r="G79" s="25" t="n">
        <v>0</v>
      </c>
    </row>
    <row r="80" customFormat="false" ht="12.75" hidden="false" customHeight="false" outlineLevel="0" collapsed="false">
      <c r="A80" s="25" t="n">
        <v>0</v>
      </c>
      <c r="B80" s="25" t="n">
        <v>0</v>
      </c>
      <c r="C80" s="25" t="n">
        <v>0</v>
      </c>
      <c r="D80" s="25" t="n">
        <v>0</v>
      </c>
      <c r="E80" s="25" t="n">
        <v>0</v>
      </c>
      <c r="F80" s="25" t="n">
        <v>-0.00415901685000324</v>
      </c>
      <c r="G80" s="25" t="n">
        <v>0.0143138445733495</v>
      </c>
    </row>
    <row r="82" customFormat="false" ht="12.75" hidden="false" customHeight="false" outlineLevel="0" collapsed="false">
      <c r="A82" s="0" t="s">
        <v>69</v>
      </c>
    </row>
    <row r="83" customFormat="false" ht="12.75" hidden="false" customHeight="false" outlineLevel="0" collapsed="false">
      <c r="A83" s="25" t="n">
        <f aca="false" t="array" ref="A83:E87">MMULT(A76:G80,C14:G20)</f>
        <v>0.0130246319280221</v>
      </c>
      <c r="B83" s="25" t="n">
        <v>-0.00621039827343705</v>
      </c>
      <c r="C83" s="25" t="n">
        <v>0</v>
      </c>
      <c r="D83" s="25" t="n">
        <v>-0.000343072542896603</v>
      </c>
      <c r="E83" s="25" t="n">
        <v>0</v>
      </c>
    </row>
    <row r="84" customFormat="false" ht="12.75" hidden="false" customHeight="false" outlineLevel="0" collapsed="false">
      <c r="A84" s="25" t="n">
        <v>-0.00621039827343705</v>
      </c>
      <c r="B84" s="25" t="n">
        <v>0.00670446530713912</v>
      </c>
      <c r="C84" s="25" t="n">
        <v>-0.000494067033702067</v>
      </c>
      <c r="D84" s="25" t="n">
        <v>0</v>
      </c>
      <c r="E84" s="25" t="n">
        <v>0</v>
      </c>
    </row>
    <row r="85" customFormat="false" ht="12.75" hidden="false" customHeight="false" outlineLevel="0" collapsed="false">
      <c r="A85" s="25" t="n">
        <v>0</v>
      </c>
      <c r="B85" s="25" t="n">
        <v>-0.000494067033702067</v>
      </c>
      <c r="C85" s="25" t="n">
        <v>0.00155822039152437</v>
      </c>
      <c r="D85" s="25" t="n">
        <v>-0.0010641533578223</v>
      </c>
      <c r="E85" s="25" t="n">
        <v>0</v>
      </c>
    </row>
    <row r="86" customFormat="false" ht="12.75" hidden="false" customHeight="false" outlineLevel="0" collapsed="false">
      <c r="A86" s="25" t="n">
        <v>-0.000343072542896603</v>
      </c>
      <c r="B86" s="25" t="n">
        <v>0</v>
      </c>
      <c r="C86" s="25" t="n">
        <v>-0.0010641533578223</v>
      </c>
      <c r="D86" s="25" t="n">
        <v>0.00556624275072214</v>
      </c>
      <c r="E86" s="25" t="n">
        <v>-0.00415901685000324</v>
      </c>
    </row>
    <row r="87" customFormat="false" ht="12.75" hidden="false" customHeight="false" outlineLevel="0" collapsed="false">
      <c r="A87" s="25" t="n">
        <v>0</v>
      </c>
      <c r="B87" s="25" t="n">
        <v>0</v>
      </c>
      <c r="C87" s="25" t="n">
        <v>0</v>
      </c>
      <c r="D87" s="25" t="n">
        <v>-0.00415901685000324</v>
      </c>
      <c r="E87" s="25" t="n">
        <v>0.0184728614233527</v>
      </c>
    </row>
    <row r="89" customFormat="false" ht="12.75" hidden="false" customHeight="false" outlineLevel="0" collapsed="false">
      <c r="A89" s="0" t="s">
        <v>70</v>
      </c>
    </row>
    <row r="90" customFormat="false" ht="12.75" hidden="false" customHeight="false" outlineLevel="0" collapsed="false">
      <c r="A90" s="34" t="n">
        <f aca="false" t="array" ref="A90:E94">-MINVERSE(A83:E87)</f>
        <v>-142.427779884184</v>
      </c>
      <c r="B90" s="34" t="n">
        <v>-136.340850751964</v>
      </c>
      <c r="C90" s="34" t="n">
        <v>-59.828451432343</v>
      </c>
      <c r="D90" s="34" t="n">
        <v>-24.3051371511831</v>
      </c>
      <c r="E90" s="34" t="n">
        <v>-5.47210703511376</v>
      </c>
    </row>
    <row r="91" customFormat="false" ht="12.75" hidden="false" customHeight="false" outlineLevel="0" collapsed="false">
      <c r="A91" s="34" t="n">
        <v>-136.340850751964</v>
      </c>
      <c r="B91" s="34" t="n">
        <v>-283.920228196088</v>
      </c>
      <c r="C91" s="34" t="n">
        <v>-114.968884689868</v>
      </c>
      <c r="D91" s="34" t="n">
        <v>-36.5278512499904</v>
      </c>
      <c r="E91" s="34" t="n">
        <v>-8.22395325561583</v>
      </c>
    </row>
    <row r="92" customFormat="false" ht="12.75" hidden="false" customHeight="false" outlineLevel="0" collapsed="false">
      <c r="A92" s="34" t="n">
        <v>-59.8284514323431</v>
      </c>
      <c r="B92" s="34" t="n">
        <v>-114.968884689868</v>
      </c>
      <c r="C92" s="34" t="n">
        <v>-808.08141424513</v>
      </c>
      <c r="D92" s="34" t="n">
        <v>-190.166765320346</v>
      </c>
      <c r="E92" s="34" t="n">
        <v>-42.8145246777034</v>
      </c>
    </row>
    <row r="93" customFormat="false" ht="12.75" hidden="false" customHeight="false" outlineLevel="0" collapsed="false">
      <c r="A93" s="34" t="n">
        <v>-24.3051371511831</v>
      </c>
      <c r="B93" s="34" t="n">
        <v>-36.5278512499904</v>
      </c>
      <c r="C93" s="34" t="n">
        <v>-190.166765320346</v>
      </c>
      <c r="D93" s="34" t="n">
        <v>-261.498516498848</v>
      </c>
      <c r="E93" s="34" t="n">
        <v>-58.8742973513936</v>
      </c>
    </row>
    <row r="94" customFormat="false" ht="12.75" hidden="false" customHeight="false" outlineLevel="0" collapsed="false">
      <c r="A94" s="34" t="n">
        <v>-5.47210703511376</v>
      </c>
      <c r="B94" s="34" t="n">
        <v>-8.22395325561583</v>
      </c>
      <c r="C94" s="34" t="n">
        <v>-42.8145246777034</v>
      </c>
      <c r="D94" s="34" t="n">
        <v>-58.8742973513936</v>
      </c>
      <c r="E94" s="34" t="n">
        <v>-67.3885418283299</v>
      </c>
    </row>
    <row r="96" customFormat="false" ht="12.75" hidden="false" customHeight="false" outlineLevel="0" collapsed="false">
      <c r="A96" s="0" t="s">
        <v>71</v>
      </c>
      <c r="C96" s="0" t="s">
        <v>72</v>
      </c>
      <c r="E96" s="0" t="s">
        <v>73</v>
      </c>
    </row>
    <row r="97" customFormat="false" ht="12.75" hidden="false" customHeight="false" outlineLevel="0" collapsed="false">
      <c r="A97" s="34" t="n">
        <f aca="false" t="array" ref="A97:A103">MMULT(A40:G46,B31:B37)</f>
        <v>8.91086761532723</v>
      </c>
      <c r="C97" s="25" t="n">
        <f aca="false" t="array" ref="C97:C103">MMULT(J14:J20,K14)</f>
        <v>-100</v>
      </c>
      <c r="E97" s="34" t="n">
        <f aca="false">A97+C97</f>
        <v>-91.0891323846728</v>
      </c>
    </row>
    <row r="98" customFormat="false" ht="12.75" hidden="false" customHeight="false" outlineLevel="0" collapsed="false">
      <c r="A98" s="34" t="n">
        <v>0.577912977000184</v>
      </c>
      <c r="C98" s="25" t="n">
        <v>0</v>
      </c>
      <c r="E98" s="34" t="n">
        <f aca="false">A98+C98</f>
        <v>0.577912977000184</v>
      </c>
    </row>
    <row r="99" customFormat="false" ht="12.75" hidden="false" customHeight="false" outlineLevel="0" collapsed="false">
      <c r="A99" s="34" t="n">
        <v>33.2159992996767</v>
      </c>
      <c r="C99" s="25" t="n">
        <v>0</v>
      </c>
      <c r="E99" s="34" t="n">
        <f aca="false">A99+C99</f>
        <v>33.2159992996767</v>
      </c>
    </row>
    <row r="100" customFormat="false" ht="12.75" hidden="false" customHeight="false" outlineLevel="0" collapsed="false">
      <c r="A100" s="34" t="n">
        <v>29.5172965574445</v>
      </c>
      <c r="C100" s="25" t="n">
        <v>0</v>
      </c>
      <c r="E100" s="34" t="n">
        <f aca="false">A100+C100</f>
        <v>29.5172965574445</v>
      </c>
    </row>
    <row r="101" customFormat="false" ht="12.75" hidden="false" customHeight="false" outlineLevel="0" collapsed="false">
      <c r="A101" s="34" t="n">
        <v>70.1734683454575</v>
      </c>
      <c r="C101" s="25" t="n">
        <v>0</v>
      </c>
      <c r="E101" s="34" t="n">
        <f aca="false">A101+C101</f>
        <v>70.1734683454575</v>
      </c>
    </row>
    <row r="102" customFormat="false" ht="12.75" hidden="false" customHeight="false" outlineLevel="0" collapsed="false">
      <c r="A102" s="34" t="n">
        <v>5.3705817557035</v>
      </c>
      <c r="C102" s="25" t="n">
        <v>0</v>
      </c>
      <c r="E102" s="34" t="n">
        <f aca="false">A102+C102</f>
        <v>5.3705817557035</v>
      </c>
    </row>
    <row r="103" customFormat="false" ht="12.75" hidden="false" customHeight="false" outlineLevel="0" collapsed="false">
      <c r="A103" s="34" t="n">
        <v>2.9577196957354</v>
      </c>
      <c r="C103" s="25" t="n">
        <v>-100</v>
      </c>
      <c r="E103" s="34" t="n">
        <f aca="false">A103+C103</f>
        <v>-97.0422803042646</v>
      </c>
    </row>
    <row r="105" customFormat="false" ht="12.75" hidden="false" customHeight="false" outlineLevel="0" collapsed="false">
      <c r="A105" s="0" t="s">
        <v>74</v>
      </c>
      <c r="C105" s="0" t="s">
        <v>75</v>
      </c>
      <c r="E105" s="0" t="s">
        <v>76</v>
      </c>
    </row>
    <row r="106" customFormat="false" ht="12.75" hidden="false" customHeight="false" outlineLevel="0" collapsed="false">
      <c r="A106" s="29" t="n">
        <f aca="false" t="array" ref="A106:A110">MMULT(A76:G80,E97:E103)</f>
        <v>-0.617116111168841</v>
      </c>
      <c r="C106" s="32" t="n">
        <f aca="false" t="array" ref="C106:C110">MMULT(A23:G27,B31:B37)</f>
        <v>0.0600000000000001</v>
      </c>
      <c r="E106" s="29" t="n">
        <f aca="false">A106-(C106-J23)</f>
        <v>-0.617116111168841</v>
      </c>
    </row>
    <row r="107" customFormat="false" ht="12.75" hidden="false" customHeight="false" outlineLevel="0" collapsed="false">
      <c r="A107" s="29" t="n">
        <v>0.02</v>
      </c>
      <c r="C107" s="32" t="n">
        <v>0.04</v>
      </c>
      <c r="E107" s="29" t="n">
        <f aca="false">A107-(C107-J24)</f>
        <v>0.02</v>
      </c>
    </row>
    <row r="108" customFormat="false" ht="12.75" hidden="false" customHeight="false" outlineLevel="0" collapsed="false">
      <c r="A108" s="29" t="n">
        <v>0.015</v>
      </c>
      <c r="C108" s="32" t="n">
        <v>0.03</v>
      </c>
      <c r="E108" s="29" t="n">
        <f aca="false">A108-(C108-J25)</f>
        <v>0.015</v>
      </c>
    </row>
    <row r="109" customFormat="false" ht="12.75" hidden="false" customHeight="false" outlineLevel="0" collapsed="false">
      <c r="A109" s="29" t="n">
        <v>0.015</v>
      </c>
      <c r="C109" s="32" t="n">
        <v>0.03</v>
      </c>
      <c r="E109" s="29" t="n">
        <f aca="false">A109-(C109-J26)</f>
        <v>0.015</v>
      </c>
    </row>
    <row r="110" customFormat="false" ht="12.75" hidden="false" customHeight="false" outlineLevel="0" collapsed="false">
      <c r="A110" s="29" t="n">
        <v>-1.41138445733495</v>
      </c>
      <c r="C110" s="32" t="n">
        <v>0.0400000000000005</v>
      </c>
      <c r="E110" s="29" t="n">
        <f aca="false">A110-(C110-J27)</f>
        <v>-1.41138445733495</v>
      </c>
    </row>
    <row r="112" customFormat="false" ht="12.75" hidden="false" customHeight="false" outlineLevel="0" collapsed="false">
      <c r="A112" s="0" t="s">
        <v>86</v>
      </c>
    </row>
    <row r="113" customFormat="false" ht="12.75" hidden="false" customHeight="false" outlineLevel="0" collapsed="false">
      <c r="A113" s="35" t="n">
        <f aca="false" t="array" ref="A113:A117">MMULT(A90:E94,E106:E110)</f>
        <v>91.62890361898</v>
      </c>
    </row>
    <row r="114" customFormat="false" ht="12.75" hidden="false" customHeight="false" outlineLevel="0" collapsed="false">
      <c r="A114" s="35" t="n">
        <v>87.7944398093092</v>
      </c>
    </row>
    <row r="115" customFormat="false" ht="12.75" hidden="false" customHeight="false" outlineLevel="0" collapsed="false">
      <c r="A115" s="35" t="n">
        <v>80.0757555761962</v>
      </c>
    </row>
    <row r="116" customFormat="false" ht="12.75" hidden="false" customHeight="false" outlineLevel="0" collapsed="false">
      <c r="A116" s="35" t="n">
        <v>90.587823686149</v>
      </c>
    </row>
    <row r="117" customFormat="false" ht="12.75" hidden="false" customHeight="false" outlineLevel="0" collapsed="false">
      <c r="A117" s="35" t="n">
        <v>96.7982545568313</v>
      </c>
    </row>
    <row r="119" customFormat="false" ht="12.75" hidden="false" customHeight="false" outlineLevel="0" collapsed="false">
      <c r="A119" s="0" t="s">
        <v>78</v>
      </c>
      <c r="C119" s="0" t="s">
        <v>79</v>
      </c>
      <c r="E119" s="0" t="s">
        <v>80</v>
      </c>
    </row>
    <row r="120" customFormat="false" ht="12.75" hidden="false" customHeight="false" outlineLevel="0" collapsed="false">
      <c r="A120" s="0" t="n">
        <f aca="false" t="array" ref="A120:A126">MMULT(C14:G20,A113:A117)</f>
        <v>91.62890361898</v>
      </c>
      <c r="C120" s="0" t="n">
        <f aca="false">A120+C97</f>
        <v>-8.37109638101995</v>
      </c>
      <c r="E120" s="0" t="n">
        <f aca="false" t="array" ref="E120:E126">MMULT(A67:G73,C120:C126)</f>
        <v>-0.0541707133630519</v>
      </c>
    </row>
    <row r="121" customFormat="false" ht="12.75" hidden="false" customHeight="false" outlineLevel="0" collapsed="false">
      <c r="A121" s="0" t="n">
        <v>-3.83446380967088</v>
      </c>
      <c r="C121" s="0" t="n">
        <f aca="false">A121+C98</f>
        <v>-3.83446380967088</v>
      </c>
      <c r="E121" s="0" t="n">
        <v>-0.0238135474231369</v>
      </c>
    </row>
    <row r="122" customFormat="false" ht="12.75" hidden="false" customHeight="false" outlineLevel="0" collapsed="false">
      <c r="A122" s="0" t="n">
        <v>7.71868423311297</v>
      </c>
      <c r="C122" s="0" t="n">
        <f aca="false">A122+C99</f>
        <v>7.71868423311297</v>
      </c>
      <c r="E122" s="0" t="n">
        <v>0.00381354742313703</v>
      </c>
    </row>
    <row r="123" customFormat="false" ht="12.75" hidden="false" customHeight="false" outlineLevel="0" collapsed="false">
      <c r="A123" s="0" t="n">
        <v>-10.5120681099528</v>
      </c>
      <c r="C123" s="0" t="n">
        <f aca="false">A123+C100</f>
        <v>-10.5120681099528</v>
      </c>
      <c r="E123" s="0" t="n">
        <v>-0.011186452576863</v>
      </c>
    </row>
    <row r="124" customFormat="false" ht="12.75" hidden="false" customHeight="false" outlineLevel="0" collapsed="false">
      <c r="A124" s="0" t="n">
        <v>-1.04107993283108</v>
      </c>
      <c r="C124" s="0" t="n">
        <f aca="false">A124+C101</f>
        <v>-1.04107993283108</v>
      </c>
      <c r="E124" s="0" t="n">
        <v>-0.000357165939914984</v>
      </c>
    </row>
    <row r="125" customFormat="false" ht="12.75" hidden="false" customHeight="false" outlineLevel="0" collapsed="false">
      <c r="A125" s="0" t="n">
        <v>-6.2104308706823</v>
      </c>
      <c r="C125" s="0" t="n">
        <f aca="false">A125+C102</f>
        <v>-6.2104308706823</v>
      </c>
      <c r="E125" s="0" t="n">
        <v>-0.025829286636948</v>
      </c>
    </row>
    <row r="126" customFormat="false" ht="12.75" hidden="false" customHeight="false" outlineLevel="0" collapsed="false">
      <c r="A126" s="0" t="n">
        <v>96.7982545568313</v>
      </c>
      <c r="C126" s="0" t="n">
        <f aca="false">A126+C103</f>
        <v>-3.20174544316873</v>
      </c>
      <c r="E126" s="0" t="n">
        <v>-0.0458292866369473</v>
      </c>
    </row>
    <row r="128" customFormat="false" ht="12.75" hidden="false" customHeight="false" outlineLevel="0" collapsed="false">
      <c r="A128" s="0" t="s">
        <v>81</v>
      </c>
    </row>
    <row r="129" customFormat="false" ht="12.75" hidden="false" customHeight="false" outlineLevel="0" collapsed="false">
      <c r="A129" s="0" t="n">
        <f aca="false" t="array" ref="A129:G135">MMULT(A67:G73,A40:G46)</f>
        <v>0.5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2.75" hidden="false" customHeight="false" outlineLevel="0" collapsed="false">
      <c r="A130" s="0" t="n">
        <v>0</v>
      </c>
      <c r="B130" s="0" t="n">
        <v>0.5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2.75" hidden="false" customHeight="false" outlineLevel="0" collapsed="false">
      <c r="A131" s="0" t="n">
        <v>0</v>
      </c>
      <c r="B131" s="0" t="n">
        <v>0</v>
      </c>
      <c r="C131" s="0" t="n">
        <v>0.5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2.7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0.5</v>
      </c>
      <c r="E132" s="0" t="n">
        <v>0</v>
      </c>
      <c r="F132" s="0" t="n">
        <v>0</v>
      </c>
      <c r="G132" s="0" t="n">
        <v>0</v>
      </c>
    </row>
    <row r="133" customFormat="false" ht="12.7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0.5</v>
      </c>
      <c r="F133" s="0" t="n">
        <v>0</v>
      </c>
      <c r="G133" s="0" t="n">
        <v>0</v>
      </c>
    </row>
    <row r="134" customFormat="false" ht="12.7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0.5</v>
      </c>
      <c r="G134" s="0" t="n">
        <v>0</v>
      </c>
    </row>
    <row r="135" customFormat="false" ht="12.7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0.5</v>
      </c>
    </row>
    <row r="138" customFormat="false" ht="12.75" hidden="false" customHeight="false" outlineLevel="0" collapsed="false">
      <c r="A138" s="0" t="s">
        <v>82</v>
      </c>
    </row>
    <row r="139" customFormat="false" ht="12.75" hidden="false" customHeight="false" outlineLevel="0" collapsed="false">
      <c r="A139" s="0" t="n">
        <f aca="false">M23-A129</f>
        <v>0.5</v>
      </c>
      <c r="B139" s="0" t="n">
        <f aca="false">N23-B129</f>
        <v>0</v>
      </c>
      <c r="C139" s="0" t="n">
        <f aca="false">O23-C129</f>
        <v>0</v>
      </c>
      <c r="D139" s="0" t="n">
        <f aca="false">P23-D129</f>
        <v>0</v>
      </c>
      <c r="E139" s="0" t="n">
        <f aca="false">Q23-E129</f>
        <v>0</v>
      </c>
      <c r="F139" s="0" t="n">
        <f aca="false">R23-F129</f>
        <v>0</v>
      </c>
      <c r="G139" s="0" t="n">
        <f aca="false">S23-G129</f>
        <v>0</v>
      </c>
    </row>
    <row r="140" customFormat="false" ht="12.75" hidden="false" customHeight="false" outlineLevel="0" collapsed="false">
      <c r="A140" s="0" t="n">
        <f aca="false">M24-A130</f>
        <v>0</v>
      </c>
      <c r="B140" s="0" t="n">
        <f aca="false">N24-B130</f>
        <v>0.5</v>
      </c>
      <c r="C140" s="0" t="n">
        <f aca="false">O24-C130</f>
        <v>0</v>
      </c>
      <c r="D140" s="0" t="n">
        <f aca="false">P24-D130</f>
        <v>0</v>
      </c>
      <c r="E140" s="0" t="n">
        <f aca="false">Q24-E130</f>
        <v>0</v>
      </c>
      <c r="F140" s="0" t="n">
        <f aca="false">R24-F130</f>
        <v>0</v>
      </c>
      <c r="G140" s="0" t="n">
        <f aca="false">S24-G130</f>
        <v>0</v>
      </c>
    </row>
    <row r="141" customFormat="false" ht="12.75" hidden="false" customHeight="false" outlineLevel="0" collapsed="false">
      <c r="A141" s="0" t="n">
        <f aca="false">M25-A131</f>
        <v>0</v>
      </c>
      <c r="B141" s="0" t="n">
        <f aca="false">N25-B131</f>
        <v>0</v>
      </c>
      <c r="C141" s="0" t="n">
        <f aca="false">O25-C131</f>
        <v>0.5</v>
      </c>
      <c r="D141" s="0" t="n">
        <f aca="false">P25-D131</f>
        <v>0</v>
      </c>
      <c r="E141" s="0" t="n">
        <f aca="false">Q25-E131</f>
        <v>0</v>
      </c>
      <c r="F141" s="0" t="n">
        <f aca="false">R25-F131</f>
        <v>0</v>
      </c>
      <c r="G141" s="0" t="n">
        <f aca="false">S25-G131</f>
        <v>0</v>
      </c>
    </row>
    <row r="142" customFormat="false" ht="12.75" hidden="false" customHeight="false" outlineLevel="0" collapsed="false">
      <c r="A142" s="0" t="n">
        <f aca="false">M26-A132</f>
        <v>0</v>
      </c>
      <c r="B142" s="0" t="n">
        <f aca="false">N26-B132</f>
        <v>0</v>
      </c>
      <c r="C142" s="0" t="n">
        <f aca="false">O26-C132</f>
        <v>0</v>
      </c>
      <c r="D142" s="0" t="n">
        <f aca="false">P26-D132</f>
        <v>0.5</v>
      </c>
      <c r="E142" s="0" t="n">
        <f aca="false">Q26-E132</f>
        <v>0</v>
      </c>
      <c r="F142" s="0" t="n">
        <f aca="false">R26-F132</f>
        <v>0</v>
      </c>
      <c r="G142" s="0" t="n">
        <f aca="false">S26-G132</f>
        <v>0</v>
      </c>
    </row>
    <row r="143" customFormat="false" ht="12.75" hidden="false" customHeight="false" outlineLevel="0" collapsed="false">
      <c r="A143" s="0" t="n">
        <f aca="false">M27-A133</f>
        <v>0</v>
      </c>
      <c r="B143" s="0" t="n">
        <f aca="false">N27-B133</f>
        <v>0</v>
      </c>
      <c r="C143" s="0" t="n">
        <f aca="false">O27-C133</f>
        <v>0</v>
      </c>
      <c r="D143" s="0" t="n">
        <f aca="false">P27-D133</f>
        <v>0</v>
      </c>
      <c r="E143" s="0" t="n">
        <f aca="false">Q27-E133</f>
        <v>0.5</v>
      </c>
      <c r="F143" s="0" t="n">
        <f aca="false">R27-F133</f>
        <v>0</v>
      </c>
      <c r="G143" s="0" t="n">
        <f aca="false">S27-G133</f>
        <v>0</v>
      </c>
    </row>
    <row r="144" customFormat="false" ht="12.75" hidden="false" customHeight="false" outlineLevel="0" collapsed="false">
      <c r="A144" s="0" t="n">
        <f aca="false">M28-A134</f>
        <v>0</v>
      </c>
      <c r="B144" s="0" t="n">
        <f aca="false">N28-B134</f>
        <v>0</v>
      </c>
      <c r="C144" s="0" t="n">
        <f aca="false">O28-C134</f>
        <v>0</v>
      </c>
      <c r="D144" s="0" t="n">
        <f aca="false">P28-D134</f>
        <v>0</v>
      </c>
      <c r="E144" s="0" t="n">
        <f aca="false">Q28-E134</f>
        <v>0</v>
      </c>
      <c r="F144" s="0" t="n">
        <f aca="false">R28-F134</f>
        <v>0.5</v>
      </c>
      <c r="G144" s="0" t="n">
        <f aca="false">S28-G134</f>
        <v>0</v>
      </c>
    </row>
    <row r="145" customFormat="false" ht="12.75" hidden="false" customHeight="false" outlineLevel="0" collapsed="false">
      <c r="A145" s="0" t="n">
        <f aca="false">M29-A135</f>
        <v>0</v>
      </c>
      <c r="B145" s="0" t="n">
        <f aca="false">N29-B135</f>
        <v>0</v>
      </c>
      <c r="C145" s="0" t="n">
        <f aca="false">O29-C135</f>
        <v>0</v>
      </c>
      <c r="D145" s="0" t="n">
        <f aca="false">P29-D135</f>
        <v>0</v>
      </c>
      <c r="E145" s="0" t="n">
        <f aca="false">Q29-E135</f>
        <v>0</v>
      </c>
      <c r="F145" s="0" t="n">
        <f aca="false">R29-F135</f>
        <v>0</v>
      </c>
      <c r="G145" s="0" t="n">
        <f aca="false">S29-G135</f>
        <v>0.5</v>
      </c>
    </row>
    <row r="147" customFormat="false" ht="12.75" hidden="false" customHeight="false" outlineLevel="0" collapsed="false">
      <c r="A147" s="0" t="s">
        <v>83</v>
      </c>
      <c r="C147" s="0" t="s">
        <v>84</v>
      </c>
    </row>
    <row r="148" customFormat="false" ht="12.75" hidden="false" customHeight="false" outlineLevel="0" collapsed="false">
      <c r="A148" s="0" t="n">
        <f aca="false" t="array" ref="A148:A154">MMULT(A139:G145,B31:B37)</f>
        <v>0.0576636599837092</v>
      </c>
      <c r="C148" s="35" t="n">
        <f aca="false">A148-E120</f>
        <v>0.111834373346761</v>
      </c>
    </row>
    <row r="149" customFormat="false" ht="12.75" hidden="false" customHeight="false" outlineLevel="0" collapsed="false">
      <c r="A149" s="0" t="n">
        <v>0.00358906975455881</v>
      </c>
      <c r="C149" s="35" t="n">
        <f aca="false">A149-E121</f>
        <v>0.0274026171776957</v>
      </c>
    </row>
    <row r="150" customFormat="false" ht="12.75" hidden="false" customHeight="false" outlineLevel="0" collapsed="false">
      <c r="A150" s="0" t="n">
        <v>0.0164109302454412</v>
      </c>
      <c r="C150" s="35" t="n">
        <f aca="false">A150-E122</f>
        <v>0.0125973828223041</v>
      </c>
    </row>
    <row r="151" customFormat="false" ht="12.75" hidden="false" customHeight="false" outlineLevel="0" collapsed="false">
      <c r="A151" s="0" t="n">
        <v>0.0314109302454412</v>
      </c>
      <c r="C151" s="35" t="n">
        <f aca="false">A151-E123</f>
        <v>0.0425973828223041</v>
      </c>
    </row>
    <row r="152" customFormat="false" ht="12.75" hidden="false" customHeight="false" outlineLevel="0" collapsed="false">
      <c r="A152" s="0" t="n">
        <v>0.0240745902291504</v>
      </c>
      <c r="C152" s="35" t="n">
        <f aca="false">A152-E124</f>
        <v>0.0244317561690654</v>
      </c>
    </row>
    <row r="153" customFormat="false" ht="12.75" hidden="false" customHeight="false" outlineLevel="0" collapsed="false">
      <c r="A153" s="0" t="n">
        <v>0.0223363400162908</v>
      </c>
      <c r="C153" s="35" t="n">
        <f aca="false">A153-E125</f>
        <v>0.0481656266532388</v>
      </c>
    </row>
    <row r="154" customFormat="false" ht="12.75" hidden="false" customHeight="false" outlineLevel="0" collapsed="false">
      <c r="A154" s="0" t="n">
        <v>0.0423363400162911</v>
      </c>
      <c r="C154" s="35" t="n">
        <f aca="false">A154-E126</f>
        <v>0.0881656266532383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2.75" zeroHeight="false" outlineLevelRow="0" outlineLevelCol="0"/>
  <cols>
    <col collapsed="false" customWidth="true" hidden="false" outlineLevel="0" max="256" min="1" style="0" width="11.42"/>
  </cols>
  <sheetData>
    <row r="1" customFormat="false" ht="12.75" hidden="false" customHeight="false" outlineLevel="0" collapsed="false">
      <c r="A1" s="19" t="s">
        <v>87</v>
      </c>
    </row>
    <row r="3" customFormat="false" ht="12.75" hidden="false" customHeight="false" outlineLevel="0" collapsed="false">
      <c r="A3" s="20" t="s">
        <v>42</v>
      </c>
      <c r="B3" s="20" t="s">
        <v>29</v>
      </c>
      <c r="C3" s="20" t="s">
        <v>28</v>
      </c>
      <c r="D3" s="20" t="s">
        <v>30</v>
      </c>
      <c r="E3" s="20" t="s">
        <v>43</v>
      </c>
      <c r="F3" s="20" t="s">
        <v>44</v>
      </c>
    </row>
    <row r="4" customFormat="false" ht="12.8" hidden="false" customHeight="false" outlineLevel="0" collapsed="false">
      <c r="A4" s="21" t="s">
        <v>33</v>
      </c>
      <c r="B4" s="22" t="n">
        <v>0.25</v>
      </c>
      <c r="C4" s="23" t="n">
        <v>500</v>
      </c>
      <c r="D4" s="24" t="n">
        <v>1.5E-006</v>
      </c>
      <c r="E4" s="23" t="n">
        <v>0</v>
      </c>
      <c r="F4" s="25" t="n">
        <f aca="false">B4^2/4*PI()</f>
        <v>0.0490873852123405</v>
      </c>
    </row>
    <row r="5" customFormat="false" ht="12.8" hidden="false" customHeight="false" outlineLevel="0" collapsed="false">
      <c r="A5" s="20" t="s">
        <v>35</v>
      </c>
      <c r="B5" s="22" t="n">
        <v>0.15</v>
      </c>
      <c r="C5" s="23" t="n">
        <v>400</v>
      </c>
      <c r="D5" s="24" t="n">
        <v>1.5E-006</v>
      </c>
      <c r="E5" s="23" t="n">
        <v>10</v>
      </c>
      <c r="F5" s="25" t="n">
        <f aca="false">B5^2/4*PI()</f>
        <v>0.0176714586764426</v>
      </c>
    </row>
    <row r="6" customFormat="false" ht="12.8" hidden="false" customHeight="false" outlineLevel="0" collapsed="false">
      <c r="A6" s="20" t="s">
        <v>36</v>
      </c>
      <c r="B6" s="22" t="n">
        <v>0.1</v>
      </c>
      <c r="C6" s="23" t="n">
        <v>200</v>
      </c>
      <c r="D6" s="24" t="n">
        <v>1.5E-006</v>
      </c>
      <c r="E6" s="23" t="n">
        <v>0</v>
      </c>
      <c r="F6" s="25" t="n">
        <f aca="false">B6^2/4*PI()</f>
        <v>0.00785398163397448</v>
      </c>
    </row>
    <row r="7" customFormat="false" ht="12.8" hidden="false" customHeight="false" outlineLevel="0" collapsed="false">
      <c r="A7" s="20" t="s">
        <v>37</v>
      </c>
      <c r="B7" s="22" t="n">
        <v>0.15</v>
      </c>
      <c r="C7" s="23" t="n">
        <v>400</v>
      </c>
      <c r="D7" s="24" t="n">
        <v>1.5E-006</v>
      </c>
      <c r="E7" s="23" t="n">
        <v>0</v>
      </c>
      <c r="F7" s="25" t="n">
        <f aca="false">B7^2/4*PI()</f>
        <v>0.0176714586764426</v>
      </c>
    </row>
    <row r="8" customFormat="false" ht="12.8" hidden="false" customHeight="false" outlineLevel="0" collapsed="false">
      <c r="A8" s="20" t="s">
        <v>38</v>
      </c>
      <c r="B8" s="22" t="n">
        <v>0.1</v>
      </c>
      <c r="C8" s="23" t="n">
        <v>200</v>
      </c>
      <c r="D8" s="24" t="n">
        <v>1.5E-006</v>
      </c>
      <c r="E8" s="23" t="n">
        <v>0</v>
      </c>
      <c r="F8" s="25" t="n">
        <f aca="false">B8^2/4*PI()</f>
        <v>0.00785398163397448</v>
      </c>
    </row>
    <row r="9" customFormat="false" ht="12.8" hidden="false" customHeight="false" outlineLevel="0" collapsed="false">
      <c r="A9" s="20" t="s">
        <v>39</v>
      </c>
      <c r="B9" s="22" t="n">
        <v>0.2</v>
      </c>
      <c r="C9" s="23" t="n">
        <v>600</v>
      </c>
      <c r="D9" s="24" t="n">
        <v>1.5E-006</v>
      </c>
      <c r="E9" s="23" t="n">
        <v>0</v>
      </c>
      <c r="F9" s="25" t="n">
        <f aca="false">B9^2/4*PI()</f>
        <v>0.0314159265358979</v>
      </c>
    </row>
    <row r="10" customFormat="false" ht="12.8" hidden="false" customHeight="false" outlineLevel="0" collapsed="false">
      <c r="A10" s="20" t="s">
        <v>40</v>
      </c>
      <c r="B10" s="22" t="n">
        <v>0.25</v>
      </c>
      <c r="C10" s="23" t="n">
        <v>300</v>
      </c>
      <c r="D10" s="24" t="n">
        <v>1.5E-006</v>
      </c>
      <c r="E10" s="23" t="n">
        <v>0</v>
      </c>
      <c r="F10" s="25" t="n">
        <f aca="false">B10^2/4*PI()</f>
        <v>0.0490873852123405</v>
      </c>
    </row>
    <row r="12" customFormat="false" ht="12.75" hidden="false" customHeight="false" outlineLevel="0" collapsed="false">
      <c r="A12" s="0" t="s">
        <v>45</v>
      </c>
      <c r="I12" s="0" t="s">
        <v>46</v>
      </c>
      <c r="M12" s="0" t="s">
        <v>47</v>
      </c>
    </row>
    <row r="13" customFormat="false" ht="12.75" hidden="false" customHeight="false" outlineLevel="0" collapsed="false">
      <c r="A13" s="26" t="s">
        <v>48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I13" s="26" t="s">
        <v>49</v>
      </c>
      <c r="J13" s="0" t="s">
        <v>50</v>
      </c>
      <c r="K13" s="0" t="s">
        <v>51</v>
      </c>
    </row>
    <row r="14" customFormat="false" ht="12.75" hidden="false" customHeight="false" outlineLevel="0" collapsed="false">
      <c r="A14" s="0" t="n">
        <v>1</v>
      </c>
      <c r="B14" s="0" t="n">
        <v>-1</v>
      </c>
      <c r="C14" s="23" t="n">
        <v>1</v>
      </c>
      <c r="D14" s="23" t="n">
        <v>0</v>
      </c>
      <c r="E14" s="23" t="n">
        <v>0</v>
      </c>
      <c r="F14" s="23" t="n">
        <v>0</v>
      </c>
      <c r="G14" s="23" t="n">
        <v>0</v>
      </c>
      <c r="I14" s="0" t="n">
        <v>1</v>
      </c>
      <c r="J14" s="23" t="n">
        <v>-1</v>
      </c>
      <c r="K14" s="27" t="n">
        <v>100</v>
      </c>
      <c r="M14" s="23" t="n">
        <v>2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</row>
    <row r="15" customFormat="false" ht="12.75" hidden="false" customHeight="false" outlineLevel="0" collapsed="false">
      <c r="A15" s="0" t="n">
        <v>2</v>
      </c>
      <c r="C15" s="23" t="n">
        <v>-1</v>
      </c>
      <c r="D15" s="23" t="n">
        <v>1</v>
      </c>
      <c r="E15" s="23" t="n">
        <v>0</v>
      </c>
      <c r="F15" s="23" t="n">
        <v>0</v>
      </c>
      <c r="G15" s="23" t="n">
        <v>0</v>
      </c>
      <c r="I15" s="0" t="n">
        <v>2</v>
      </c>
      <c r="J15" s="23" t="n">
        <v>0</v>
      </c>
      <c r="M15" s="25" t="n">
        <v>0</v>
      </c>
      <c r="N15" s="23" t="n">
        <v>2</v>
      </c>
      <c r="O15" s="25" t="n">
        <v>0</v>
      </c>
      <c r="P15" s="25" t="n">
        <v>0</v>
      </c>
      <c r="Q15" s="25" t="n">
        <v>0</v>
      </c>
      <c r="R15" s="25" t="n">
        <v>0</v>
      </c>
      <c r="S15" s="25" t="n">
        <v>0</v>
      </c>
    </row>
    <row r="16" customFormat="false" ht="12.75" hidden="false" customHeight="false" outlineLevel="0" collapsed="false">
      <c r="A16" s="0" t="n">
        <v>3</v>
      </c>
      <c r="C16" s="23" t="n">
        <v>0</v>
      </c>
      <c r="D16" s="23" t="n">
        <v>1</v>
      </c>
      <c r="E16" s="23" t="n">
        <v>-1</v>
      </c>
      <c r="F16" s="23" t="n">
        <v>0</v>
      </c>
      <c r="G16" s="23" t="n">
        <v>0</v>
      </c>
      <c r="I16" s="0" t="n">
        <v>3</v>
      </c>
      <c r="J16" s="23" t="n">
        <v>0</v>
      </c>
      <c r="M16" s="25" t="n">
        <v>0</v>
      </c>
      <c r="N16" s="25" t="n">
        <v>0</v>
      </c>
      <c r="O16" s="23" t="n">
        <v>2</v>
      </c>
      <c r="P16" s="25" t="n">
        <v>0</v>
      </c>
      <c r="Q16" s="25" t="n">
        <v>0</v>
      </c>
      <c r="R16" s="25" t="n">
        <v>0</v>
      </c>
      <c r="S16" s="25" t="n">
        <v>0</v>
      </c>
    </row>
    <row r="17" customFormat="false" ht="12.75" hidden="false" customHeight="false" outlineLevel="0" collapsed="false">
      <c r="A17" s="0" t="n">
        <v>4</v>
      </c>
      <c r="C17" s="23" t="n">
        <v>0</v>
      </c>
      <c r="D17" s="23" t="n">
        <v>0</v>
      </c>
      <c r="E17" s="23" t="n">
        <v>1</v>
      </c>
      <c r="F17" s="23" t="n">
        <v>-1</v>
      </c>
      <c r="G17" s="23" t="n">
        <v>0</v>
      </c>
      <c r="I17" s="0" t="n">
        <v>4</v>
      </c>
      <c r="J17" s="23" t="n">
        <v>0</v>
      </c>
      <c r="M17" s="25" t="n">
        <v>0</v>
      </c>
      <c r="N17" s="25" t="n">
        <v>0</v>
      </c>
      <c r="O17" s="25" t="n">
        <v>0</v>
      </c>
      <c r="P17" s="25" t="n">
        <v>2</v>
      </c>
      <c r="Q17" s="25" t="n">
        <v>0</v>
      </c>
      <c r="R17" s="25" t="n">
        <v>0</v>
      </c>
      <c r="S17" s="25" t="n">
        <v>0</v>
      </c>
    </row>
    <row r="18" customFormat="false" ht="12.75" hidden="false" customHeight="false" outlineLevel="0" collapsed="false">
      <c r="A18" s="0" t="n">
        <v>5</v>
      </c>
      <c r="C18" s="23" t="n">
        <v>-1</v>
      </c>
      <c r="D18" s="23" t="n">
        <v>0</v>
      </c>
      <c r="E18" s="23" t="n">
        <v>0</v>
      </c>
      <c r="F18" s="23" t="n">
        <v>1</v>
      </c>
      <c r="G18" s="23" t="n">
        <v>0</v>
      </c>
      <c r="I18" s="0" t="n">
        <v>5</v>
      </c>
      <c r="J18" s="23" t="n">
        <v>0</v>
      </c>
      <c r="M18" s="25" t="n">
        <v>0</v>
      </c>
      <c r="N18" s="25" t="n">
        <v>0</v>
      </c>
      <c r="O18" s="25" t="n">
        <v>0</v>
      </c>
      <c r="P18" s="25" t="n">
        <v>0</v>
      </c>
      <c r="Q18" s="23" t="n">
        <v>2</v>
      </c>
      <c r="R18" s="25" t="n">
        <v>0</v>
      </c>
      <c r="S18" s="25" t="n">
        <v>0</v>
      </c>
    </row>
    <row r="19" customFormat="false" ht="12.75" hidden="false" customHeight="false" outlineLevel="0" collapsed="false">
      <c r="A19" s="0" t="n">
        <v>6</v>
      </c>
      <c r="C19" s="23" t="n">
        <v>0</v>
      </c>
      <c r="D19" s="23" t="n">
        <v>0</v>
      </c>
      <c r="E19" s="23" t="n">
        <v>0</v>
      </c>
      <c r="F19" s="23" t="n">
        <v>1</v>
      </c>
      <c r="G19" s="23" t="n">
        <v>-1</v>
      </c>
      <c r="I19" s="0" t="n">
        <v>6</v>
      </c>
      <c r="J19" s="23" t="n">
        <v>0</v>
      </c>
      <c r="M19" s="25" t="n">
        <v>0</v>
      </c>
      <c r="N19" s="25" t="n">
        <v>0</v>
      </c>
      <c r="O19" s="25" t="n">
        <v>0</v>
      </c>
      <c r="P19" s="25" t="n">
        <v>0</v>
      </c>
      <c r="Q19" s="25" t="n">
        <v>0</v>
      </c>
      <c r="R19" s="23" t="n">
        <v>2</v>
      </c>
      <c r="S19" s="25" t="n">
        <v>0</v>
      </c>
    </row>
    <row r="20" customFormat="false" ht="12.75" hidden="false" customHeight="false" outlineLevel="0" collapsed="false">
      <c r="A20" s="0" t="n">
        <v>7</v>
      </c>
      <c r="B20" s="0" t="n">
        <v>-1</v>
      </c>
      <c r="C20" s="23" t="n">
        <v>0</v>
      </c>
      <c r="D20" s="23" t="n">
        <v>0</v>
      </c>
      <c r="E20" s="23" t="n">
        <v>0</v>
      </c>
      <c r="F20" s="23" t="n">
        <v>0</v>
      </c>
      <c r="G20" s="23" t="n">
        <v>1</v>
      </c>
      <c r="I20" s="0" t="n">
        <v>1</v>
      </c>
      <c r="J20" s="23" t="n">
        <v>-1</v>
      </c>
      <c r="K20" s="27" t="n">
        <v>100</v>
      </c>
      <c r="M20" s="25" t="n">
        <v>0</v>
      </c>
      <c r="N20" s="25" t="n">
        <v>0</v>
      </c>
      <c r="O20" s="25" t="n">
        <v>0</v>
      </c>
      <c r="P20" s="25" t="n">
        <v>0</v>
      </c>
      <c r="Q20" s="25" t="n">
        <v>0</v>
      </c>
      <c r="R20" s="25" t="n">
        <v>0</v>
      </c>
      <c r="S20" s="23" t="n">
        <v>2</v>
      </c>
    </row>
    <row r="22" customFormat="false" ht="12.75" hidden="false" customHeight="false" outlineLevel="0" collapsed="false">
      <c r="A22" s="0" t="s">
        <v>52</v>
      </c>
      <c r="I22" s="0" t="s">
        <v>53</v>
      </c>
      <c r="M22" s="0" t="s">
        <v>54</v>
      </c>
    </row>
    <row r="23" customFormat="false" ht="12.75" hidden="false" customHeight="false" outlineLevel="0" collapsed="false">
      <c r="A23" s="25" t="n">
        <f aca="false" t="array" ref="A23:G27">TRANSPOSE(C14:G20)</f>
        <v>1</v>
      </c>
      <c r="B23" s="25" t="n">
        <v>-1</v>
      </c>
      <c r="C23" s="25" t="n">
        <v>0</v>
      </c>
      <c r="D23" s="25" t="n">
        <v>0</v>
      </c>
      <c r="E23" s="25" t="n">
        <v>-1</v>
      </c>
      <c r="F23" s="25" t="n">
        <v>0</v>
      </c>
      <c r="G23" s="25" t="n">
        <v>0</v>
      </c>
      <c r="I23" s="0" t="n">
        <v>2</v>
      </c>
      <c r="J23" s="23" t="n">
        <v>0.06</v>
      </c>
      <c r="M23" s="0" t="n">
        <v>1</v>
      </c>
      <c r="N23" s="28" t="n">
        <v>0</v>
      </c>
      <c r="O23" s="28" t="n">
        <v>0</v>
      </c>
      <c r="P23" s="28" t="n">
        <v>0</v>
      </c>
      <c r="Q23" s="28" t="n">
        <v>0</v>
      </c>
      <c r="R23" s="28" t="n">
        <v>0</v>
      </c>
      <c r="S23" s="28" t="n">
        <v>0</v>
      </c>
    </row>
    <row r="24" customFormat="false" ht="12.75" hidden="false" customHeight="false" outlineLevel="0" collapsed="false">
      <c r="A24" s="25" t="n">
        <v>0</v>
      </c>
      <c r="B24" s="25" t="n">
        <v>1</v>
      </c>
      <c r="C24" s="25" t="n">
        <v>1</v>
      </c>
      <c r="D24" s="25" t="n">
        <v>0</v>
      </c>
      <c r="E24" s="25" t="n">
        <v>0</v>
      </c>
      <c r="F24" s="25" t="n">
        <v>0</v>
      </c>
      <c r="G24" s="25" t="n">
        <v>0</v>
      </c>
      <c r="I24" s="0" t="n">
        <v>3</v>
      </c>
      <c r="J24" s="23" t="n">
        <v>0.04</v>
      </c>
      <c r="M24" s="0" t="n">
        <v>0</v>
      </c>
      <c r="N24" s="0" t="n">
        <v>1</v>
      </c>
      <c r="O24" s="28" t="n">
        <v>0</v>
      </c>
      <c r="P24" s="28" t="n">
        <v>0</v>
      </c>
      <c r="Q24" s="28" t="n">
        <v>0</v>
      </c>
      <c r="R24" s="0" t="n">
        <v>0</v>
      </c>
      <c r="S24" s="0" t="n">
        <v>0</v>
      </c>
    </row>
    <row r="25" customFormat="false" ht="12.75" hidden="false" customHeight="false" outlineLevel="0" collapsed="false">
      <c r="A25" s="25" t="n">
        <v>0</v>
      </c>
      <c r="B25" s="25" t="n">
        <v>0</v>
      </c>
      <c r="C25" s="25" t="n">
        <v>-1</v>
      </c>
      <c r="D25" s="25" t="n">
        <v>1</v>
      </c>
      <c r="E25" s="25" t="n">
        <v>0</v>
      </c>
      <c r="F25" s="25" t="n">
        <v>0</v>
      </c>
      <c r="G25" s="25" t="n">
        <v>0</v>
      </c>
      <c r="I25" s="0" t="n">
        <v>4</v>
      </c>
      <c r="J25" s="23" t="n">
        <v>0.03</v>
      </c>
      <c r="M25" s="0" t="n">
        <v>0</v>
      </c>
      <c r="N25" s="0" t="n">
        <v>0</v>
      </c>
      <c r="O25" s="0" t="n">
        <v>1</v>
      </c>
      <c r="P25" s="28" t="n">
        <v>0</v>
      </c>
      <c r="Q25" s="28" t="n">
        <v>0</v>
      </c>
      <c r="R25" s="0" t="n">
        <v>0</v>
      </c>
      <c r="S25" s="0" t="n">
        <v>0</v>
      </c>
    </row>
    <row r="26" customFormat="false" ht="12.75" hidden="false" customHeight="false" outlineLevel="0" collapsed="false">
      <c r="A26" s="25" t="n">
        <v>0</v>
      </c>
      <c r="B26" s="25" t="n">
        <v>0</v>
      </c>
      <c r="C26" s="25" t="n">
        <v>0</v>
      </c>
      <c r="D26" s="25" t="n">
        <v>-1</v>
      </c>
      <c r="E26" s="25" t="n">
        <v>1</v>
      </c>
      <c r="F26" s="25" t="n">
        <v>1</v>
      </c>
      <c r="G26" s="25" t="n">
        <v>0</v>
      </c>
      <c r="I26" s="0" t="n">
        <v>5</v>
      </c>
      <c r="J26" s="23" t="n">
        <v>0.03</v>
      </c>
      <c r="M26" s="0" t="n">
        <v>0</v>
      </c>
      <c r="N26" s="0" t="n">
        <v>0</v>
      </c>
      <c r="O26" s="0" t="n">
        <v>0</v>
      </c>
      <c r="P26" s="0" t="n">
        <v>1</v>
      </c>
      <c r="Q26" s="28" t="n">
        <v>0</v>
      </c>
      <c r="R26" s="0" t="n">
        <v>0</v>
      </c>
      <c r="S26" s="0" t="n">
        <v>0</v>
      </c>
    </row>
    <row r="27" customFormat="false" ht="12.75" hidden="false" customHeight="false" outlineLevel="0" collapsed="false">
      <c r="A27" s="25" t="n">
        <v>0</v>
      </c>
      <c r="B27" s="25" t="n">
        <v>0</v>
      </c>
      <c r="C27" s="25" t="n">
        <v>0</v>
      </c>
      <c r="D27" s="25" t="n">
        <v>0</v>
      </c>
      <c r="E27" s="25" t="n">
        <v>0</v>
      </c>
      <c r="F27" s="25" t="n">
        <v>-1</v>
      </c>
      <c r="G27" s="25" t="n">
        <v>1</v>
      </c>
      <c r="I27" s="0" t="n">
        <v>6</v>
      </c>
      <c r="J27" s="23" t="n">
        <v>0.04</v>
      </c>
      <c r="M27" s="0" t="n">
        <v>0</v>
      </c>
      <c r="N27" s="0" t="n">
        <v>0</v>
      </c>
      <c r="O27" s="0" t="n">
        <v>0</v>
      </c>
      <c r="P27" s="28" t="n">
        <v>0</v>
      </c>
      <c r="Q27" s="0" t="n">
        <v>1</v>
      </c>
      <c r="R27" s="0" t="n">
        <v>0</v>
      </c>
      <c r="S27" s="0" t="n">
        <v>0</v>
      </c>
    </row>
    <row r="28" customFormat="false" ht="12.75" hidden="false" customHeight="false" outlineLevel="0" collapsed="false">
      <c r="M28" s="0" t="n">
        <v>0</v>
      </c>
      <c r="N28" s="0" t="n">
        <v>0</v>
      </c>
      <c r="O28" s="0" t="n">
        <v>0</v>
      </c>
      <c r="P28" s="28" t="n">
        <v>0</v>
      </c>
      <c r="Q28" s="28" t="n">
        <v>0</v>
      </c>
      <c r="R28" s="0" t="n">
        <v>1</v>
      </c>
      <c r="S28" s="0" t="n">
        <v>0</v>
      </c>
    </row>
    <row r="29" customFormat="false" ht="12.75" hidden="false" customHeight="false" outlineLevel="0" collapsed="false">
      <c r="M29" s="0" t="n">
        <v>0</v>
      </c>
      <c r="N29" s="0" t="n">
        <v>0</v>
      </c>
      <c r="O29" s="0" t="n">
        <v>0</v>
      </c>
      <c r="P29" s="28" t="n">
        <v>0</v>
      </c>
      <c r="Q29" s="28" t="n">
        <v>0</v>
      </c>
      <c r="R29" s="0" t="n">
        <v>0</v>
      </c>
      <c r="S29" s="0" t="n">
        <v>1</v>
      </c>
    </row>
    <row r="30" customFormat="false" ht="12.75" hidden="false" customHeight="false" outlineLevel="0" collapsed="false">
      <c r="A30" s="20" t="s">
        <v>55</v>
      </c>
      <c r="B30" s="20" t="s">
        <v>56</v>
      </c>
      <c r="C30" s="20" t="s">
        <v>57</v>
      </c>
      <c r="D30" s="20" t="s">
        <v>58</v>
      </c>
      <c r="E30" s="20" t="s">
        <v>59</v>
      </c>
      <c r="F30" s="20" t="s">
        <v>60</v>
      </c>
      <c r="G30" s="20" t="s">
        <v>61</v>
      </c>
      <c r="H30" s="20" t="s">
        <v>62</v>
      </c>
      <c r="I30" s="20" t="s">
        <v>63</v>
      </c>
    </row>
    <row r="31" customFormat="false" ht="12.75" hidden="false" customHeight="false" outlineLevel="0" collapsed="false">
      <c r="A31" s="21" t="s">
        <v>33</v>
      </c>
      <c r="B31" s="23" t="n">
        <f aca="false">I2!C148</f>
        <v>0.111834373346761</v>
      </c>
      <c r="C31" s="29" t="n">
        <f aca="false">B31/F4</f>
        <v>2.27827114569236</v>
      </c>
      <c r="D31" s="30" t="n">
        <f aca="false">C31*B4/0.00000114</f>
        <v>499620.865283412</v>
      </c>
      <c r="E31" s="31" t="n">
        <f aca="false">0.25/(LOG(D4/3.7/B4+5.74/D31^0.9))^2</f>
        <v>0.0131895434541344</v>
      </c>
      <c r="F31" s="32" t="n">
        <f aca="false">E31*C31^2*C4/19.62/B4</f>
        <v>6.97865253324917</v>
      </c>
      <c r="G31" s="32" t="n">
        <f aca="false">E4*C31^2/19.62</f>
        <v>0</v>
      </c>
      <c r="H31" s="32" t="n">
        <f aca="false">G31+F31</f>
        <v>6.97865253324917</v>
      </c>
      <c r="I31" s="32" t="n">
        <f aca="false">H31/B31^2</f>
        <v>557.982988045809</v>
      </c>
    </row>
    <row r="32" customFormat="false" ht="12.75" hidden="false" customHeight="false" outlineLevel="0" collapsed="false">
      <c r="A32" s="20" t="s">
        <v>35</v>
      </c>
      <c r="B32" s="23" t="n">
        <f aca="false">I2!C149</f>
        <v>0.0274026171776957</v>
      </c>
      <c r="C32" s="29" t="n">
        <f aca="false">B32/F5</f>
        <v>1.55067092532805</v>
      </c>
      <c r="D32" s="30" t="n">
        <f aca="false">C32*B5/0.00000114</f>
        <v>204035.648069481</v>
      </c>
      <c r="E32" s="31" t="n">
        <f aca="false">0.25/(LOG(D5/3.7/B5+5.74/D32^0.9))^2</f>
        <v>0.0155649529422081</v>
      </c>
      <c r="F32" s="32" t="n">
        <f aca="false">E32*C32^2*C5/19.62/B5</f>
        <v>5.0869425084156</v>
      </c>
      <c r="G32" s="32" t="n">
        <f aca="false">E5*C32^2/19.62</f>
        <v>1.22557610533015</v>
      </c>
      <c r="H32" s="32" t="n">
        <f aca="false">G32+F32</f>
        <v>6.31251861374575</v>
      </c>
      <c r="I32" s="32" t="n">
        <f aca="false">H32/B32^2</f>
        <v>8406.56518106992</v>
      </c>
    </row>
    <row r="33" customFormat="false" ht="12.75" hidden="false" customHeight="false" outlineLevel="0" collapsed="false">
      <c r="A33" s="20" t="s">
        <v>36</v>
      </c>
      <c r="B33" s="23" t="n">
        <f aca="false">I2!C150</f>
        <v>0.0125973828223041</v>
      </c>
      <c r="C33" s="29" t="n">
        <f aca="false">B33/F6</f>
        <v>1.60394859695251</v>
      </c>
      <c r="D33" s="30" t="n">
        <f aca="false">C33*B6/0.00000114</f>
        <v>140697.245346711</v>
      </c>
      <c r="E33" s="31" t="n">
        <f aca="false">0.25/(LOG(D6/3.7/B6+5.74/D33^0.9))^2</f>
        <v>0.0167654872911604</v>
      </c>
      <c r="F33" s="32" t="n">
        <f aca="false">E33*C33^2*C6/19.62/B6</f>
        <v>4.39671247192352</v>
      </c>
      <c r="G33" s="32" t="n">
        <f aca="false">E6*C33^2/19.62</f>
        <v>0</v>
      </c>
      <c r="H33" s="32" t="n">
        <f aca="false">G33+F33</f>
        <v>4.39671247192352</v>
      </c>
      <c r="I33" s="32" t="n">
        <f aca="false">H33/B33^2</f>
        <v>27705.5904861315</v>
      </c>
    </row>
    <row r="34" customFormat="false" ht="12.75" hidden="false" customHeight="false" outlineLevel="0" collapsed="false">
      <c r="A34" s="20" t="s">
        <v>37</v>
      </c>
      <c r="B34" s="23" t="n">
        <f aca="false">I2!C151</f>
        <v>0.0425973828223041</v>
      </c>
      <c r="C34" s="29" t="n">
        <f aca="false">B34/F7</f>
        <v>2.41051876940355</v>
      </c>
      <c r="D34" s="30" t="n">
        <f aca="false">C34*B7/0.00000114</f>
        <v>317173.522289941</v>
      </c>
      <c r="E34" s="31" t="n">
        <f aca="false">0.25/(LOG(D7/3.7/B7+5.74/D34^0.9))^2</f>
        <v>0.0143470037795321</v>
      </c>
      <c r="F34" s="32" t="n">
        <f aca="false">E34*C34^2*C7/19.62/B7</f>
        <v>11.3305757042978</v>
      </c>
      <c r="G34" s="32" t="n">
        <f aca="false">E7*C34^2/19.62</f>
        <v>0</v>
      </c>
      <c r="H34" s="32" t="n">
        <f aca="false">G34+F34</f>
        <v>11.3305757042978</v>
      </c>
      <c r="I34" s="32" t="n">
        <f aca="false">H34/B34^2</f>
        <v>6244.33426198682</v>
      </c>
    </row>
    <row r="35" customFormat="false" ht="12.75" hidden="false" customHeight="false" outlineLevel="0" collapsed="false">
      <c r="A35" s="20" t="s">
        <v>38</v>
      </c>
      <c r="B35" s="23" t="n">
        <f aca="false">I2!C152</f>
        <v>0.0244317561690654</v>
      </c>
      <c r="C35" s="29" t="n">
        <f aca="false">B35/F8</f>
        <v>3.11074781017813</v>
      </c>
      <c r="D35" s="30" t="n">
        <f aca="false">C35*B8/0.00000114</f>
        <v>272872.614927906</v>
      </c>
      <c r="E35" s="31" t="n">
        <f aca="false">0.25/(LOG(D8/3.7/B8+5.74/D35^0.9))^2</f>
        <v>0.0147987481214044</v>
      </c>
      <c r="F35" s="32" t="n">
        <f aca="false">E35*C35^2*C8/19.62/B8</f>
        <v>14.5977384884392</v>
      </c>
      <c r="G35" s="32" t="n">
        <f aca="false">E8*C35^2/19.62</f>
        <v>0</v>
      </c>
      <c r="H35" s="32" t="n">
        <f aca="false">G35+F35</f>
        <v>14.5977384884392</v>
      </c>
      <c r="I35" s="32" t="n">
        <f aca="false">H35/B35^2</f>
        <v>24455.4809555233</v>
      </c>
    </row>
    <row r="36" customFormat="false" ht="12.75" hidden="false" customHeight="false" outlineLevel="0" collapsed="false">
      <c r="A36" s="20" t="s">
        <v>39</v>
      </c>
      <c r="B36" s="23" t="n">
        <f aca="false">I2!C153</f>
        <v>0.0481656266532388</v>
      </c>
      <c r="C36" s="29" t="n">
        <f aca="false">B36/F9</f>
        <v>1.53315951379634</v>
      </c>
      <c r="D36" s="30" t="n">
        <f aca="false">C36*B9/0.00000114</f>
        <v>268975.353297603</v>
      </c>
      <c r="E36" s="31" t="n">
        <f aca="false">0.25/(LOG(D9/3.7/B9+5.74/D36^0.9))^2</f>
        <v>0.0147554737672609</v>
      </c>
      <c r="F36" s="32" t="n">
        <f aca="false">E36*C36^2*C9/19.62/B9</f>
        <v>5.30334761695664</v>
      </c>
      <c r="G36" s="32" t="n">
        <f aca="false">E9*C36^2/19.62</f>
        <v>0</v>
      </c>
      <c r="H36" s="32" t="n">
        <f aca="false">G36+F36</f>
        <v>5.30334761695664</v>
      </c>
      <c r="I36" s="32" t="n">
        <f aca="false">H36/B36^2</f>
        <v>2285.9970448048</v>
      </c>
    </row>
    <row r="37" customFormat="false" ht="12.75" hidden="false" customHeight="false" outlineLevel="0" collapsed="false">
      <c r="A37" s="20" t="s">
        <v>40</v>
      </c>
      <c r="B37" s="23" t="n">
        <f aca="false">I2!C154</f>
        <v>0.0881656266532383</v>
      </c>
      <c r="C37" s="29" t="n">
        <f aca="false">B37/F10</f>
        <v>1.79609539746015</v>
      </c>
      <c r="D37" s="30" t="n">
        <f aca="false">C37*B10/0.00000114</f>
        <v>393880.569618454</v>
      </c>
      <c r="E37" s="31" t="n">
        <f aca="false">0.25/(LOG(D10/3.7/B10+5.74/D37^0.9))^2</f>
        <v>0.0137514336396366</v>
      </c>
      <c r="F37" s="32" t="n">
        <f aca="false">E37*C37^2*C10/19.62/B10</f>
        <v>2.71324505614166</v>
      </c>
      <c r="G37" s="32" t="n">
        <f aca="false">E10*C37^2/19.62</f>
        <v>0</v>
      </c>
      <c r="H37" s="32" t="n">
        <f aca="false">G37+F37</f>
        <v>2.71324505614166</v>
      </c>
      <c r="I37" s="32" t="n">
        <f aca="false">H37/B37^2</f>
        <v>349.052234848334</v>
      </c>
    </row>
    <row r="39" customFormat="false" ht="12.75" hidden="false" customHeight="false" outlineLevel="0" collapsed="false">
      <c r="A39" s="33" t="s">
        <v>64</v>
      </c>
    </row>
    <row r="40" customFormat="false" ht="12.75" hidden="false" customHeight="false" outlineLevel="0" collapsed="false">
      <c r="A40" s="32" t="n">
        <f aca="false">I31*B31</f>
        <v>62.4016778062564</v>
      </c>
      <c r="B40" s="32" t="n">
        <v>0</v>
      </c>
      <c r="C40" s="32" t="n">
        <v>0</v>
      </c>
      <c r="D40" s="32" t="n">
        <v>0</v>
      </c>
      <c r="E40" s="32" t="n">
        <v>0</v>
      </c>
      <c r="F40" s="32" t="n">
        <v>0</v>
      </c>
      <c r="G40" s="32" t="n">
        <v>0</v>
      </c>
    </row>
    <row r="41" customFormat="false" ht="12.75" hidden="false" customHeight="false" outlineLevel="0" collapsed="false">
      <c r="A41" s="32" t="n">
        <v>0</v>
      </c>
      <c r="B41" s="32" t="n">
        <f aca="false">I32*B32</f>
        <v>230.361887436205</v>
      </c>
      <c r="C41" s="32" t="n">
        <v>0</v>
      </c>
      <c r="D41" s="32" t="n">
        <v>0</v>
      </c>
      <c r="E41" s="32" t="n">
        <v>0</v>
      </c>
      <c r="F41" s="32" t="n">
        <v>0</v>
      </c>
      <c r="G41" s="32" t="n">
        <v>0</v>
      </c>
    </row>
    <row r="42" customFormat="false" ht="12.75" hidden="false" customHeight="false" outlineLevel="0" collapsed="false">
      <c r="A42" s="32" t="n">
        <v>0</v>
      </c>
      <c r="B42" s="32" t="n">
        <v>0</v>
      </c>
      <c r="C42" s="32" t="n">
        <f aca="false">I33*B33</f>
        <v>349.017929671787</v>
      </c>
      <c r="D42" s="32" t="n">
        <v>0</v>
      </c>
      <c r="E42" s="32" t="n">
        <v>0</v>
      </c>
      <c r="F42" s="32" t="n">
        <v>0</v>
      </c>
      <c r="G42" s="32" t="n">
        <v>0</v>
      </c>
    </row>
    <row r="43" customFormat="false" ht="12.75" hidden="false" customHeight="false" outlineLevel="0" collapsed="false">
      <c r="A43" s="32" t="n">
        <v>0</v>
      </c>
      <c r="B43" s="32" t="n">
        <v>0</v>
      </c>
      <c r="C43" s="32" t="n">
        <v>0</v>
      </c>
      <c r="D43" s="32" t="n">
        <f aca="false">I34*B34</f>
        <v>265.992297028282</v>
      </c>
      <c r="E43" s="32" t="n">
        <v>0</v>
      </c>
      <c r="F43" s="32" t="n">
        <v>0</v>
      </c>
      <c r="G43" s="32" t="n">
        <v>0</v>
      </c>
    </row>
    <row r="44" customFormat="false" ht="12.75" hidden="false" customHeight="false" outlineLevel="0" collapsed="false">
      <c r="A44" s="32" t="n">
        <v>0</v>
      </c>
      <c r="B44" s="32" t="n">
        <v>0</v>
      </c>
      <c r="C44" s="32" t="n">
        <v>0</v>
      </c>
      <c r="D44" s="32" t="n">
        <v>0</v>
      </c>
      <c r="E44" s="32" t="n">
        <f aca="false">I35*B35</f>
        <v>597.490347702566</v>
      </c>
      <c r="F44" s="32" t="n">
        <v>0</v>
      </c>
      <c r="G44" s="32" t="n">
        <v>0</v>
      </c>
    </row>
    <row r="45" customFormat="false" ht="12.75" hidden="false" customHeight="false" outlineLevel="0" collapsed="false">
      <c r="A45" s="32" t="n">
        <v>0</v>
      </c>
      <c r="B45" s="32" t="n">
        <v>0</v>
      </c>
      <c r="C45" s="32" t="n">
        <v>0</v>
      </c>
      <c r="D45" s="32" t="n">
        <v>0</v>
      </c>
      <c r="E45" s="32" t="n">
        <v>0</v>
      </c>
      <c r="F45" s="32" t="n">
        <f aca="false">I36*B36</f>
        <v>110.106480190475</v>
      </c>
      <c r="G45" s="32" t="n">
        <v>0</v>
      </c>
    </row>
    <row r="46" customFormat="false" ht="12.75" hidden="false" customHeight="false" outlineLevel="0" collapsed="false">
      <c r="A46" s="32" t="n">
        <v>0</v>
      </c>
      <c r="B46" s="32" t="n">
        <v>0</v>
      </c>
      <c r="C46" s="32" t="n">
        <v>0</v>
      </c>
      <c r="D46" s="32" t="n">
        <v>0</v>
      </c>
      <c r="E46" s="32" t="n">
        <v>0</v>
      </c>
      <c r="F46" s="32" t="n">
        <v>0</v>
      </c>
      <c r="G46" s="32" t="n">
        <f aca="false">I37*B37</f>
        <v>30.7744090201167</v>
      </c>
    </row>
    <row r="48" customFormat="false" ht="12.75" hidden="false" customHeight="false" outlineLevel="0" collapsed="false">
      <c r="A48" s="0" t="s">
        <v>65</v>
      </c>
    </row>
    <row r="49" customFormat="false" ht="12.75" hidden="false" customHeight="false" outlineLevel="0" collapsed="false">
      <c r="A49" s="32" t="n">
        <f aca="false">A40</f>
        <v>62.4016778062564</v>
      </c>
      <c r="B49" s="32" t="n">
        <f aca="false">B40</f>
        <v>0</v>
      </c>
      <c r="C49" s="32" t="n">
        <f aca="false">C40</f>
        <v>0</v>
      </c>
      <c r="D49" s="32" t="n">
        <f aca="false">D40</f>
        <v>0</v>
      </c>
      <c r="E49" s="32" t="n">
        <f aca="false">E40</f>
        <v>0</v>
      </c>
      <c r="F49" s="32" t="n">
        <f aca="false">F40</f>
        <v>0</v>
      </c>
      <c r="G49" s="32" t="n">
        <f aca="false">G40</f>
        <v>0</v>
      </c>
    </row>
    <row r="50" customFormat="false" ht="12.75" hidden="false" customHeight="false" outlineLevel="0" collapsed="false">
      <c r="A50" s="32" t="n">
        <f aca="false">A41</f>
        <v>0</v>
      </c>
      <c r="B50" s="32" t="n">
        <f aca="false">B41</f>
        <v>230.361887436205</v>
      </c>
      <c r="C50" s="32" t="n">
        <f aca="false">C41</f>
        <v>0</v>
      </c>
      <c r="D50" s="32" t="n">
        <f aca="false">D41</f>
        <v>0</v>
      </c>
      <c r="E50" s="32" t="n">
        <f aca="false">E41</f>
        <v>0</v>
      </c>
      <c r="F50" s="32" t="n">
        <f aca="false">F41</f>
        <v>0</v>
      </c>
      <c r="G50" s="32" t="n">
        <f aca="false">G41</f>
        <v>0</v>
      </c>
    </row>
    <row r="51" customFormat="false" ht="12.75" hidden="false" customHeight="false" outlineLevel="0" collapsed="false">
      <c r="A51" s="32" t="n">
        <f aca="false">A42</f>
        <v>0</v>
      </c>
      <c r="B51" s="32" t="n">
        <f aca="false">B42</f>
        <v>0</v>
      </c>
      <c r="C51" s="32" t="n">
        <f aca="false">C42</f>
        <v>349.017929671787</v>
      </c>
      <c r="D51" s="32" t="n">
        <f aca="false">D42</f>
        <v>0</v>
      </c>
      <c r="E51" s="32" t="n">
        <f aca="false">E42</f>
        <v>0</v>
      </c>
      <c r="F51" s="32" t="n">
        <f aca="false">F42</f>
        <v>0</v>
      </c>
      <c r="G51" s="32" t="n">
        <f aca="false">G42</f>
        <v>0</v>
      </c>
    </row>
    <row r="52" customFormat="false" ht="12.75" hidden="false" customHeight="false" outlineLevel="0" collapsed="false">
      <c r="A52" s="32" t="n">
        <f aca="false">A43</f>
        <v>0</v>
      </c>
      <c r="B52" s="32" t="n">
        <f aca="false">B43</f>
        <v>0</v>
      </c>
      <c r="C52" s="32" t="n">
        <f aca="false">C43</f>
        <v>0</v>
      </c>
      <c r="D52" s="32" t="n">
        <f aca="false">D43</f>
        <v>265.992297028282</v>
      </c>
      <c r="E52" s="32" t="n">
        <f aca="false">E43</f>
        <v>0</v>
      </c>
      <c r="F52" s="32" t="n">
        <f aca="false">F43</f>
        <v>0</v>
      </c>
      <c r="G52" s="32" t="n">
        <f aca="false">G43</f>
        <v>0</v>
      </c>
    </row>
    <row r="53" customFormat="false" ht="12.75" hidden="false" customHeight="false" outlineLevel="0" collapsed="false">
      <c r="A53" s="32" t="n">
        <f aca="false">A44</f>
        <v>0</v>
      </c>
      <c r="B53" s="32" t="n">
        <f aca="false">B44</f>
        <v>0</v>
      </c>
      <c r="C53" s="32" t="n">
        <f aca="false">C44</f>
        <v>0</v>
      </c>
      <c r="D53" s="32" t="n">
        <f aca="false">D44</f>
        <v>0</v>
      </c>
      <c r="E53" s="32" t="n">
        <f aca="false">E44</f>
        <v>597.490347702566</v>
      </c>
      <c r="F53" s="32" t="n">
        <f aca="false">F44</f>
        <v>0</v>
      </c>
      <c r="G53" s="32" t="n">
        <f aca="false">G44</f>
        <v>0</v>
      </c>
    </row>
    <row r="54" customFormat="false" ht="12.75" hidden="false" customHeight="false" outlineLevel="0" collapsed="false">
      <c r="A54" s="32" t="n">
        <f aca="false">A45</f>
        <v>0</v>
      </c>
      <c r="B54" s="32" t="n">
        <f aca="false">B45</f>
        <v>0</v>
      </c>
      <c r="C54" s="32" t="n">
        <f aca="false">C45</f>
        <v>0</v>
      </c>
      <c r="D54" s="32" t="n">
        <f aca="false">D45</f>
        <v>0</v>
      </c>
      <c r="E54" s="32" t="n">
        <f aca="false">E45</f>
        <v>0</v>
      </c>
      <c r="F54" s="32" t="n">
        <f aca="false">F45</f>
        <v>110.106480190475</v>
      </c>
      <c r="G54" s="32" t="n">
        <f aca="false">G45</f>
        <v>0</v>
      </c>
    </row>
    <row r="55" customFormat="false" ht="12.75" hidden="false" customHeight="false" outlineLevel="0" collapsed="false">
      <c r="A55" s="32" t="n">
        <f aca="false">A46</f>
        <v>0</v>
      </c>
      <c r="B55" s="32" t="n">
        <f aca="false">B46</f>
        <v>0</v>
      </c>
      <c r="C55" s="32" t="n">
        <f aca="false">C46</f>
        <v>0</v>
      </c>
      <c r="D55" s="32" t="n">
        <f aca="false">D46</f>
        <v>0</v>
      </c>
      <c r="E55" s="32" t="n">
        <f aca="false">E46</f>
        <v>0</v>
      </c>
      <c r="F55" s="32" t="n">
        <f aca="false">F46</f>
        <v>0</v>
      </c>
      <c r="G55" s="32" t="n">
        <f aca="false">G46</f>
        <v>30.7744090201167</v>
      </c>
    </row>
    <row r="57" customFormat="false" ht="12.75" hidden="false" customHeight="false" outlineLevel="0" collapsed="false">
      <c r="A57" s="0" t="s">
        <v>66</v>
      </c>
    </row>
    <row r="58" customFormat="false" ht="12.75" hidden="false" customHeight="false" outlineLevel="0" collapsed="false">
      <c r="A58" s="32" t="n">
        <f aca="false" t="array" ref="A58:G64">MMULT(M14:S20,A49:G55)</f>
        <v>124.803355612513</v>
      </c>
      <c r="B58" s="32" t="n">
        <v>0</v>
      </c>
      <c r="C58" s="32" t="n">
        <v>0</v>
      </c>
      <c r="D58" s="32" t="n">
        <v>0</v>
      </c>
      <c r="E58" s="32" t="n">
        <v>0</v>
      </c>
      <c r="F58" s="32" t="n">
        <v>0</v>
      </c>
      <c r="G58" s="32" t="n">
        <v>0</v>
      </c>
    </row>
    <row r="59" customFormat="false" ht="12.75" hidden="false" customHeight="false" outlineLevel="0" collapsed="false">
      <c r="A59" s="32" t="n">
        <v>0</v>
      </c>
      <c r="B59" s="32" t="n">
        <v>460.72377487241</v>
      </c>
      <c r="C59" s="32" t="n">
        <v>0</v>
      </c>
      <c r="D59" s="32" t="n">
        <v>0</v>
      </c>
      <c r="E59" s="32" t="n">
        <v>0</v>
      </c>
      <c r="F59" s="32" t="n">
        <v>0</v>
      </c>
      <c r="G59" s="32" t="n">
        <v>0</v>
      </c>
    </row>
    <row r="60" customFormat="false" ht="12.75" hidden="false" customHeight="false" outlineLevel="0" collapsed="false">
      <c r="A60" s="32" t="n">
        <v>0</v>
      </c>
      <c r="B60" s="32" t="n">
        <v>0</v>
      </c>
      <c r="C60" s="32" t="n">
        <v>698.035859343573</v>
      </c>
      <c r="D60" s="32" t="n">
        <v>0</v>
      </c>
      <c r="E60" s="32" t="n">
        <v>0</v>
      </c>
      <c r="F60" s="32" t="n">
        <v>0</v>
      </c>
      <c r="G60" s="32" t="n">
        <v>0</v>
      </c>
    </row>
    <row r="61" customFormat="false" ht="12.75" hidden="false" customHeight="false" outlineLevel="0" collapsed="false">
      <c r="A61" s="32" t="n">
        <v>0</v>
      </c>
      <c r="B61" s="32" t="n">
        <v>0</v>
      </c>
      <c r="C61" s="32" t="n">
        <v>0</v>
      </c>
      <c r="D61" s="32" t="n">
        <v>531.984594056565</v>
      </c>
      <c r="E61" s="32" t="n">
        <v>0</v>
      </c>
      <c r="F61" s="32" t="n">
        <v>0</v>
      </c>
      <c r="G61" s="32" t="n">
        <v>0</v>
      </c>
    </row>
    <row r="62" customFormat="false" ht="12.75" hidden="false" customHeight="false" outlineLevel="0" collapsed="false">
      <c r="A62" s="32" t="n">
        <v>0</v>
      </c>
      <c r="B62" s="32" t="n">
        <v>0</v>
      </c>
      <c r="C62" s="32" t="n">
        <v>0</v>
      </c>
      <c r="D62" s="32" t="n">
        <v>0</v>
      </c>
      <c r="E62" s="32" t="n">
        <v>1194.98069540513</v>
      </c>
      <c r="F62" s="32" t="n">
        <v>0</v>
      </c>
      <c r="G62" s="32" t="n">
        <v>0</v>
      </c>
    </row>
    <row r="63" customFormat="false" ht="12.75" hidden="false" customHeight="false" outlineLevel="0" collapsed="false">
      <c r="A63" s="32" t="n">
        <v>0</v>
      </c>
      <c r="B63" s="32" t="n">
        <v>0</v>
      </c>
      <c r="C63" s="32" t="n">
        <v>0</v>
      </c>
      <c r="D63" s="32" t="n">
        <v>0</v>
      </c>
      <c r="E63" s="32" t="n">
        <v>0</v>
      </c>
      <c r="F63" s="32" t="n">
        <v>220.21296038095</v>
      </c>
      <c r="G63" s="32" t="n">
        <v>0</v>
      </c>
    </row>
    <row r="64" customFormat="false" ht="12.75" hidden="false" customHeight="false" outlineLevel="0" collapsed="false">
      <c r="A64" s="32" t="n">
        <v>0</v>
      </c>
      <c r="B64" s="32" t="n">
        <v>0</v>
      </c>
      <c r="C64" s="32" t="n">
        <v>0</v>
      </c>
      <c r="D64" s="32" t="n">
        <v>0</v>
      </c>
      <c r="E64" s="32" t="n">
        <v>0</v>
      </c>
      <c r="F64" s="32" t="n">
        <v>0</v>
      </c>
      <c r="G64" s="32" t="n">
        <v>61.5488180402334</v>
      </c>
    </row>
    <row r="66" customFormat="false" ht="12.75" hidden="false" customHeight="false" outlineLevel="0" collapsed="false">
      <c r="A66" s="0" t="s">
        <v>67</v>
      </c>
    </row>
    <row r="67" customFormat="false" ht="12.75" hidden="false" customHeight="false" outlineLevel="0" collapsed="false">
      <c r="A67" s="25" t="n">
        <f aca="false" t="array" ref="A67:G73">MINVERSE(A58:G64)</f>
        <v>0.00801260507053017</v>
      </c>
      <c r="B67" s="25" t="n">
        <v>0</v>
      </c>
      <c r="C67" s="25" t="n">
        <v>0</v>
      </c>
      <c r="D67" s="25" t="n">
        <v>0</v>
      </c>
      <c r="E67" s="25" t="n">
        <v>0</v>
      </c>
      <c r="F67" s="25" t="n">
        <v>0</v>
      </c>
      <c r="G67" s="25" t="n">
        <v>0</v>
      </c>
    </row>
    <row r="68" customFormat="false" ht="12.75" hidden="false" customHeight="false" outlineLevel="0" collapsed="false">
      <c r="A68" s="25" t="n">
        <v>0</v>
      </c>
      <c r="B68" s="25" t="n">
        <v>0.00217049793073286</v>
      </c>
      <c r="C68" s="25" t="n">
        <v>0</v>
      </c>
      <c r="D68" s="25" t="n">
        <v>0</v>
      </c>
      <c r="E68" s="25" t="n">
        <v>0</v>
      </c>
      <c r="F68" s="25" t="n">
        <v>0</v>
      </c>
      <c r="G68" s="25" t="n">
        <v>0</v>
      </c>
    </row>
    <row r="69" customFormat="false" ht="12.75" hidden="false" customHeight="false" outlineLevel="0" collapsed="false">
      <c r="A69" s="25" t="n">
        <v>0</v>
      </c>
      <c r="B69" s="25" t="n">
        <v>0</v>
      </c>
      <c r="C69" s="25" t="n">
        <v>0.00143259115791041</v>
      </c>
      <c r="D69" s="25" t="n">
        <v>0</v>
      </c>
      <c r="E69" s="25" t="n">
        <v>0</v>
      </c>
      <c r="F69" s="25" t="n">
        <v>0</v>
      </c>
      <c r="G69" s="25" t="n">
        <v>0</v>
      </c>
    </row>
    <row r="70" customFormat="false" ht="12.75" hidden="false" customHeight="false" outlineLevel="0" collapsed="false">
      <c r="A70" s="25" t="n">
        <v>0</v>
      </c>
      <c r="B70" s="25" t="n">
        <v>0</v>
      </c>
      <c r="C70" s="25" t="n">
        <v>0</v>
      </c>
      <c r="D70" s="25" t="n">
        <v>0.00187975368304307</v>
      </c>
      <c r="E70" s="25" t="n">
        <v>0</v>
      </c>
      <c r="F70" s="25" t="n">
        <v>0</v>
      </c>
      <c r="G70" s="25" t="n">
        <v>0</v>
      </c>
    </row>
    <row r="71" customFormat="false" ht="12.75" hidden="false" customHeight="false" outlineLevel="0" collapsed="false">
      <c r="A71" s="25" t="n">
        <v>0</v>
      </c>
      <c r="B71" s="25" t="n">
        <v>0</v>
      </c>
      <c r="C71" s="25" t="n">
        <v>0</v>
      </c>
      <c r="D71" s="25" t="n">
        <v>0</v>
      </c>
      <c r="E71" s="25" t="n">
        <v>0.000836833602287585</v>
      </c>
      <c r="F71" s="25" t="n">
        <v>0</v>
      </c>
      <c r="G71" s="25" t="n">
        <v>0</v>
      </c>
    </row>
    <row r="72" customFormat="false" ht="12.75" hidden="false" customHeight="false" outlineLevel="0" collapsed="false">
      <c r="A72" s="25" t="n">
        <v>0</v>
      </c>
      <c r="B72" s="25" t="n">
        <v>0</v>
      </c>
      <c r="C72" s="25" t="n">
        <v>0</v>
      </c>
      <c r="D72" s="25" t="n">
        <v>0</v>
      </c>
      <c r="E72" s="25" t="n">
        <v>0</v>
      </c>
      <c r="F72" s="25" t="n">
        <v>0.00454105879267998</v>
      </c>
      <c r="G72" s="25" t="n">
        <v>0</v>
      </c>
    </row>
    <row r="73" customFormat="false" ht="12.75" hidden="false" customHeight="false" outlineLevel="0" collapsed="false">
      <c r="A73" s="25" t="n">
        <v>0</v>
      </c>
      <c r="B73" s="25" t="n">
        <v>0</v>
      </c>
      <c r="C73" s="25" t="n">
        <v>0</v>
      </c>
      <c r="D73" s="25" t="n">
        <v>0</v>
      </c>
      <c r="E73" s="25" t="n">
        <v>0</v>
      </c>
      <c r="F73" s="25" t="n">
        <v>0</v>
      </c>
      <c r="G73" s="25" t="n">
        <v>0.0162472656964154</v>
      </c>
    </row>
    <row r="75" customFormat="false" ht="12.75" hidden="false" customHeight="false" outlineLevel="0" collapsed="false">
      <c r="A75" s="0" t="s">
        <v>68</v>
      </c>
    </row>
    <row r="76" customFormat="false" ht="12.75" hidden="false" customHeight="false" outlineLevel="0" collapsed="false">
      <c r="A76" s="25" t="n">
        <f aca="false" t="array" ref="A76:G80">MMULT(A23:G27,A67:G73)</f>
        <v>0.00801260507053017</v>
      </c>
      <c r="B76" s="25" t="n">
        <v>-0.00217049793073286</v>
      </c>
      <c r="C76" s="25" t="n">
        <v>0</v>
      </c>
      <c r="D76" s="25" t="n">
        <v>0</v>
      </c>
      <c r="E76" s="25" t="n">
        <v>-0.000836833602287585</v>
      </c>
      <c r="F76" s="25" t="n">
        <v>0</v>
      </c>
      <c r="G76" s="25" t="n">
        <v>0</v>
      </c>
    </row>
    <row r="77" customFormat="false" ht="12.75" hidden="false" customHeight="false" outlineLevel="0" collapsed="false">
      <c r="A77" s="25" t="n">
        <v>0</v>
      </c>
      <c r="B77" s="25" t="n">
        <v>0.00217049793073286</v>
      </c>
      <c r="C77" s="25" t="n">
        <v>0.00143259115791041</v>
      </c>
      <c r="D77" s="25" t="n">
        <v>0</v>
      </c>
      <c r="E77" s="25" t="n">
        <v>0</v>
      </c>
      <c r="F77" s="25" t="n">
        <v>0</v>
      </c>
      <c r="G77" s="25" t="n">
        <v>0</v>
      </c>
    </row>
    <row r="78" customFormat="false" ht="12.75" hidden="false" customHeight="false" outlineLevel="0" collapsed="false">
      <c r="A78" s="25" t="n">
        <v>0</v>
      </c>
      <c r="B78" s="25" t="n">
        <v>0</v>
      </c>
      <c r="C78" s="25" t="n">
        <v>-0.00143259115791041</v>
      </c>
      <c r="D78" s="25" t="n">
        <v>0.00187975368304307</v>
      </c>
      <c r="E78" s="25" t="n">
        <v>0</v>
      </c>
      <c r="F78" s="25" t="n">
        <v>0</v>
      </c>
      <c r="G78" s="25" t="n">
        <v>0</v>
      </c>
    </row>
    <row r="79" customFormat="false" ht="12.75" hidden="false" customHeight="false" outlineLevel="0" collapsed="false">
      <c r="A79" s="25" t="n">
        <v>0</v>
      </c>
      <c r="B79" s="25" t="n">
        <v>0</v>
      </c>
      <c r="C79" s="25" t="n">
        <v>0</v>
      </c>
      <c r="D79" s="25" t="n">
        <v>-0.00187975368304307</v>
      </c>
      <c r="E79" s="25" t="n">
        <v>0.000836833602287585</v>
      </c>
      <c r="F79" s="25" t="n">
        <v>0.00454105879267998</v>
      </c>
      <c r="G79" s="25" t="n">
        <v>0</v>
      </c>
    </row>
    <row r="80" customFormat="false" ht="12.75" hidden="false" customHeight="false" outlineLevel="0" collapsed="false">
      <c r="A80" s="25" t="n">
        <v>0</v>
      </c>
      <c r="B80" s="25" t="n">
        <v>0</v>
      </c>
      <c r="C80" s="25" t="n">
        <v>0</v>
      </c>
      <c r="D80" s="25" t="n">
        <v>0</v>
      </c>
      <c r="E80" s="25" t="n">
        <v>0</v>
      </c>
      <c r="F80" s="25" t="n">
        <v>-0.00454105879267998</v>
      </c>
      <c r="G80" s="25" t="n">
        <v>0.0162472656964154</v>
      </c>
    </row>
    <row r="82" customFormat="false" ht="12.75" hidden="false" customHeight="false" outlineLevel="0" collapsed="false">
      <c r="A82" s="0" t="s">
        <v>69</v>
      </c>
    </row>
    <row r="83" customFormat="false" ht="12.75" hidden="false" customHeight="false" outlineLevel="0" collapsed="false">
      <c r="A83" s="25" t="n">
        <f aca="false" t="array" ref="A83:E87">MMULT(A76:G80,C14:G20)</f>
        <v>0.0110199366035506</v>
      </c>
      <c r="B83" s="25" t="n">
        <v>-0.00217049793073286</v>
      </c>
      <c r="C83" s="25" t="n">
        <v>0</v>
      </c>
      <c r="D83" s="25" t="n">
        <v>-0.000836833602287585</v>
      </c>
      <c r="E83" s="25" t="n">
        <v>0</v>
      </c>
    </row>
    <row r="84" customFormat="false" ht="12.75" hidden="false" customHeight="false" outlineLevel="0" collapsed="false">
      <c r="A84" s="25" t="n">
        <v>-0.00217049793073286</v>
      </c>
      <c r="B84" s="25" t="n">
        <v>0.00360308908864328</v>
      </c>
      <c r="C84" s="25" t="n">
        <v>-0.00143259115791041</v>
      </c>
      <c r="D84" s="25" t="n">
        <v>0</v>
      </c>
      <c r="E84" s="25" t="n">
        <v>0</v>
      </c>
    </row>
    <row r="85" customFormat="false" ht="12.75" hidden="false" customHeight="false" outlineLevel="0" collapsed="false">
      <c r="A85" s="25" t="n">
        <v>0</v>
      </c>
      <c r="B85" s="25" t="n">
        <v>-0.00143259115791041</v>
      </c>
      <c r="C85" s="25" t="n">
        <v>0.00331234484095348</v>
      </c>
      <c r="D85" s="25" t="n">
        <v>-0.00187975368304307</v>
      </c>
      <c r="E85" s="25" t="n">
        <v>0</v>
      </c>
    </row>
    <row r="86" customFormat="false" ht="12.75" hidden="false" customHeight="false" outlineLevel="0" collapsed="false">
      <c r="A86" s="25" t="n">
        <v>-0.000836833602287585</v>
      </c>
      <c r="B86" s="25" t="n">
        <v>0</v>
      </c>
      <c r="C86" s="25" t="n">
        <v>-0.00187975368304307</v>
      </c>
      <c r="D86" s="25" t="n">
        <v>0.00725764607801063</v>
      </c>
      <c r="E86" s="25" t="n">
        <v>-0.00454105879267998</v>
      </c>
    </row>
    <row r="87" customFormat="false" ht="12.75" hidden="false" customHeight="false" outlineLevel="0" collapsed="false">
      <c r="A87" s="25" t="n">
        <v>0</v>
      </c>
      <c r="B87" s="25" t="n">
        <v>0</v>
      </c>
      <c r="C87" s="25" t="n">
        <v>0</v>
      </c>
      <c r="D87" s="25" t="n">
        <v>-0.00454105879267998</v>
      </c>
      <c r="E87" s="25" t="n">
        <v>0.0207883244890954</v>
      </c>
    </row>
    <row r="89" customFormat="false" ht="12.75" hidden="false" customHeight="false" outlineLevel="0" collapsed="false">
      <c r="A89" s="0" t="s">
        <v>70</v>
      </c>
    </row>
    <row r="90" customFormat="false" ht="12.75" hidden="false" customHeight="false" outlineLevel="0" collapsed="false">
      <c r="A90" s="34" t="n">
        <f aca="false" t="array" ref="A90:E94">-MINVERSE(A83:E87)</f>
        <v>-110.729235791804</v>
      </c>
      <c r="B90" s="34" t="n">
        <v>-89.2142251861673</v>
      </c>
      <c r="C90" s="34" t="n">
        <v>-56.6171469888223</v>
      </c>
      <c r="D90" s="34" t="n">
        <v>-31.7743782683841</v>
      </c>
      <c r="E90" s="34" t="n">
        <v>-6.94088260423646</v>
      </c>
    </row>
    <row r="91" customFormat="false" ht="12.75" hidden="false" customHeight="false" outlineLevel="0" collapsed="false">
      <c r="A91" s="34" t="n">
        <v>-89.2142251861673</v>
      </c>
      <c r="B91" s="34" t="n">
        <v>-421.975748981075</v>
      </c>
      <c r="C91" s="34" t="n">
        <v>-228.102012121807</v>
      </c>
      <c r="D91" s="34" t="n">
        <v>-80.3476527708456</v>
      </c>
      <c r="E91" s="34" t="n">
        <v>-17.5513623177104</v>
      </c>
    </row>
    <row r="92" customFormat="false" ht="12.75" hidden="false" customHeight="false" outlineLevel="0" collapsed="false">
      <c r="A92" s="34" t="n">
        <v>-56.6171469888222</v>
      </c>
      <c r="B92" s="34" t="n">
        <v>-228.102012121807</v>
      </c>
      <c r="C92" s="34" t="n">
        <v>-487.916225596397</v>
      </c>
      <c r="D92" s="34" t="n">
        <v>-153.940311230563</v>
      </c>
      <c r="E92" s="34" t="n">
        <v>-33.6271450942634</v>
      </c>
    </row>
    <row r="93" customFormat="false" ht="12.75" hidden="false" customHeight="false" outlineLevel="0" collapsed="false">
      <c r="A93" s="34" t="n">
        <v>-31.7743782683841</v>
      </c>
      <c r="B93" s="34" t="n">
        <v>-80.3476527708456</v>
      </c>
      <c r="C93" s="34" t="n">
        <v>-153.940311230563</v>
      </c>
      <c r="D93" s="34" t="n">
        <v>-210.026485045548</v>
      </c>
      <c r="E93" s="34" t="n">
        <v>-45.8787632024912</v>
      </c>
    </row>
    <row r="94" customFormat="false" ht="12.75" hidden="false" customHeight="false" outlineLevel="0" collapsed="false">
      <c r="A94" s="34" t="n">
        <v>-6.94088260423646</v>
      </c>
      <c r="B94" s="34" t="n">
        <v>-17.5513623177104</v>
      </c>
      <c r="C94" s="34" t="n">
        <v>-33.6271450942634</v>
      </c>
      <c r="D94" s="34" t="n">
        <v>-45.8787632024912</v>
      </c>
      <c r="E94" s="34" t="n">
        <v>-58.1258081511953</v>
      </c>
    </row>
    <row r="96" customFormat="false" ht="12.75" hidden="false" customHeight="false" outlineLevel="0" collapsed="false">
      <c r="A96" s="0" t="s">
        <v>71</v>
      </c>
      <c r="C96" s="0" t="s">
        <v>72</v>
      </c>
      <c r="E96" s="0" t="s">
        <v>73</v>
      </c>
    </row>
    <row r="97" customFormat="false" ht="12.75" hidden="false" customHeight="false" outlineLevel="0" collapsed="false">
      <c r="A97" s="34" t="n">
        <f aca="false" t="array" ref="A97:A103">MMULT(A40:G46,B31:B37)</f>
        <v>6.97865253324917</v>
      </c>
      <c r="C97" s="25" t="n">
        <f aca="false" t="array" ref="C97:C103">MMULT(J14:J20,K14)</f>
        <v>-100</v>
      </c>
      <c r="E97" s="34" t="n">
        <f aca="false">A97+C97</f>
        <v>-93.0213474667508</v>
      </c>
    </row>
    <row r="98" customFormat="false" ht="12.75" hidden="false" customHeight="false" outlineLevel="0" collapsed="false">
      <c r="A98" s="34" t="n">
        <v>6.31251861374575</v>
      </c>
      <c r="C98" s="25" t="n">
        <v>0</v>
      </c>
      <c r="E98" s="34" t="n">
        <f aca="false">A98+C98</f>
        <v>6.31251861374575</v>
      </c>
    </row>
    <row r="99" customFormat="false" ht="12.75" hidden="false" customHeight="false" outlineLevel="0" collapsed="false">
      <c r="A99" s="34" t="n">
        <v>4.39671247192352</v>
      </c>
      <c r="C99" s="25" t="n">
        <v>0</v>
      </c>
      <c r="E99" s="34" t="n">
        <f aca="false">A99+C99</f>
        <v>4.39671247192352</v>
      </c>
    </row>
    <row r="100" customFormat="false" ht="12.75" hidden="false" customHeight="false" outlineLevel="0" collapsed="false">
      <c r="A100" s="34" t="n">
        <v>11.3305757042978</v>
      </c>
      <c r="C100" s="25" t="n">
        <v>0</v>
      </c>
      <c r="E100" s="34" t="n">
        <f aca="false">A100+C100</f>
        <v>11.3305757042978</v>
      </c>
    </row>
    <row r="101" customFormat="false" ht="12.75" hidden="false" customHeight="false" outlineLevel="0" collapsed="false">
      <c r="A101" s="34" t="n">
        <v>14.5977384884392</v>
      </c>
      <c r="C101" s="25" t="n">
        <v>0</v>
      </c>
      <c r="E101" s="34" t="n">
        <f aca="false">A101+C101</f>
        <v>14.5977384884392</v>
      </c>
    </row>
    <row r="102" customFormat="false" ht="12.75" hidden="false" customHeight="false" outlineLevel="0" collapsed="false">
      <c r="A102" s="34" t="n">
        <v>5.30334761695665</v>
      </c>
      <c r="C102" s="25" t="n">
        <v>0</v>
      </c>
      <c r="E102" s="34" t="n">
        <f aca="false">A102+C102</f>
        <v>5.30334761695665</v>
      </c>
    </row>
    <row r="103" customFormat="false" ht="12.75" hidden="false" customHeight="false" outlineLevel="0" collapsed="false">
      <c r="A103" s="34" t="n">
        <v>2.71324505614166</v>
      </c>
      <c r="C103" s="25" t="n">
        <v>-100</v>
      </c>
      <c r="E103" s="34" t="n">
        <f aca="false">A103+C103</f>
        <v>-97.2867549438583</v>
      </c>
    </row>
    <row r="105" customFormat="false" ht="12.75" hidden="false" customHeight="false" outlineLevel="0" collapsed="false">
      <c r="A105" s="0" t="s">
        <v>74</v>
      </c>
      <c r="C105" s="0" t="s">
        <v>75</v>
      </c>
      <c r="E105" s="0" t="s">
        <v>76</v>
      </c>
    </row>
    <row r="106" customFormat="false" ht="12.75" hidden="false" customHeight="false" outlineLevel="0" collapsed="false">
      <c r="A106" s="29" t="n">
        <f aca="false" t="array" ref="A106:A110">MMULT(A76:G80,E97:E103)</f>
        <v>-0.771260507053017</v>
      </c>
      <c r="C106" s="32" t="n">
        <f aca="false" t="array" ref="C106:C110">MMULT(A23:G27,B31:B37)</f>
        <v>0.0600000000000001</v>
      </c>
      <c r="E106" s="29" t="n">
        <f aca="false">A106-(C106-J23)</f>
        <v>-0.771260507053017</v>
      </c>
    </row>
    <row r="107" customFormat="false" ht="12.75" hidden="false" customHeight="false" outlineLevel="0" collapsed="false">
      <c r="A107" s="29" t="n">
        <v>0.0199999999999999</v>
      </c>
      <c r="C107" s="32" t="n">
        <v>0.0399999999999998</v>
      </c>
      <c r="E107" s="29" t="n">
        <f aca="false">A107-(C107-J24)</f>
        <v>0.0200000000000001</v>
      </c>
    </row>
    <row r="108" customFormat="false" ht="12.75" hidden="false" customHeight="false" outlineLevel="0" collapsed="false">
      <c r="A108" s="29" t="n">
        <v>0.015</v>
      </c>
      <c r="C108" s="32" t="n">
        <v>0.03</v>
      </c>
      <c r="E108" s="29" t="n">
        <f aca="false">A108-(C108-J25)</f>
        <v>0.015</v>
      </c>
    </row>
    <row r="109" customFormat="false" ht="12.75" hidden="false" customHeight="false" outlineLevel="0" collapsed="false">
      <c r="A109" s="29" t="n">
        <v>0.015</v>
      </c>
      <c r="C109" s="32" t="n">
        <v>0.03</v>
      </c>
      <c r="E109" s="29" t="n">
        <f aca="false">A109-(C109-J26)</f>
        <v>0.015</v>
      </c>
    </row>
    <row r="110" customFormat="false" ht="12.75" hidden="false" customHeight="false" outlineLevel="0" collapsed="false">
      <c r="A110" s="29" t="n">
        <v>-1.60472656964154</v>
      </c>
      <c r="C110" s="32" t="n">
        <v>0.0399999999999996</v>
      </c>
      <c r="E110" s="29" t="n">
        <f aca="false">A110-(C110-J27)</f>
        <v>-1.60472656964154</v>
      </c>
    </row>
    <row r="112" customFormat="false" ht="12.75" hidden="false" customHeight="false" outlineLevel="0" collapsed="false">
      <c r="A112" s="0" t="s">
        <v>86</v>
      </c>
    </row>
    <row r="113" customFormat="false" ht="12.75" hidden="false" customHeight="false" outlineLevel="0" collapsed="false">
      <c r="A113" s="35" t="n">
        <f aca="false" t="array" ref="A113:A117">MMULT(A90:E94,E106:E110)</f>
        <v>93.4291478915797</v>
      </c>
    </row>
    <row r="114" customFormat="false" ht="12.75" hidden="false" customHeight="false" outlineLevel="0" collapsed="false">
      <c r="A114" s="35" t="n">
        <v>83.9062860450495</v>
      </c>
    </row>
    <row r="115" customFormat="false" ht="12.75" hidden="false" customHeight="false" outlineLevel="0" collapsed="false">
      <c r="A115" s="35" t="n">
        <v>83.4390543936095</v>
      </c>
    </row>
    <row r="116" customFormat="false" ht="12.75" hidden="false" customHeight="false" outlineLevel="0" collapsed="false">
      <c r="A116" s="35" t="n">
        <v>91.0627383883401</v>
      </c>
    </row>
    <row r="117" customFormat="false" ht="12.75" hidden="false" customHeight="false" outlineLevel="0" collapsed="false">
      <c r="A117" s="35" t="n">
        <v>97.0856414880435</v>
      </c>
    </row>
    <row r="119" customFormat="false" ht="12.75" hidden="false" customHeight="false" outlineLevel="0" collapsed="false">
      <c r="A119" s="0" t="s">
        <v>78</v>
      </c>
      <c r="C119" s="0" t="s">
        <v>79</v>
      </c>
      <c r="E119" s="0" t="s">
        <v>80</v>
      </c>
    </row>
    <row r="120" customFormat="false" ht="12.75" hidden="false" customHeight="false" outlineLevel="0" collapsed="false">
      <c r="A120" s="0" t="n">
        <f aca="false" t="array" ref="A120:A126">MMULT(C14:G20,A113:A117)</f>
        <v>93.4291478915797</v>
      </c>
      <c r="C120" s="0" t="n">
        <f aca="false">A120+C97</f>
        <v>-6.57085210842031</v>
      </c>
      <c r="E120" s="0" t="n">
        <f aca="false" t="array" ref="E120:E126">MMULT(A67:G73,C120:C126)</f>
        <v>-0.0526496429216325</v>
      </c>
    </row>
    <row r="121" customFormat="false" ht="12.75" hidden="false" customHeight="false" outlineLevel="0" collapsed="false">
      <c r="A121" s="0" t="n">
        <v>-9.52286184653023</v>
      </c>
      <c r="C121" s="0" t="n">
        <f aca="false">A121+C98</f>
        <v>-9.52286184653023</v>
      </c>
      <c r="E121" s="0" t="n">
        <v>-0.0206693519325488</v>
      </c>
    </row>
    <row r="122" customFormat="false" ht="12.75" hidden="false" customHeight="false" outlineLevel="0" collapsed="false">
      <c r="A122" s="0" t="n">
        <v>0.46723165143996</v>
      </c>
      <c r="C122" s="0" t="n">
        <f aca="false">A122+C99</f>
        <v>0.46723165143996</v>
      </c>
      <c r="E122" s="0" t="n">
        <v>0.000669351932548767</v>
      </c>
    </row>
    <row r="123" customFormat="false" ht="12.75" hidden="false" customHeight="false" outlineLevel="0" collapsed="false">
      <c r="A123" s="0" t="n">
        <v>-7.62368399473056</v>
      </c>
      <c r="C123" s="0" t="n">
        <f aca="false">A123+C100</f>
        <v>-7.62368399473056</v>
      </c>
      <c r="E123" s="0" t="n">
        <v>-0.0143306480674513</v>
      </c>
    </row>
    <row r="124" customFormat="false" ht="12.75" hidden="false" customHeight="false" outlineLevel="0" collapsed="false">
      <c r="A124" s="0" t="n">
        <v>-2.36640950323964</v>
      </c>
      <c r="C124" s="0" t="n">
        <f aca="false">A124+C101</f>
        <v>-2.36640950323964</v>
      </c>
      <c r="E124" s="0" t="n">
        <v>-0.0019802909890836</v>
      </c>
    </row>
    <row r="125" customFormat="false" ht="12.75" hidden="false" customHeight="false" outlineLevel="0" collapsed="false">
      <c r="A125" s="0" t="n">
        <v>-6.02290309970341</v>
      </c>
      <c r="C125" s="0" t="n">
        <f aca="false">A125+C102</f>
        <v>-6.02290309970341</v>
      </c>
      <c r="E125" s="0" t="n">
        <v>-0.0273503570783677</v>
      </c>
    </row>
    <row r="126" customFormat="false" ht="12.75" hidden="false" customHeight="false" outlineLevel="0" collapsed="false">
      <c r="A126" s="0" t="n">
        <v>97.0856414880435</v>
      </c>
      <c r="C126" s="0" t="n">
        <f aca="false">A126+C103</f>
        <v>-2.91435851195654</v>
      </c>
      <c r="E126" s="0" t="n">
        <v>-0.0473503570783678</v>
      </c>
    </row>
    <row r="128" customFormat="false" ht="12.75" hidden="false" customHeight="false" outlineLevel="0" collapsed="false">
      <c r="A128" s="0" t="s">
        <v>81</v>
      </c>
    </row>
    <row r="129" customFormat="false" ht="12.75" hidden="false" customHeight="false" outlineLevel="0" collapsed="false">
      <c r="A129" s="0" t="n">
        <f aca="false" t="array" ref="A129:G135">MMULT(A67:G73,A40:G46)</f>
        <v>0.5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2.75" hidden="false" customHeight="false" outlineLevel="0" collapsed="false">
      <c r="A130" s="0" t="n">
        <v>0</v>
      </c>
      <c r="B130" s="0" t="n">
        <v>0.5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2.75" hidden="false" customHeight="false" outlineLevel="0" collapsed="false">
      <c r="A131" s="0" t="n">
        <v>0</v>
      </c>
      <c r="B131" s="0" t="n">
        <v>0</v>
      </c>
      <c r="C131" s="0" t="n">
        <v>0.5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2.7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0.5</v>
      </c>
      <c r="E132" s="0" t="n">
        <v>0</v>
      </c>
      <c r="F132" s="0" t="n">
        <v>0</v>
      </c>
      <c r="G132" s="0" t="n">
        <v>0</v>
      </c>
    </row>
    <row r="133" customFormat="false" ht="12.7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0.5</v>
      </c>
      <c r="F133" s="0" t="n">
        <v>0</v>
      </c>
      <c r="G133" s="0" t="n">
        <v>0</v>
      </c>
    </row>
    <row r="134" customFormat="false" ht="12.7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0.5</v>
      </c>
      <c r="G134" s="0" t="n">
        <v>0</v>
      </c>
    </row>
    <row r="135" customFormat="false" ht="12.7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0.5</v>
      </c>
    </row>
    <row r="138" customFormat="false" ht="12.75" hidden="false" customHeight="false" outlineLevel="0" collapsed="false">
      <c r="A138" s="0" t="s">
        <v>82</v>
      </c>
    </row>
    <row r="139" customFormat="false" ht="12.75" hidden="false" customHeight="false" outlineLevel="0" collapsed="false">
      <c r="A139" s="0" t="n">
        <f aca="false">M23-A129</f>
        <v>0.5</v>
      </c>
      <c r="B139" s="0" t="n">
        <f aca="false">N23-B129</f>
        <v>0</v>
      </c>
      <c r="C139" s="0" t="n">
        <f aca="false">O23-C129</f>
        <v>0</v>
      </c>
      <c r="D139" s="0" t="n">
        <f aca="false">P23-D129</f>
        <v>0</v>
      </c>
      <c r="E139" s="0" t="n">
        <f aca="false">Q23-E129</f>
        <v>0</v>
      </c>
      <c r="F139" s="0" t="n">
        <f aca="false">R23-F129</f>
        <v>0</v>
      </c>
      <c r="G139" s="0" t="n">
        <f aca="false">S23-G129</f>
        <v>0</v>
      </c>
    </row>
    <row r="140" customFormat="false" ht="12.75" hidden="false" customHeight="false" outlineLevel="0" collapsed="false">
      <c r="A140" s="0" t="n">
        <f aca="false">M24-A130</f>
        <v>0</v>
      </c>
      <c r="B140" s="0" t="n">
        <f aca="false">N24-B130</f>
        <v>0.5</v>
      </c>
      <c r="C140" s="0" t="n">
        <f aca="false">O24-C130</f>
        <v>0</v>
      </c>
      <c r="D140" s="0" t="n">
        <f aca="false">P24-D130</f>
        <v>0</v>
      </c>
      <c r="E140" s="0" t="n">
        <f aca="false">Q24-E130</f>
        <v>0</v>
      </c>
      <c r="F140" s="0" t="n">
        <f aca="false">R24-F130</f>
        <v>0</v>
      </c>
      <c r="G140" s="0" t="n">
        <f aca="false">S24-G130</f>
        <v>0</v>
      </c>
    </row>
    <row r="141" customFormat="false" ht="12.75" hidden="false" customHeight="false" outlineLevel="0" collapsed="false">
      <c r="A141" s="0" t="n">
        <f aca="false">M25-A131</f>
        <v>0</v>
      </c>
      <c r="B141" s="0" t="n">
        <f aca="false">N25-B131</f>
        <v>0</v>
      </c>
      <c r="C141" s="0" t="n">
        <f aca="false">O25-C131</f>
        <v>0.5</v>
      </c>
      <c r="D141" s="0" t="n">
        <f aca="false">P25-D131</f>
        <v>0</v>
      </c>
      <c r="E141" s="0" t="n">
        <f aca="false">Q25-E131</f>
        <v>0</v>
      </c>
      <c r="F141" s="0" t="n">
        <f aca="false">R25-F131</f>
        <v>0</v>
      </c>
      <c r="G141" s="0" t="n">
        <f aca="false">S25-G131</f>
        <v>0</v>
      </c>
    </row>
    <row r="142" customFormat="false" ht="12.75" hidden="false" customHeight="false" outlineLevel="0" collapsed="false">
      <c r="A142" s="0" t="n">
        <f aca="false">M26-A132</f>
        <v>0</v>
      </c>
      <c r="B142" s="0" t="n">
        <f aca="false">N26-B132</f>
        <v>0</v>
      </c>
      <c r="C142" s="0" t="n">
        <f aca="false">O26-C132</f>
        <v>0</v>
      </c>
      <c r="D142" s="0" t="n">
        <f aca="false">P26-D132</f>
        <v>0.5</v>
      </c>
      <c r="E142" s="0" t="n">
        <f aca="false">Q26-E132</f>
        <v>0</v>
      </c>
      <c r="F142" s="0" t="n">
        <f aca="false">R26-F132</f>
        <v>0</v>
      </c>
      <c r="G142" s="0" t="n">
        <f aca="false">S26-G132</f>
        <v>0</v>
      </c>
    </row>
    <row r="143" customFormat="false" ht="12.75" hidden="false" customHeight="false" outlineLevel="0" collapsed="false">
      <c r="A143" s="0" t="n">
        <f aca="false">M27-A133</f>
        <v>0</v>
      </c>
      <c r="B143" s="0" t="n">
        <f aca="false">N27-B133</f>
        <v>0</v>
      </c>
      <c r="C143" s="0" t="n">
        <f aca="false">O27-C133</f>
        <v>0</v>
      </c>
      <c r="D143" s="0" t="n">
        <f aca="false">P27-D133</f>
        <v>0</v>
      </c>
      <c r="E143" s="0" t="n">
        <f aca="false">Q27-E133</f>
        <v>0.5</v>
      </c>
      <c r="F143" s="0" t="n">
        <f aca="false">R27-F133</f>
        <v>0</v>
      </c>
      <c r="G143" s="0" t="n">
        <f aca="false">S27-G133</f>
        <v>0</v>
      </c>
    </row>
    <row r="144" customFormat="false" ht="12.75" hidden="false" customHeight="false" outlineLevel="0" collapsed="false">
      <c r="A144" s="0" t="n">
        <f aca="false">M28-A134</f>
        <v>0</v>
      </c>
      <c r="B144" s="0" t="n">
        <f aca="false">N28-B134</f>
        <v>0</v>
      </c>
      <c r="C144" s="0" t="n">
        <f aca="false">O28-C134</f>
        <v>0</v>
      </c>
      <c r="D144" s="0" t="n">
        <f aca="false">P28-D134</f>
        <v>0</v>
      </c>
      <c r="E144" s="0" t="n">
        <f aca="false">Q28-E134</f>
        <v>0</v>
      </c>
      <c r="F144" s="0" t="n">
        <f aca="false">R28-F134</f>
        <v>0.5</v>
      </c>
      <c r="G144" s="0" t="n">
        <f aca="false">S28-G134</f>
        <v>0</v>
      </c>
    </row>
    <row r="145" customFormat="false" ht="12.75" hidden="false" customHeight="false" outlineLevel="0" collapsed="false">
      <c r="A145" s="0" t="n">
        <f aca="false">M29-A135</f>
        <v>0</v>
      </c>
      <c r="B145" s="0" t="n">
        <f aca="false">N29-B135</f>
        <v>0</v>
      </c>
      <c r="C145" s="0" t="n">
        <f aca="false">O29-C135</f>
        <v>0</v>
      </c>
      <c r="D145" s="0" t="n">
        <f aca="false">P29-D135</f>
        <v>0</v>
      </c>
      <c r="E145" s="0" t="n">
        <f aca="false">Q29-E135</f>
        <v>0</v>
      </c>
      <c r="F145" s="0" t="n">
        <f aca="false">R29-F135</f>
        <v>0</v>
      </c>
      <c r="G145" s="0" t="n">
        <f aca="false">S29-G135</f>
        <v>0.5</v>
      </c>
    </row>
    <row r="147" customFormat="false" ht="12.75" hidden="false" customHeight="false" outlineLevel="0" collapsed="false">
      <c r="A147" s="0" t="s">
        <v>83</v>
      </c>
      <c r="C147" s="0" t="s">
        <v>84</v>
      </c>
    </row>
    <row r="148" customFormat="false" ht="12.75" hidden="false" customHeight="false" outlineLevel="0" collapsed="false">
      <c r="A148" s="0" t="n">
        <f aca="false" t="array" ref="A148:A154">MMULT(A139:G145,B31:B37)</f>
        <v>0.0559171866733806</v>
      </c>
      <c r="C148" s="35" t="n">
        <f aca="false">A148-E120</f>
        <v>0.108566829595013</v>
      </c>
    </row>
    <row r="149" customFormat="false" ht="12.75" hidden="false" customHeight="false" outlineLevel="0" collapsed="false">
      <c r="A149" s="0" t="n">
        <v>0.0137013085888478</v>
      </c>
      <c r="C149" s="35" t="n">
        <f aca="false">A149-E121</f>
        <v>0.0343706605213967</v>
      </c>
    </row>
    <row r="150" customFormat="false" ht="12.75" hidden="false" customHeight="false" outlineLevel="0" collapsed="false">
      <c r="A150" s="0" t="n">
        <v>0.00629869141115207</v>
      </c>
      <c r="C150" s="35" t="n">
        <f aca="false">A150-E122</f>
        <v>0.00562933947860331</v>
      </c>
    </row>
    <row r="151" customFormat="false" ht="12.75" hidden="false" customHeight="false" outlineLevel="0" collapsed="false">
      <c r="A151" s="0" t="n">
        <v>0.0212986914111521</v>
      </c>
      <c r="C151" s="35" t="n">
        <f aca="false">A151-E123</f>
        <v>0.0356293394786033</v>
      </c>
    </row>
    <row r="152" customFormat="false" ht="12.75" hidden="false" customHeight="false" outlineLevel="0" collapsed="false">
      <c r="A152" s="0" t="n">
        <v>0.0122158780845327</v>
      </c>
      <c r="C152" s="35" t="n">
        <f aca="false">A152-E124</f>
        <v>0.0141961690736163</v>
      </c>
    </row>
    <row r="153" customFormat="false" ht="12.75" hidden="false" customHeight="false" outlineLevel="0" collapsed="false">
      <c r="A153" s="0" t="n">
        <v>0.0240828133266194</v>
      </c>
      <c r="C153" s="35" t="n">
        <f aca="false">A153-E125</f>
        <v>0.051433170404987</v>
      </c>
    </row>
    <row r="154" customFormat="false" ht="12.75" hidden="false" customHeight="false" outlineLevel="0" collapsed="false">
      <c r="A154" s="0" t="n">
        <v>0.0440828133266192</v>
      </c>
      <c r="C154" s="35" t="n">
        <f aca="false">A154-E126</f>
        <v>0.0914331704049869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2.75" zeroHeight="false" outlineLevelRow="0" outlineLevelCol="0"/>
  <cols>
    <col collapsed="false" customWidth="true" hidden="false" outlineLevel="0" max="256" min="1" style="0" width="11.42"/>
  </cols>
  <sheetData>
    <row r="1" customFormat="false" ht="12.75" hidden="false" customHeight="false" outlineLevel="0" collapsed="false">
      <c r="A1" s="19" t="s">
        <v>88</v>
      </c>
    </row>
    <row r="3" customFormat="false" ht="12.75" hidden="false" customHeight="false" outlineLevel="0" collapsed="false">
      <c r="A3" s="20" t="s">
        <v>42</v>
      </c>
      <c r="B3" s="20" t="s">
        <v>29</v>
      </c>
      <c r="C3" s="20" t="s">
        <v>28</v>
      </c>
      <c r="D3" s="20" t="s">
        <v>30</v>
      </c>
      <c r="E3" s="20" t="s">
        <v>43</v>
      </c>
      <c r="F3" s="20" t="s">
        <v>44</v>
      </c>
    </row>
    <row r="4" customFormat="false" ht="12.8" hidden="false" customHeight="false" outlineLevel="0" collapsed="false">
      <c r="A4" s="21" t="s">
        <v>33</v>
      </c>
      <c r="B4" s="22" t="n">
        <v>0.25</v>
      </c>
      <c r="C4" s="23" t="n">
        <v>500</v>
      </c>
      <c r="D4" s="24" t="n">
        <v>1.5E-006</v>
      </c>
      <c r="E4" s="23" t="n">
        <v>0</v>
      </c>
      <c r="F4" s="25" t="n">
        <f aca="false">B4^2/4*PI()</f>
        <v>0.0490873852123405</v>
      </c>
    </row>
    <row r="5" customFormat="false" ht="12.8" hidden="false" customHeight="false" outlineLevel="0" collapsed="false">
      <c r="A5" s="20" t="s">
        <v>35</v>
      </c>
      <c r="B5" s="22" t="n">
        <v>0.15</v>
      </c>
      <c r="C5" s="23" t="n">
        <v>400</v>
      </c>
      <c r="D5" s="24" t="n">
        <v>1.5E-006</v>
      </c>
      <c r="E5" s="23" t="n">
        <v>10</v>
      </c>
      <c r="F5" s="25" t="n">
        <f aca="false">B5^2/4*PI()</f>
        <v>0.0176714586764426</v>
      </c>
    </row>
    <row r="6" customFormat="false" ht="12.8" hidden="false" customHeight="false" outlineLevel="0" collapsed="false">
      <c r="A6" s="20" t="s">
        <v>36</v>
      </c>
      <c r="B6" s="22" t="n">
        <v>0.1</v>
      </c>
      <c r="C6" s="23" t="n">
        <v>200</v>
      </c>
      <c r="D6" s="24" t="n">
        <v>1.5E-006</v>
      </c>
      <c r="E6" s="23" t="n">
        <v>0</v>
      </c>
      <c r="F6" s="25" t="n">
        <f aca="false">B6^2/4*PI()</f>
        <v>0.00785398163397448</v>
      </c>
    </row>
    <row r="7" customFormat="false" ht="12.8" hidden="false" customHeight="false" outlineLevel="0" collapsed="false">
      <c r="A7" s="20" t="s">
        <v>37</v>
      </c>
      <c r="B7" s="22" t="n">
        <v>0.15</v>
      </c>
      <c r="C7" s="23" t="n">
        <v>400</v>
      </c>
      <c r="D7" s="24" t="n">
        <v>1.5E-006</v>
      </c>
      <c r="E7" s="23" t="n">
        <v>0</v>
      </c>
      <c r="F7" s="25" t="n">
        <f aca="false">B7^2/4*PI()</f>
        <v>0.0176714586764426</v>
      </c>
    </row>
    <row r="8" customFormat="false" ht="12.8" hidden="false" customHeight="false" outlineLevel="0" collapsed="false">
      <c r="A8" s="20" t="s">
        <v>38</v>
      </c>
      <c r="B8" s="22" t="n">
        <v>0.1</v>
      </c>
      <c r="C8" s="23" t="n">
        <v>200</v>
      </c>
      <c r="D8" s="24" t="n">
        <v>1.5E-006</v>
      </c>
      <c r="E8" s="23" t="n">
        <v>0</v>
      </c>
      <c r="F8" s="25" t="n">
        <f aca="false">B8^2/4*PI()</f>
        <v>0.00785398163397448</v>
      </c>
    </row>
    <row r="9" customFormat="false" ht="12.8" hidden="false" customHeight="false" outlineLevel="0" collapsed="false">
      <c r="A9" s="20" t="s">
        <v>39</v>
      </c>
      <c r="B9" s="22" t="n">
        <v>0.2</v>
      </c>
      <c r="C9" s="23" t="n">
        <v>600</v>
      </c>
      <c r="D9" s="24" t="n">
        <v>1.5E-006</v>
      </c>
      <c r="E9" s="23" t="n">
        <v>0</v>
      </c>
      <c r="F9" s="25" t="n">
        <f aca="false">B9^2/4*PI()</f>
        <v>0.0314159265358979</v>
      </c>
    </row>
    <row r="10" customFormat="false" ht="12.8" hidden="false" customHeight="false" outlineLevel="0" collapsed="false">
      <c r="A10" s="20" t="s">
        <v>40</v>
      </c>
      <c r="B10" s="22" t="n">
        <v>0.25</v>
      </c>
      <c r="C10" s="23" t="n">
        <v>300</v>
      </c>
      <c r="D10" s="24" t="n">
        <v>1.5E-006</v>
      </c>
      <c r="E10" s="23" t="n">
        <v>0</v>
      </c>
      <c r="F10" s="25" t="n">
        <f aca="false">B10^2/4*PI()</f>
        <v>0.0490873852123405</v>
      </c>
    </row>
    <row r="12" customFormat="false" ht="12.75" hidden="false" customHeight="false" outlineLevel="0" collapsed="false">
      <c r="A12" s="0" t="s">
        <v>45</v>
      </c>
      <c r="I12" s="0" t="s">
        <v>46</v>
      </c>
      <c r="M12" s="0" t="s">
        <v>47</v>
      </c>
    </row>
    <row r="13" customFormat="false" ht="12.75" hidden="false" customHeight="false" outlineLevel="0" collapsed="false">
      <c r="A13" s="26" t="s">
        <v>48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I13" s="26" t="s">
        <v>49</v>
      </c>
      <c r="J13" s="0" t="s">
        <v>50</v>
      </c>
      <c r="K13" s="0" t="s">
        <v>51</v>
      </c>
    </row>
    <row r="14" customFormat="false" ht="12.75" hidden="false" customHeight="false" outlineLevel="0" collapsed="false">
      <c r="A14" s="0" t="n">
        <v>1</v>
      </c>
      <c r="B14" s="0" t="n">
        <v>-1</v>
      </c>
      <c r="C14" s="23" t="n">
        <v>1</v>
      </c>
      <c r="D14" s="23" t="n">
        <v>0</v>
      </c>
      <c r="E14" s="23" t="n">
        <v>0</v>
      </c>
      <c r="F14" s="23" t="n">
        <v>0</v>
      </c>
      <c r="G14" s="23" t="n">
        <v>0</v>
      </c>
      <c r="I14" s="0" t="n">
        <v>1</v>
      </c>
      <c r="J14" s="23" t="n">
        <v>-1</v>
      </c>
      <c r="K14" s="27" t="n">
        <v>100</v>
      </c>
      <c r="M14" s="23" t="n">
        <v>2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</row>
    <row r="15" customFormat="false" ht="12.75" hidden="false" customHeight="false" outlineLevel="0" collapsed="false">
      <c r="A15" s="0" t="n">
        <v>2</v>
      </c>
      <c r="C15" s="23" t="n">
        <v>-1</v>
      </c>
      <c r="D15" s="23" t="n">
        <v>1</v>
      </c>
      <c r="E15" s="23" t="n">
        <v>0</v>
      </c>
      <c r="F15" s="23" t="n">
        <v>0</v>
      </c>
      <c r="G15" s="23" t="n">
        <v>0</v>
      </c>
      <c r="I15" s="0" t="n">
        <v>2</v>
      </c>
      <c r="J15" s="23" t="n">
        <v>0</v>
      </c>
      <c r="M15" s="25" t="n">
        <v>0</v>
      </c>
      <c r="N15" s="23" t="n">
        <v>2</v>
      </c>
      <c r="O15" s="25" t="n">
        <v>0</v>
      </c>
      <c r="P15" s="25" t="n">
        <v>0</v>
      </c>
      <c r="Q15" s="25" t="n">
        <v>0</v>
      </c>
      <c r="R15" s="25" t="n">
        <v>0</v>
      </c>
      <c r="S15" s="25" t="n">
        <v>0</v>
      </c>
    </row>
    <row r="16" customFormat="false" ht="12.75" hidden="false" customHeight="false" outlineLevel="0" collapsed="false">
      <c r="A16" s="0" t="n">
        <v>3</v>
      </c>
      <c r="C16" s="23" t="n">
        <v>0</v>
      </c>
      <c r="D16" s="23" t="n">
        <v>1</v>
      </c>
      <c r="E16" s="23" t="n">
        <v>-1</v>
      </c>
      <c r="F16" s="23" t="n">
        <v>0</v>
      </c>
      <c r="G16" s="23" t="n">
        <v>0</v>
      </c>
      <c r="I16" s="0" t="n">
        <v>3</v>
      </c>
      <c r="J16" s="23" t="n">
        <v>0</v>
      </c>
      <c r="M16" s="25" t="n">
        <v>0</v>
      </c>
      <c r="N16" s="25" t="n">
        <v>0</v>
      </c>
      <c r="O16" s="23" t="n">
        <v>2</v>
      </c>
      <c r="P16" s="25" t="n">
        <v>0</v>
      </c>
      <c r="Q16" s="25" t="n">
        <v>0</v>
      </c>
      <c r="R16" s="25" t="n">
        <v>0</v>
      </c>
      <c r="S16" s="25" t="n">
        <v>0</v>
      </c>
    </row>
    <row r="17" customFormat="false" ht="12.75" hidden="false" customHeight="false" outlineLevel="0" collapsed="false">
      <c r="A17" s="0" t="n">
        <v>4</v>
      </c>
      <c r="C17" s="23" t="n">
        <v>0</v>
      </c>
      <c r="D17" s="23" t="n">
        <v>0</v>
      </c>
      <c r="E17" s="23" t="n">
        <v>1</v>
      </c>
      <c r="F17" s="23" t="n">
        <v>-1</v>
      </c>
      <c r="G17" s="23" t="n">
        <v>0</v>
      </c>
      <c r="I17" s="0" t="n">
        <v>4</v>
      </c>
      <c r="J17" s="23" t="n">
        <v>0</v>
      </c>
      <c r="M17" s="25" t="n">
        <v>0</v>
      </c>
      <c r="N17" s="25" t="n">
        <v>0</v>
      </c>
      <c r="O17" s="25" t="n">
        <v>0</v>
      </c>
      <c r="P17" s="25" t="n">
        <v>2</v>
      </c>
      <c r="Q17" s="25" t="n">
        <v>0</v>
      </c>
      <c r="R17" s="25" t="n">
        <v>0</v>
      </c>
      <c r="S17" s="25" t="n">
        <v>0</v>
      </c>
    </row>
    <row r="18" customFormat="false" ht="12.75" hidden="false" customHeight="false" outlineLevel="0" collapsed="false">
      <c r="A18" s="0" t="n">
        <v>5</v>
      </c>
      <c r="C18" s="23" t="n">
        <v>-1</v>
      </c>
      <c r="D18" s="23" t="n">
        <v>0</v>
      </c>
      <c r="E18" s="23" t="n">
        <v>0</v>
      </c>
      <c r="F18" s="23" t="n">
        <v>1</v>
      </c>
      <c r="G18" s="23" t="n">
        <v>0</v>
      </c>
      <c r="I18" s="0" t="n">
        <v>5</v>
      </c>
      <c r="J18" s="23" t="n">
        <v>0</v>
      </c>
      <c r="M18" s="25" t="n">
        <v>0</v>
      </c>
      <c r="N18" s="25" t="n">
        <v>0</v>
      </c>
      <c r="O18" s="25" t="n">
        <v>0</v>
      </c>
      <c r="P18" s="25" t="n">
        <v>0</v>
      </c>
      <c r="Q18" s="23" t="n">
        <v>2</v>
      </c>
      <c r="R18" s="25" t="n">
        <v>0</v>
      </c>
      <c r="S18" s="25" t="n">
        <v>0</v>
      </c>
    </row>
    <row r="19" customFormat="false" ht="12.75" hidden="false" customHeight="false" outlineLevel="0" collapsed="false">
      <c r="A19" s="0" t="n">
        <v>6</v>
      </c>
      <c r="C19" s="23" t="n">
        <v>0</v>
      </c>
      <c r="D19" s="23" t="n">
        <v>0</v>
      </c>
      <c r="E19" s="23" t="n">
        <v>0</v>
      </c>
      <c r="F19" s="23" t="n">
        <v>1</v>
      </c>
      <c r="G19" s="23" t="n">
        <v>-1</v>
      </c>
      <c r="I19" s="0" t="n">
        <v>6</v>
      </c>
      <c r="J19" s="23" t="n">
        <v>0</v>
      </c>
      <c r="M19" s="25" t="n">
        <v>0</v>
      </c>
      <c r="N19" s="25" t="n">
        <v>0</v>
      </c>
      <c r="O19" s="25" t="n">
        <v>0</v>
      </c>
      <c r="P19" s="25" t="n">
        <v>0</v>
      </c>
      <c r="Q19" s="25" t="n">
        <v>0</v>
      </c>
      <c r="R19" s="23" t="n">
        <v>2</v>
      </c>
      <c r="S19" s="25" t="n">
        <v>0</v>
      </c>
    </row>
    <row r="20" customFormat="false" ht="12.75" hidden="false" customHeight="false" outlineLevel="0" collapsed="false">
      <c r="A20" s="0" t="n">
        <v>7</v>
      </c>
      <c r="B20" s="0" t="n">
        <v>-1</v>
      </c>
      <c r="C20" s="23" t="n">
        <v>0</v>
      </c>
      <c r="D20" s="23" t="n">
        <v>0</v>
      </c>
      <c r="E20" s="23" t="n">
        <v>0</v>
      </c>
      <c r="F20" s="23" t="n">
        <v>0</v>
      </c>
      <c r="G20" s="23" t="n">
        <v>1</v>
      </c>
      <c r="I20" s="0" t="n">
        <v>1</v>
      </c>
      <c r="J20" s="23" t="n">
        <v>-1</v>
      </c>
      <c r="K20" s="27" t="n">
        <v>100</v>
      </c>
      <c r="M20" s="25" t="n">
        <v>0</v>
      </c>
      <c r="N20" s="25" t="n">
        <v>0</v>
      </c>
      <c r="O20" s="25" t="n">
        <v>0</v>
      </c>
      <c r="P20" s="25" t="n">
        <v>0</v>
      </c>
      <c r="Q20" s="25" t="n">
        <v>0</v>
      </c>
      <c r="R20" s="25" t="n">
        <v>0</v>
      </c>
      <c r="S20" s="23" t="n">
        <v>2</v>
      </c>
    </row>
    <row r="22" customFormat="false" ht="12.75" hidden="false" customHeight="false" outlineLevel="0" collapsed="false">
      <c r="A22" s="0" t="s">
        <v>52</v>
      </c>
      <c r="I22" s="0" t="s">
        <v>53</v>
      </c>
      <c r="M22" s="0" t="s">
        <v>54</v>
      </c>
    </row>
    <row r="23" customFormat="false" ht="12.75" hidden="false" customHeight="false" outlineLevel="0" collapsed="false">
      <c r="A23" s="25" t="n">
        <f aca="false" t="array" ref="A23:G27">TRANSPOSE(C14:G20)</f>
        <v>1</v>
      </c>
      <c r="B23" s="25" t="n">
        <v>-1</v>
      </c>
      <c r="C23" s="25" t="n">
        <v>0</v>
      </c>
      <c r="D23" s="25" t="n">
        <v>0</v>
      </c>
      <c r="E23" s="25" t="n">
        <v>-1</v>
      </c>
      <c r="F23" s="25" t="n">
        <v>0</v>
      </c>
      <c r="G23" s="25" t="n">
        <v>0</v>
      </c>
      <c r="I23" s="0" t="n">
        <v>2</v>
      </c>
      <c r="J23" s="23" t="n">
        <v>0.06</v>
      </c>
      <c r="M23" s="0" t="n">
        <v>1</v>
      </c>
      <c r="N23" s="28" t="n">
        <v>0</v>
      </c>
      <c r="O23" s="28" t="n">
        <v>0</v>
      </c>
      <c r="P23" s="28" t="n">
        <v>0</v>
      </c>
      <c r="Q23" s="28" t="n">
        <v>0</v>
      </c>
      <c r="R23" s="28" t="n">
        <v>0</v>
      </c>
      <c r="S23" s="28" t="n">
        <v>0</v>
      </c>
    </row>
    <row r="24" customFormat="false" ht="12.75" hidden="false" customHeight="false" outlineLevel="0" collapsed="false">
      <c r="A24" s="25" t="n">
        <v>0</v>
      </c>
      <c r="B24" s="25" t="n">
        <v>1</v>
      </c>
      <c r="C24" s="25" t="n">
        <v>1</v>
      </c>
      <c r="D24" s="25" t="n">
        <v>0</v>
      </c>
      <c r="E24" s="25" t="n">
        <v>0</v>
      </c>
      <c r="F24" s="25" t="n">
        <v>0</v>
      </c>
      <c r="G24" s="25" t="n">
        <v>0</v>
      </c>
      <c r="I24" s="0" t="n">
        <v>3</v>
      </c>
      <c r="J24" s="23" t="n">
        <v>0.04</v>
      </c>
      <c r="M24" s="0" t="n">
        <v>0</v>
      </c>
      <c r="N24" s="0" t="n">
        <v>1</v>
      </c>
      <c r="O24" s="28" t="n">
        <v>0</v>
      </c>
      <c r="P24" s="28" t="n">
        <v>0</v>
      </c>
      <c r="Q24" s="28" t="n">
        <v>0</v>
      </c>
      <c r="R24" s="0" t="n">
        <v>0</v>
      </c>
      <c r="S24" s="0" t="n">
        <v>0</v>
      </c>
    </row>
    <row r="25" customFormat="false" ht="12.75" hidden="false" customHeight="false" outlineLevel="0" collapsed="false">
      <c r="A25" s="25" t="n">
        <v>0</v>
      </c>
      <c r="B25" s="25" t="n">
        <v>0</v>
      </c>
      <c r="C25" s="25" t="n">
        <v>-1</v>
      </c>
      <c r="D25" s="25" t="n">
        <v>1</v>
      </c>
      <c r="E25" s="25" t="n">
        <v>0</v>
      </c>
      <c r="F25" s="25" t="n">
        <v>0</v>
      </c>
      <c r="G25" s="25" t="n">
        <v>0</v>
      </c>
      <c r="I25" s="0" t="n">
        <v>4</v>
      </c>
      <c r="J25" s="23" t="n">
        <v>0.03</v>
      </c>
      <c r="M25" s="0" t="n">
        <v>0</v>
      </c>
      <c r="N25" s="0" t="n">
        <v>0</v>
      </c>
      <c r="O25" s="0" t="n">
        <v>1</v>
      </c>
      <c r="P25" s="28" t="n">
        <v>0</v>
      </c>
      <c r="Q25" s="28" t="n">
        <v>0</v>
      </c>
      <c r="R25" s="0" t="n">
        <v>0</v>
      </c>
      <c r="S25" s="0" t="n">
        <v>0</v>
      </c>
    </row>
    <row r="26" customFormat="false" ht="12.75" hidden="false" customHeight="false" outlineLevel="0" collapsed="false">
      <c r="A26" s="25" t="n">
        <v>0</v>
      </c>
      <c r="B26" s="25" t="n">
        <v>0</v>
      </c>
      <c r="C26" s="25" t="n">
        <v>0</v>
      </c>
      <c r="D26" s="25" t="n">
        <v>-1</v>
      </c>
      <c r="E26" s="25" t="n">
        <v>1</v>
      </c>
      <c r="F26" s="25" t="n">
        <v>1</v>
      </c>
      <c r="G26" s="25" t="n">
        <v>0</v>
      </c>
      <c r="I26" s="0" t="n">
        <v>5</v>
      </c>
      <c r="J26" s="23" t="n">
        <v>0.03</v>
      </c>
      <c r="M26" s="0" t="n">
        <v>0</v>
      </c>
      <c r="N26" s="0" t="n">
        <v>0</v>
      </c>
      <c r="O26" s="0" t="n">
        <v>0</v>
      </c>
      <c r="P26" s="0" t="n">
        <v>1</v>
      </c>
      <c r="Q26" s="28" t="n">
        <v>0</v>
      </c>
      <c r="R26" s="0" t="n">
        <v>0</v>
      </c>
      <c r="S26" s="0" t="n">
        <v>0</v>
      </c>
    </row>
    <row r="27" customFormat="false" ht="12.75" hidden="false" customHeight="false" outlineLevel="0" collapsed="false">
      <c r="A27" s="25" t="n">
        <v>0</v>
      </c>
      <c r="B27" s="25" t="n">
        <v>0</v>
      </c>
      <c r="C27" s="25" t="n">
        <v>0</v>
      </c>
      <c r="D27" s="25" t="n">
        <v>0</v>
      </c>
      <c r="E27" s="25" t="n">
        <v>0</v>
      </c>
      <c r="F27" s="25" t="n">
        <v>-1</v>
      </c>
      <c r="G27" s="25" t="n">
        <v>1</v>
      </c>
      <c r="I27" s="0" t="n">
        <v>6</v>
      </c>
      <c r="J27" s="23" t="n">
        <v>0.04</v>
      </c>
      <c r="M27" s="0" t="n">
        <v>0</v>
      </c>
      <c r="N27" s="0" t="n">
        <v>0</v>
      </c>
      <c r="O27" s="0" t="n">
        <v>0</v>
      </c>
      <c r="P27" s="28" t="n">
        <v>0</v>
      </c>
      <c r="Q27" s="0" t="n">
        <v>1</v>
      </c>
      <c r="R27" s="0" t="n">
        <v>0</v>
      </c>
      <c r="S27" s="0" t="n">
        <v>0</v>
      </c>
    </row>
    <row r="28" customFormat="false" ht="12.75" hidden="false" customHeight="false" outlineLevel="0" collapsed="false">
      <c r="M28" s="0" t="n">
        <v>0</v>
      </c>
      <c r="N28" s="0" t="n">
        <v>0</v>
      </c>
      <c r="O28" s="0" t="n">
        <v>0</v>
      </c>
      <c r="P28" s="28" t="n">
        <v>0</v>
      </c>
      <c r="Q28" s="28" t="n">
        <v>0</v>
      </c>
      <c r="R28" s="0" t="n">
        <v>1</v>
      </c>
      <c r="S28" s="0" t="n">
        <v>0</v>
      </c>
    </row>
    <row r="29" customFormat="false" ht="12.75" hidden="false" customHeight="false" outlineLevel="0" collapsed="false">
      <c r="M29" s="0" t="n">
        <v>0</v>
      </c>
      <c r="N29" s="0" t="n">
        <v>0</v>
      </c>
      <c r="O29" s="0" t="n">
        <v>0</v>
      </c>
      <c r="P29" s="28" t="n">
        <v>0</v>
      </c>
      <c r="Q29" s="28" t="n">
        <v>0</v>
      </c>
      <c r="R29" s="0" t="n">
        <v>0</v>
      </c>
      <c r="S29" s="0" t="n">
        <v>1</v>
      </c>
    </row>
    <row r="30" customFormat="false" ht="12.75" hidden="false" customHeight="false" outlineLevel="0" collapsed="false">
      <c r="A30" s="20" t="s">
        <v>55</v>
      </c>
      <c r="B30" s="20" t="s">
        <v>56</v>
      </c>
      <c r="C30" s="20" t="s">
        <v>57</v>
      </c>
      <c r="D30" s="20" t="s">
        <v>58</v>
      </c>
      <c r="E30" s="20" t="s">
        <v>59</v>
      </c>
      <c r="F30" s="20" t="s">
        <v>60</v>
      </c>
      <c r="G30" s="20" t="s">
        <v>61</v>
      </c>
      <c r="H30" s="20" t="s">
        <v>62</v>
      </c>
      <c r="I30" s="20" t="s">
        <v>63</v>
      </c>
    </row>
    <row r="31" customFormat="false" ht="12.75" hidden="false" customHeight="false" outlineLevel="0" collapsed="false">
      <c r="A31" s="21" t="s">
        <v>33</v>
      </c>
      <c r="B31" s="23" t="n">
        <f aca="false">I3!C148</f>
        <v>0.108566829595013</v>
      </c>
      <c r="C31" s="29" t="n">
        <f aca="false">B31/F4</f>
        <v>2.21170529099031</v>
      </c>
      <c r="D31" s="30" t="n">
        <f aca="false">C31*B4/0.00000114</f>
        <v>485023.090129454</v>
      </c>
      <c r="E31" s="31" t="n">
        <f aca="false">0.25/(LOG(D4/3.7/B4+5.74/D31^0.9))^2</f>
        <v>0.0132574930257148</v>
      </c>
      <c r="F31" s="32" t="n">
        <f aca="false">E31*C31^2*C4/19.62/B4</f>
        <v>6.61069185367886</v>
      </c>
      <c r="G31" s="32" t="n">
        <f aca="false">E4*C31^2/19.62</f>
        <v>0</v>
      </c>
      <c r="H31" s="32" t="n">
        <f aca="false">G31+F31</f>
        <v>6.61069185367886</v>
      </c>
      <c r="I31" s="32" t="n">
        <f aca="false">H31/B31^2</f>
        <v>560.857591334293</v>
      </c>
    </row>
    <row r="32" customFormat="false" ht="12.75" hidden="false" customHeight="false" outlineLevel="0" collapsed="false">
      <c r="A32" s="20" t="s">
        <v>35</v>
      </c>
      <c r="B32" s="23" t="n">
        <f aca="false">I3!C149</f>
        <v>0.0343706605213967</v>
      </c>
      <c r="C32" s="29" t="n">
        <f aca="false">B32/F5</f>
        <v>1.94498151797822</v>
      </c>
      <c r="D32" s="30" t="n">
        <f aca="false">C32*B5/0.00000114</f>
        <v>255918.620786608</v>
      </c>
      <c r="E32" s="31" t="n">
        <f aca="false">0.25/(LOG(D5/3.7/B5+5.74/D32^0.9))^2</f>
        <v>0.0149188543629834</v>
      </c>
      <c r="F32" s="32" t="n">
        <f aca="false">E32*C32^2*C5/19.62/B5</f>
        <v>7.67072054904809</v>
      </c>
      <c r="G32" s="32" t="n">
        <f aca="false">E5*C32^2/19.62</f>
        <v>1.92811065508504</v>
      </c>
      <c r="H32" s="32" t="n">
        <f aca="false">G32+F32</f>
        <v>9.59883120413313</v>
      </c>
      <c r="I32" s="32" t="n">
        <f aca="false">H32/B32^2</f>
        <v>8125.35974215945</v>
      </c>
    </row>
    <row r="33" customFormat="false" ht="12.75" hidden="false" customHeight="false" outlineLevel="0" collapsed="false">
      <c r="A33" s="20" t="s">
        <v>36</v>
      </c>
      <c r="B33" s="23" t="n">
        <f aca="false">I3!C150</f>
        <v>0.00562933947860331</v>
      </c>
      <c r="C33" s="29" t="n">
        <f aca="false">B33/F6</f>
        <v>0.716749763489655</v>
      </c>
      <c r="D33" s="30" t="n">
        <f aca="false">C33*B6/0.00000114</f>
        <v>62872.7862710224</v>
      </c>
      <c r="E33" s="31" t="n">
        <f aca="false">0.25/(LOG(D6/3.7/B6+5.74/D33^0.9))^2</f>
        <v>0.0197998038545204</v>
      </c>
      <c r="F33" s="32" t="n">
        <f aca="false">E33*C33^2*C6/19.62/B6</f>
        <v>1.03687641780795</v>
      </c>
      <c r="G33" s="32" t="n">
        <f aca="false">E6*C33^2/19.62</f>
        <v>0</v>
      </c>
      <c r="H33" s="32" t="n">
        <f aca="false">G33+F33</f>
        <v>1.03687641780795</v>
      </c>
      <c r="I33" s="32" t="n">
        <f aca="false">H33/B33^2</f>
        <v>32719.9113137799</v>
      </c>
    </row>
    <row r="34" customFormat="false" ht="12.75" hidden="false" customHeight="false" outlineLevel="0" collapsed="false">
      <c r="A34" s="20" t="s">
        <v>37</v>
      </c>
      <c r="B34" s="23" t="n">
        <f aca="false">I3!C151</f>
        <v>0.0356293394786033</v>
      </c>
      <c r="C34" s="29" t="n">
        <f aca="false">B34/F7</f>
        <v>2.0162081767534</v>
      </c>
      <c r="D34" s="30" t="n">
        <f aca="false">C34*B7/0.00000114</f>
        <v>265290.549572816</v>
      </c>
      <c r="E34" s="31" t="n">
        <f aca="false">0.25/(LOG(D7/3.7/B7+5.74/D34^0.9))^2</f>
        <v>0.0148203672279699</v>
      </c>
      <c r="F34" s="32" t="n">
        <f aca="false">E34*C34^2*C7/19.62/B7</f>
        <v>8.18840731534939</v>
      </c>
      <c r="G34" s="32" t="n">
        <f aca="false">E7*C34^2/19.62</f>
        <v>0</v>
      </c>
      <c r="H34" s="32" t="n">
        <f aca="false">G34+F34</f>
        <v>8.18840731534939</v>
      </c>
      <c r="I34" s="32" t="n">
        <f aca="false">H34/B34^2</f>
        <v>6450.35913274549</v>
      </c>
    </row>
    <row r="35" customFormat="false" ht="12.75" hidden="false" customHeight="false" outlineLevel="0" collapsed="false">
      <c r="A35" s="20" t="s">
        <v>38</v>
      </c>
      <c r="B35" s="23" t="n">
        <f aca="false">I3!C152</f>
        <v>0.0141961690736163</v>
      </c>
      <c r="C35" s="29" t="n">
        <f aca="false">B35/F8</f>
        <v>1.80751238482746</v>
      </c>
      <c r="D35" s="30" t="n">
        <f aca="false">C35*B8/0.00000114</f>
        <v>158553.717967321</v>
      </c>
      <c r="E35" s="31" t="n">
        <f aca="false">0.25/(LOG(D8/3.7/B8+5.74/D35^0.9))^2</f>
        <v>0.0163793605644546</v>
      </c>
      <c r="F35" s="32" t="n">
        <f aca="false">E35*C35^2*C8/19.62/B8</f>
        <v>5.45494654724229</v>
      </c>
      <c r="G35" s="32" t="n">
        <f aca="false">E8*C35^2/19.62</f>
        <v>0</v>
      </c>
      <c r="H35" s="32" t="n">
        <f aca="false">G35+F35</f>
        <v>5.45494654724229</v>
      </c>
      <c r="I35" s="32" t="n">
        <f aca="false">H35/B35^2</f>
        <v>27067.5017279539</v>
      </c>
    </row>
    <row r="36" customFormat="false" ht="12.75" hidden="false" customHeight="false" outlineLevel="0" collapsed="false">
      <c r="A36" s="20" t="s">
        <v>39</v>
      </c>
      <c r="B36" s="23" t="n">
        <f aca="false">I3!C153</f>
        <v>0.051433170404987</v>
      </c>
      <c r="C36" s="29" t="n">
        <f aca="false">B36/F9</f>
        <v>1.63716866176829</v>
      </c>
      <c r="D36" s="30" t="n">
        <f aca="false">C36*B9/0.00000114</f>
        <v>287222.572240052</v>
      </c>
      <c r="E36" s="31" t="n">
        <f aca="false">0.25/(LOG(D9/3.7/B9+5.74/D36^0.9))^2</f>
        <v>0.0145781652895525</v>
      </c>
      <c r="F36" s="32" t="n">
        <f aca="false">E36*C36^2*C9/19.62/B9</f>
        <v>5.97464310052182</v>
      </c>
      <c r="G36" s="32" t="n">
        <f aca="false">E9*C36^2/19.62</f>
        <v>0</v>
      </c>
      <c r="H36" s="32" t="n">
        <f aca="false">G36+F36</f>
        <v>5.97464310052182</v>
      </c>
      <c r="I36" s="32" t="n">
        <f aca="false">H36/B36^2</f>
        <v>2258.52746555214</v>
      </c>
    </row>
    <row r="37" customFormat="false" ht="12.75" hidden="false" customHeight="false" outlineLevel="0" collapsed="false">
      <c r="A37" s="20" t="s">
        <v>40</v>
      </c>
      <c r="B37" s="23" t="n">
        <f aca="false">I3!C154</f>
        <v>0.0914331704049869</v>
      </c>
      <c r="C37" s="29" t="n">
        <f aca="false">B37/F10</f>
        <v>1.86266125216221</v>
      </c>
      <c r="D37" s="30" t="n">
        <f aca="false">C37*B10/0.00000114</f>
        <v>408478.344772415</v>
      </c>
      <c r="E37" s="31" t="n">
        <f aca="false">0.25/(LOG(D10/3.7/B10+5.74/D37^0.9))^2</f>
        <v>0.0136628888389389</v>
      </c>
      <c r="F37" s="32" t="n">
        <f aca="false">E37*C37^2*C10/19.62/B10</f>
        <v>2.89929588081557</v>
      </c>
      <c r="G37" s="32" t="n">
        <f aca="false">E10*C37^2/19.62</f>
        <v>0</v>
      </c>
      <c r="H37" s="32" t="n">
        <f aca="false">G37+F37</f>
        <v>2.89929588081557</v>
      </c>
      <c r="I37" s="32" t="n">
        <f aca="false">H37/B37^2</f>
        <v>346.804704781458</v>
      </c>
    </row>
    <row r="39" customFormat="false" ht="12.75" hidden="false" customHeight="false" outlineLevel="0" collapsed="false">
      <c r="A39" s="33" t="s">
        <v>64</v>
      </c>
    </row>
    <row r="40" customFormat="false" ht="12.75" hidden="false" customHeight="false" outlineLevel="0" collapsed="false">
      <c r="A40" s="32" t="n">
        <f aca="false">I31*B31</f>
        <v>60.8905305454597</v>
      </c>
      <c r="B40" s="32" t="n">
        <v>0</v>
      </c>
      <c r="C40" s="32" t="n">
        <v>0</v>
      </c>
      <c r="D40" s="32" t="n">
        <v>0</v>
      </c>
      <c r="E40" s="32" t="n">
        <v>0</v>
      </c>
      <c r="F40" s="32" t="n">
        <v>0</v>
      </c>
      <c r="G40" s="32" t="n">
        <v>0</v>
      </c>
    </row>
    <row r="41" customFormat="false" ht="12.75" hidden="false" customHeight="false" outlineLevel="0" collapsed="false">
      <c r="A41" s="32" t="n">
        <v>0</v>
      </c>
      <c r="B41" s="32" t="n">
        <f aca="false">I32*B32</f>
        <v>279.273981311985</v>
      </c>
      <c r="C41" s="32" t="n">
        <v>0</v>
      </c>
      <c r="D41" s="32" t="n">
        <v>0</v>
      </c>
      <c r="E41" s="32" t="n">
        <v>0</v>
      </c>
      <c r="F41" s="32" t="n">
        <v>0</v>
      </c>
      <c r="G41" s="32" t="n">
        <v>0</v>
      </c>
    </row>
    <row r="42" customFormat="false" ht="12.75" hidden="false" customHeight="false" outlineLevel="0" collapsed="false">
      <c r="A42" s="32" t="n">
        <v>0</v>
      </c>
      <c r="B42" s="32" t="n">
        <v>0</v>
      </c>
      <c r="C42" s="32" t="n">
        <f aca="false">I33*B33</f>
        <v>184.19148849506</v>
      </c>
      <c r="D42" s="32" t="n">
        <v>0</v>
      </c>
      <c r="E42" s="32" t="n">
        <v>0</v>
      </c>
      <c r="F42" s="32" t="n">
        <v>0</v>
      </c>
      <c r="G42" s="32" t="n">
        <v>0</v>
      </c>
    </row>
    <row r="43" customFormat="false" ht="12.75" hidden="false" customHeight="false" outlineLevel="0" collapsed="false">
      <c r="A43" s="32" t="n">
        <v>0</v>
      </c>
      <c r="B43" s="32" t="n">
        <v>0</v>
      </c>
      <c r="C43" s="32" t="n">
        <v>0</v>
      </c>
      <c r="D43" s="32" t="n">
        <f aca="false">I34*B34</f>
        <v>229.822035299498</v>
      </c>
      <c r="E43" s="32" t="n">
        <v>0</v>
      </c>
      <c r="F43" s="32" t="n">
        <v>0</v>
      </c>
      <c r="G43" s="32" t="n">
        <v>0</v>
      </c>
    </row>
    <row r="44" customFormat="false" ht="12.75" hidden="false" customHeight="false" outlineLevel="0" collapsed="false">
      <c r="A44" s="32" t="n">
        <v>0</v>
      </c>
      <c r="B44" s="32" t="n">
        <v>0</v>
      </c>
      <c r="C44" s="32" t="n">
        <v>0</v>
      </c>
      <c r="D44" s="32" t="n">
        <v>0</v>
      </c>
      <c r="E44" s="32" t="n">
        <f aca="false">I35*B35</f>
        <v>384.254830930434</v>
      </c>
      <c r="F44" s="32" t="n">
        <v>0</v>
      </c>
      <c r="G44" s="32" t="n">
        <v>0</v>
      </c>
    </row>
    <row r="45" customFormat="false" ht="12.75" hidden="false" customHeight="false" outlineLevel="0" collapsed="false">
      <c r="A45" s="32" t="n">
        <v>0</v>
      </c>
      <c r="B45" s="32" t="n">
        <v>0</v>
      </c>
      <c r="C45" s="32" t="n">
        <v>0</v>
      </c>
      <c r="D45" s="32" t="n">
        <v>0</v>
      </c>
      <c r="E45" s="32" t="n">
        <v>0</v>
      </c>
      <c r="F45" s="32" t="n">
        <f aca="false">I36*B36</f>
        <v>116.163228000087</v>
      </c>
      <c r="G45" s="32" t="n">
        <v>0</v>
      </c>
    </row>
    <row r="46" customFormat="false" ht="12.75" hidden="false" customHeight="false" outlineLevel="0" collapsed="false">
      <c r="A46" s="32" t="n">
        <v>0</v>
      </c>
      <c r="B46" s="32" t="n">
        <v>0</v>
      </c>
      <c r="C46" s="32" t="n">
        <v>0</v>
      </c>
      <c r="D46" s="32" t="n">
        <v>0</v>
      </c>
      <c r="E46" s="32" t="n">
        <v>0</v>
      </c>
      <c r="F46" s="32" t="n">
        <v>0</v>
      </c>
      <c r="G46" s="32" t="n">
        <f aca="false">I37*B37</f>
        <v>31.7094536695343</v>
      </c>
    </row>
    <row r="48" customFormat="false" ht="12.75" hidden="false" customHeight="false" outlineLevel="0" collapsed="false">
      <c r="A48" s="0" t="s">
        <v>65</v>
      </c>
    </row>
    <row r="49" customFormat="false" ht="12.75" hidden="false" customHeight="false" outlineLevel="0" collapsed="false">
      <c r="A49" s="32" t="n">
        <f aca="false">A40</f>
        <v>60.8905305454597</v>
      </c>
      <c r="B49" s="32" t="n">
        <f aca="false">B40</f>
        <v>0</v>
      </c>
      <c r="C49" s="32" t="n">
        <f aca="false">C40</f>
        <v>0</v>
      </c>
      <c r="D49" s="32" t="n">
        <f aca="false">D40</f>
        <v>0</v>
      </c>
      <c r="E49" s="32" t="n">
        <f aca="false">E40</f>
        <v>0</v>
      </c>
      <c r="F49" s="32" t="n">
        <f aca="false">F40</f>
        <v>0</v>
      </c>
      <c r="G49" s="32" t="n">
        <f aca="false">G40</f>
        <v>0</v>
      </c>
    </row>
    <row r="50" customFormat="false" ht="12.75" hidden="false" customHeight="false" outlineLevel="0" collapsed="false">
      <c r="A50" s="32" t="n">
        <f aca="false">A41</f>
        <v>0</v>
      </c>
      <c r="B50" s="32" t="n">
        <f aca="false">B41</f>
        <v>279.273981311985</v>
      </c>
      <c r="C50" s="32" t="n">
        <f aca="false">C41</f>
        <v>0</v>
      </c>
      <c r="D50" s="32" t="n">
        <f aca="false">D41</f>
        <v>0</v>
      </c>
      <c r="E50" s="32" t="n">
        <f aca="false">E41</f>
        <v>0</v>
      </c>
      <c r="F50" s="32" t="n">
        <f aca="false">F41</f>
        <v>0</v>
      </c>
      <c r="G50" s="32" t="n">
        <f aca="false">G41</f>
        <v>0</v>
      </c>
    </row>
    <row r="51" customFormat="false" ht="12.75" hidden="false" customHeight="false" outlineLevel="0" collapsed="false">
      <c r="A51" s="32" t="n">
        <f aca="false">A42</f>
        <v>0</v>
      </c>
      <c r="B51" s="32" t="n">
        <f aca="false">B42</f>
        <v>0</v>
      </c>
      <c r="C51" s="32" t="n">
        <f aca="false">C42</f>
        <v>184.19148849506</v>
      </c>
      <c r="D51" s="32" t="n">
        <f aca="false">D42</f>
        <v>0</v>
      </c>
      <c r="E51" s="32" t="n">
        <f aca="false">E42</f>
        <v>0</v>
      </c>
      <c r="F51" s="32" t="n">
        <f aca="false">F42</f>
        <v>0</v>
      </c>
      <c r="G51" s="32" t="n">
        <f aca="false">G42</f>
        <v>0</v>
      </c>
    </row>
    <row r="52" customFormat="false" ht="12.75" hidden="false" customHeight="false" outlineLevel="0" collapsed="false">
      <c r="A52" s="32" t="n">
        <f aca="false">A43</f>
        <v>0</v>
      </c>
      <c r="B52" s="32" t="n">
        <f aca="false">B43</f>
        <v>0</v>
      </c>
      <c r="C52" s="32" t="n">
        <f aca="false">C43</f>
        <v>0</v>
      </c>
      <c r="D52" s="32" t="n">
        <f aca="false">D43</f>
        <v>229.822035299498</v>
      </c>
      <c r="E52" s="32" t="n">
        <f aca="false">E43</f>
        <v>0</v>
      </c>
      <c r="F52" s="32" t="n">
        <f aca="false">F43</f>
        <v>0</v>
      </c>
      <c r="G52" s="32" t="n">
        <f aca="false">G43</f>
        <v>0</v>
      </c>
    </row>
    <row r="53" customFormat="false" ht="12.75" hidden="false" customHeight="false" outlineLevel="0" collapsed="false">
      <c r="A53" s="32" t="n">
        <f aca="false">A44</f>
        <v>0</v>
      </c>
      <c r="B53" s="32" t="n">
        <f aca="false">B44</f>
        <v>0</v>
      </c>
      <c r="C53" s="32" t="n">
        <f aca="false">C44</f>
        <v>0</v>
      </c>
      <c r="D53" s="32" t="n">
        <f aca="false">D44</f>
        <v>0</v>
      </c>
      <c r="E53" s="32" t="n">
        <f aca="false">E44</f>
        <v>384.254830930434</v>
      </c>
      <c r="F53" s="32" t="n">
        <f aca="false">F44</f>
        <v>0</v>
      </c>
      <c r="G53" s="32" t="n">
        <f aca="false">G44</f>
        <v>0</v>
      </c>
    </row>
    <row r="54" customFormat="false" ht="12.75" hidden="false" customHeight="false" outlineLevel="0" collapsed="false">
      <c r="A54" s="32" t="n">
        <f aca="false">A45</f>
        <v>0</v>
      </c>
      <c r="B54" s="32" t="n">
        <f aca="false">B45</f>
        <v>0</v>
      </c>
      <c r="C54" s="32" t="n">
        <f aca="false">C45</f>
        <v>0</v>
      </c>
      <c r="D54" s="32" t="n">
        <f aca="false">D45</f>
        <v>0</v>
      </c>
      <c r="E54" s="32" t="n">
        <f aca="false">E45</f>
        <v>0</v>
      </c>
      <c r="F54" s="32" t="n">
        <f aca="false">F45</f>
        <v>116.163228000087</v>
      </c>
      <c r="G54" s="32" t="n">
        <f aca="false">G45</f>
        <v>0</v>
      </c>
    </row>
    <row r="55" customFormat="false" ht="12.75" hidden="false" customHeight="false" outlineLevel="0" collapsed="false">
      <c r="A55" s="32" t="n">
        <f aca="false">A46</f>
        <v>0</v>
      </c>
      <c r="B55" s="32" t="n">
        <f aca="false">B46</f>
        <v>0</v>
      </c>
      <c r="C55" s="32" t="n">
        <f aca="false">C46</f>
        <v>0</v>
      </c>
      <c r="D55" s="32" t="n">
        <f aca="false">D46</f>
        <v>0</v>
      </c>
      <c r="E55" s="32" t="n">
        <f aca="false">E46</f>
        <v>0</v>
      </c>
      <c r="F55" s="32" t="n">
        <f aca="false">F46</f>
        <v>0</v>
      </c>
      <c r="G55" s="32" t="n">
        <f aca="false">G46</f>
        <v>31.7094536695343</v>
      </c>
    </row>
    <row r="57" customFormat="false" ht="12.75" hidden="false" customHeight="false" outlineLevel="0" collapsed="false">
      <c r="A57" s="0" t="s">
        <v>66</v>
      </c>
    </row>
    <row r="58" customFormat="false" ht="12.75" hidden="false" customHeight="false" outlineLevel="0" collapsed="false">
      <c r="A58" s="32" t="n">
        <f aca="false" t="array" ref="A58:G64">MMULT(M14:S20,A49:G55)</f>
        <v>121.781061090919</v>
      </c>
      <c r="B58" s="32" t="n">
        <v>0</v>
      </c>
      <c r="C58" s="32" t="n">
        <v>0</v>
      </c>
      <c r="D58" s="32" t="n">
        <v>0</v>
      </c>
      <c r="E58" s="32" t="n">
        <v>0</v>
      </c>
      <c r="F58" s="32" t="n">
        <v>0</v>
      </c>
      <c r="G58" s="32" t="n">
        <v>0</v>
      </c>
    </row>
    <row r="59" customFormat="false" ht="12.75" hidden="false" customHeight="false" outlineLevel="0" collapsed="false">
      <c r="A59" s="32" t="n">
        <v>0</v>
      </c>
      <c r="B59" s="32" t="n">
        <v>558.547962623971</v>
      </c>
      <c r="C59" s="32" t="n">
        <v>0</v>
      </c>
      <c r="D59" s="32" t="n">
        <v>0</v>
      </c>
      <c r="E59" s="32" t="n">
        <v>0</v>
      </c>
      <c r="F59" s="32" t="n">
        <v>0</v>
      </c>
      <c r="G59" s="32" t="n">
        <v>0</v>
      </c>
    </row>
    <row r="60" customFormat="false" ht="12.75" hidden="false" customHeight="false" outlineLevel="0" collapsed="false">
      <c r="A60" s="32" t="n">
        <v>0</v>
      </c>
      <c r="B60" s="32" t="n">
        <v>0</v>
      </c>
      <c r="C60" s="32" t="n">
        <v>368.382976990121</v>
      </c>
      <c r="D60" s="32" t="n">
        <v>0</v>
      </c>
      <c r="E60" s="32" t="n">
        <v>0</v>
      </c>
      <c r="F60" s="32" t="n">
        <v>0</v>
      </c>
      <c r="G60" s="32" t="n">
        <v>0</v>
      </c>
    </row>
    <row r="61" customFormat="false" ht="12.75" hidden="false" customHeight="false" outlineLevel="0" collapsed="false">
      <c r="A61" s="32" t="n">
        <v>0</v>
      </c>
      <c r="B61" s="32" t="n">
        <v>0</v>
      </c>
      <c r="C61" s="32" t="n">
        <v>0</v>
      </c>
      <c r="D61" s="32" t="n">
        <v>459.644070598997</v>
      </c>
      <c r="E61" s="32" t="n">
        <v>0</v>
      </c>
      <c r="F61" s="32" t="n">
        <v>0</v>
      </c>
      <c r="G61" s="32" t="n">
        <v>0</v>
      </c>
    </row>
    <row r="62" customFormat="false" ht="12.75" hidden="false" customHeight="false" outlineLevel="0" collapsed="false">
      <c r="A62" s="32" t="n">
        <v>0</v>
      </c>
      <c r="B62" s="32" t="n">
        <v>0</v>
      </c>
      <c r="C62" s="32" t="n">
        <v>0</v>
      </c>
      <c r="D62" s="32" t="n">
        <v>0</v>
      </c>
      <c r="E62" s="32" t="n">
        <v>768.509661860869</v>
      </c>
      <c r="F62" s="32" t="n">
        <v>0</v>
      </c>
      <c r="G62" s="32" t="n">
        <v>0</v>
      </c>
    </row>
    <row r="63" customFormat="false" ht="12.75" hidden="false" customHeight="false" outlineLevel="0" collapsed="false">
      <c r="A63" s="32" t="n">
        <v>0</v>
      </c>
      <c r="B63" s="32" t="n">
        <v>0</v>
      </c>
      <c r="C63" s="32" t="n">
        <v>0</v>
      </c>
      <c r="D63" s="32" t="n">
        <v>0</v>
      </c>
      <c r="E63" s="32" t="n">
        <v>0</v>
      </c>
      <c r="F63" s="32" t="n">
        <v>232.326456000173</v>
      </c>
      <c r="G63" s="32" t="n">
        <v>0</v>
      </c>
    </row>
    <row r="64" customFormat="false" ht="12.75" hidden="false" customHeight="false" outlineLevel="0" collapsed="false">
      <c r="A64" s="32" t="n">
        <v>0</v>
      </c>
      <c r="B64" s="32" t="n">
        <v>0</v>
      </c>
      <c r="C64" s="32" t="n">
        <v>0</v>
      </c>
      <c r="D64" s="32" t="n">
        <v>0</v>
      </c>
      <c r="E64" s="32" t="n">
        <v>0</v>
      </c>
      <c r="F64" s="32" t="n">
        <v>0</v>
      </c>
      <c r="G64" s="32" t="n">
        <v>63.4189073390686</v>
      </c>
    </row>
    <row r="66" customFormat="false" ht="12.75" hidden="false" customHeight="false" outlineLevel="0" collapsed="false">
      <c r="A66" s="0" t="s">
        <v>67</v>
      </c>
    </row>
    <row r="67" customFormat="false" ht="12.75" hidden="false" customHeight="false" outlineLevel="0" collapsed="false">
      <c r="A67" s="25" t="n">
        <f aca="false" t="array" ref="A67:G73">MINVERSE(A58:G64)</f>
        <v>0.00821145743880011</v>
      </c>
      <c r="B67" s="25" t="n">
        <v>0</v>
      </c>
      <c r="C67" s="25" t="n">
        <v>0</v>
      </c>
      <c r="D67" s="25" t="n">
        <v>0</v>
      </c>
      <c r="E67" s="25" t="n">
        <v>0</v>
      </c>
      <c r="F67" s="25" t="n">
        <v>0</v>
      </c>
      <c r="G67" s="25" t="n">
        <v>0</v>
      </c>
    </row>
    <row r="68" customFormat="false" ht="12.75" hidden="false" customHeight="false" outlineLevel="0" collapsed="false">
      <c r="A68" s="25" t="n">
        <v>0</v>
      </c>
      <c r="B68" s="25" t="n">
        <v>0.00179035654396116</v>
      </c>
      <c r="C68" s="25" t="n">
        <v>0</v>
      </c>
      <c r="D68" s="25" t="n">
        <v>0</v>
      </c>
      <c r="E68" s="25" t="n">
        <v>0</v>
      </c>
      <c r="F68" s="25" t="n">
        <v>0</v>
      </c>
      <c r="G68" s="25" t="n">
        <v>0</v>
      </c>
    </row>
    <row r="69" customFormat="false" ht="12.75" hidden="false" customHeight="false" outlineLevel="0" collapsed="false">
      <c r="A69" s="25" t="n">
        <v>0</v>
      </c>
      <c r="B69" s="25" t="n">
        <v>0</v>
      </c>
      <c r="C69" s="25" t="n">
        <v>0.00271456625974011</v>
      </c>
      <c r="D69" s="25" t="n">
        <v>0</v>
      </c>
      <c r="E69" s="25" t="n">
        <v>0</v>
      </c>
      <c r="F69" s="25" t="n">
        <v>0</v>
      </c>
      <c r="G69" s="25" t="n">
        <v>0</v>
      </c>
    </row>
    <row r="70" customFormat="false" ht="12.75" hidden="false" customHeight="false" outlineLevel="0" collapsed="false">
      <c r="A70" s="25" t="n">
        <v>0</v>
      </c>
      <c r="B70" s="25" t="n">
        <v>0</v>
      </c>
      <c r="C70" s="25" t="n">
        <v>0</v>
      </c>
      <c r="D70" s="25" t="n">
        <v>0.00217559643203234</v>
      </c>
      <c r="E70" s="25" t="n">
        <v>0</v>
      </c>
      <c r="F70" s="25" t="n">
        <v>0</v>
      </c>
      <c r="G70" s="25" t="n">
        <v>0</v>
      </c>
    </row>
    <row r="71" customFormat="false" ht="12.75" hidden="false" customHeight="false" outlineLevel="0" collapsed="false">
      <c r="A71" s="25" t="n">
        <v>0</v>
      </c>
      <c r="B71" s="25" t="n">
        <v>0</v>
      </c>
      <c r="C71" s="25" t="n">
        <v>0</v>
      </c>
      <c r="D71" s="25" t="n">
        <v>0</v>
      </c>
      <c r="E71" s="25" t="n">
        <v>0.00130121981495795</v>
      </c>
      <c r="F71" s="25" t="n">
        <v>0</v>
      </c>
      <c r="G71" s="25" t="n">
        <v>0</v>
      </c>
    </row>
    <row r="72" customFormat="false" ht="12.75" hidden="false" customHeight="false" outlineLevel="0" collapsed="false">
      <c r="A72" s="25" t="n">
        <v>0</v>
      </c>
      <c r="B72" s="25" t="n">
        <v>0</v>
      </c>
      <c r="C72" s="25" t="n">
        <v>0</v>
      </c>
      <c r="D72" s="25" t="n">
        <v>0</v>
      </c>
      <c r="E72" s="25" t="n">
        <v>0</v>
      </c>
      <c r="F72" s="25" t="n">
        <v>0.00430428810053063</v>
      </c>
      <c r="G72" s="25" t="n">
        <v>0</v>
      </c>
    </row>
    <row r="73" customFormat="false" ht="12.75" hidden="false" customHeight="false" outlineLevel="0" collapsed="false">
      <c r="A73" s="25" t="n">
        <v>0</v>
      </c>
      <c r="B73" s="25" t="n">
        <v>0</v>
      </c>
      <c r="C73" s="25" t="n">
        <v>0</v>
      </c>
      <c r="D73" s="25" t="n">
        <v>0</v>
      </c>
      <c r="E73" s="25" t="n">
        <v>0</v>
      </c>
      <c r="F73" s="25" t="n">
        <v>0</v>
      </c>
      <c r="G73" s="25" t="n">
        <v>0.01576816823181</v>
      </c>
    </row>
    <row r="75" customFormat="false" ht="12.75" hidden="false" customHeight="false" outlineLevel="0" collapsed="false">
      <c r="A75" s="0" t="s">
        <v>68</v>
      </c>
    </row>
    <row r="76" customFormat="false" ht="12.75" hidden="false" customHeight="false" outlineLevel="0" collapsed="false">
      <c r="A76" s="25" t="n">
        <f aca="false" t="array" ref="A76:G80">MMULT(A23:G27,A67:G73)</f>
        <v>0.00821145743880011</v>
      </c>
      <c r="B76" s="25" t="n">
        <v>-0.00179035654396116</v>
      </c>
      <c r="C76" s="25" t="n">
        <v>0</v>
      </c>
      <c r="D76" s="25" t="n">
        <v>0</v>
      </c>
      <c r="E76" s="25" t="n">
        <v>-0.00130121981495795</v>
      </c>
      <c r="F76" s="25" t="n">
        <v>0</v>
      </c>
      <c r="G76" s="25" t="n">
        <v>0</v>
      </c>
    </row>
    <row r="77" customFormat="false" ht="12.75" hidden="false" customHeight="false" outlineLevel="0" collapsed="false">
      <c r="A77" s="25" t="n">
        <v>0</v>
      </c>
      <c r="B77" s="25" t="n">
        <v>0.00179035654396116</v>
      </c>
      <c r="C77" s="25" t="n">
        <v>0.00271456625974011</v>
      </c>
      <c r="D77" s="25" t="n">
        <v>0</v>
      </c>
      <c r="E77" s="25" t="n">
        <v>0</v>
      </c>
      <c r="F77" s="25" t="n">
        <v>0</v>
      </c>
      <c r="G77" s="25" t="n">
        <v>0</v>
      </c>
    </row>
    <row r="78" customFormat="false" ht="12.75" hidden="false" customHeight="false" outlineLevel="0" collapsed="false">
      <c r="A78" s="25" t="n">
        <v>0</v>
      </c>
      <c r="B78" s="25" t="n">
        <v>0</v>
      </c>
      <c r="C78" s="25" t="n">
        <v>-0.00271456625974011</v>
      </c>
      <c r="D78" s="25" t="n">
        <v>0.00217559643203234</v>
      </c>
      <c r="E78" s="25" t="n">
        <v>0</v>
      </c>
      <c r="F78" s="25" t="n">
        <v>0</v>
      </c>
      <c r="G78" s="25" t="n">
        <v>0</v>
      </c>
    </row>
    <row r="79" customFormat="false" ht="12.75" hidden="false" customHeight="false" outlineLevel="0" collapsed="false">
      <c r="A79" s="25" t="n">
        <v>0</v>
      </c>
      <c r="B79" s="25" t="n">
        <v>0</v>
      </c>
      <c r="C79" s="25" t="n">
        <v>0</v>
      </c>
      <c r="D79" s="25" t="n">
        <v>-0.00217559643203234</v>
      </c>
      <c r="E79" s="25" t="n">
        <v>0.00130121981495795</v>
      </c>
      <c r="F79" s="25" t="n">
        <v>0.00430428810053063</v>
      </c>
      <c r="G79" s="25" t="n">
        <v>0</v>
      </c>
    </row>
    <row r="80" customFormat="false" ht="12.75" hidden="false" customHeight="false" outlineLevel="0" collapsed="false">
      <c r="A80" s="25" t="n">
        <v>0</v>
      </c>
      <c r="B80" s="25" t="n">
        <v>0</v>
      </c>
      <c r="C80" s="25" t="n">
        <v>0</v>
      </c>
      <c r="D80" s="25" t="n">
        <v>0</v>
      </c>
      <c r="E80" s="25" t="n">
        <v>0</v>
      </c>
      <c r="F80" s="25" t="n">
        <v>-0.00430428810053063</v>
      </c>
      <c r="G80" s="25" t="n">
        <v>0.01576816823181</v>
      </c>
    </row>
    <row r="82" customFormat="false" ht="12.75" hidden="false" customHeight="false" outlineLevel="0" collapsed="false">
      <c r="A82" s="0" t="s">
        <v>69</v>
      </c>
    </row>
    <row r="83" customFormat="false" ht="12.75" hidden="false" customHeight="false" outlineLevel="0" collapsed="false">
      <c r="A83" s="25" t="n">
        <f aca="false" t="array" ref="A83:E87">MMULT(A76:G80,C14:G20)</f>
        <v>0.0113030337977192</v>
      </c>
      <c r="B83" s="25" t="n">
        <v>-0.00179035654396116</v>
      </c>
      <c r="C83" s="25" t="n">
        <v>0</v>
      </c>
      <c r="D83" s="25" t="n">
        <v>-0.00130121981495795</v>
      </c>
      <c r="E83" s="25" t="n">
        <v>0</v>
      </c>
    </row>
    <row r="84" customFormat="false" ht="12.75" hidden="false" customHeight="false" outlineLevel="0" collapsed="false">
      <c r="A84" s="25" t="n">
        <v>-0.00179035654396116</v>
      </c>
      <c r="B84" s="25" t="n">
        <v>0.00450492280370127</v>
      </c>
      <c r="C84" s="25" t="n">
        <v>-0.00271456625974011</v>
      </c>
      <c r="D84" s="25" t="n">
        <v>0</v>
      </c>
      <c r="E84" s="25" t="n">
        <v>0</v>
      </c>
    </row>
    <row r="85" customFormat="false" ht="12.75" hidden="false" customHeight="false" outlineLevel="0" collapsed="false">
      <c r="A85" s="25" t="n">
        <v>0</v>
      </c>
      <c r="B85" s="25" t="n">
        <v>-0.00271456625974011</v>
      </c>
      <c r="C85" s="25" t="n">
        <v>0.00489016269177246</v>
      </c>
      <c r="D85" s="25" t="n">
        <v>-0.00217559643203234</v>
      </c>
      <c r="E85" s="25" t="n">
        <v>0</v>
      </c>
    </row>
    <row r="86" customFormat="false" ht="12.75" hidden="false" customHeight="false" outlineLevel="0" collapsed="false">
      <c r="A86" s="25" t="n">
        <v>-0.00130121981495795</v>
      </c>
      <c r="B86" s="25" t="n">
        <v>0</v>
      </c>
      <c r="C86" s="25" t="n">
        <v>-0.00217559643203234</v>
      </c>
      <c r="D86" s="25" t="n">
        <v>0.00778110434752093</v>
      </c>
      <c r="E86" s="25" t="n">
        <v>-0.00430428810053063</v>
      </c>
    </row>
    <row r="87" customFormat="false" ht="12.75" hidden="false" customHeight="false" outlineLevel="0" collapsed="false">
      <c r="A87" s="25" t="n">
        <v>0</v>
      </c>
      <c r="B87" s="25" t="n">
        <v>0</v>
      </c>
      <c r="C87" s="25" t="n">
        <v>0</v>
      </c>
      <c r="D87" s="25" t="n">
        <v>-0.00430428810053063</v>
      </c>
      <c r="E87" s="25" t="n">
        <v>0.0200724563323406</v>
      </c>
    </row>
    <row r="89" customFormat="false" ht="12.75" hidden="false" customHeight="false" outlineLevel="0" collapsed="false">
      <c r="A89" s="0" t="s">
        <v>70</v>
      </c>
    </row>
    <row r="90" customFormat="false" ht="12.75" hidden="false" customHeight="false" outlineLevel="0" collapsed="false">
      <c r="A90" s="34" t="n">
        <f aca="false" t="array" ref="A90:E94">-MINVERSE(A83:E87)</f>
        <v>-105.519109905357</v>
      </c>
      <c r="B90" s="34" t="n">
        <v>-78.9217600954919</v>
      </c>
      <c r="C90" s="34" t="n">
        <v>-61.3798271574929</v>
      </c>
      <c r="D90" s="34" t="n">
        <v>-39.4921559961496</v>
      </c>
      <c r="E90" s="34" t="n">
        <v>-8.46860066870075</v>
      </c>
    </row>
    <row r="91" customFormat="false" ht="12.75" hidden="false" customHeight="false" outlineLevel="0" collapsed="false">
      <c r="A91" s="34" t="n">
        <v>-78.9217600954919</v>
      </c>
      <c r="B91" s="34" t="n">
        <v>-422.608211321419</v>
      </c>
      <c r="C91" s="34" t="n">
        <v>-280.89912185027</v>
      </c>
      <c r="D91" s="34" t="n">
        <v>-104.083832344796</v>
      </c>
      <c r="E91" s="34" t="n">
        <v>-22.319480665528</v>
      </c>
    </row>
    <row r="92" customFormat="false" ht="12.75" hidden="false" customHeight="false" outlineLevel="0" collapsed="false">
      <c r="A92" s="34" t="n">
        <v>-61.3798271574929</v>
      </c>
      <c r="B92" s="34" t="n">
        <v>-280.89912185027</v>
      </c>
      <c r="C92" s="34" t="n">
        <v>-425.680191153245</v>
      </c>
      <c r="D92" s="34" t="n">
        <v>-146.684424620371</v>
      </c>
      <c r="E92" s="34" t="n">
        <v>-31.4546467543877</v>
      </c>
    </row>
    <row r="93" customFormat="false" ht="12.75" hidden="false" customHeight="false" outlineLevel="0" collapsed="false">
      <c r="A93" s="34" t="n">
        <v>-39.4921559961496</v>
      </c>
      <c r="B93" s="34" t="n">
        <v>-104.083832344796</v>
      </c>
      <c r="C93" s="34" t="n">
        <v>-146.684424620371</v>
      </c>
      <c r="D93" s="34" t="n">
        <v>-199.838644186816</v>
      </c>
      <c r="E93" s="34" t="n">
        <v>-42.8529066875386</v>
      </c>
    </row>
    <row r="94" customFormat="false" ht="12.75" hidden="false" customHeight="false" outlineLevel="0" collapsed="false">
      <c r="A94" s="34" t="n">
        <v>-8.46860066870075</v>
      </c>
      <c r="B94" s="34" t="n">
        <v>-22.319480665528</v>
      </c>
      <c r="C94" s="34" t="n">
        <v>-31.4546467543877</v>
      </c>
      <c r="D94" s="34" t="n">
        <v>-42.8529066875386</v>
      </c>
      <c r="E94" s="34" t="n">
        <v>-59.0087848102548</v>
      </c>
    </row>
    <row r="96" customFormat="false" ht="12.75" hidden="false" customHeight="false" outlineLevel="0" collapsed="false">
      <c r="A96" s="0" t="s">
        <v>71</v>
      </c>
      <c r="C96" s="0" t="s">
        <v>72</v>
      </c>
      <c r="E96" s="0" t="s">
        <v>73</v>
      </c>
    </row>
    <row r="97" customFormat="false" ht="12.75" hidden="false" customHeight="false" outlineLevel="0" collapsed="false">
      <c r="A97" s="34" t="n">
        <f aca="false" t="array" ref="A97:A103">MMULT(A40:G46,B31:B37)</f>
        <v>6.61069185367886</v>
      </c>
      <c r="C97" s="25" t="n">
        <f aca="false" t="array" ref="C97:C103">MMULT(J14:J20,K14)</f>
        <v>-100</v>
      </c>
      <c r="E97" s="34" t="n">
        <f aca="false">A97+C97</f>
        <v>-93.3893081463211</v>
      </c>
    </row>
    <row r="98" customFormat="false" ht="12.75" hidden="false" customHeight="false" outlineLevel="0" collapsed="false">
      <c r="A98" s="34" t="n">
        <v>9.59883120413313</v>
      </c>
      <c r="C98" s="25" t="n">
        <v>0</v>
      </c>
      <c r="E98" s="34" t="n">
        <f aca="false">A98+C98</f>
        <v>9.59883120413313</v>
      </c>
    </row>
    <row r="99" customFormat="false" ht="12.75" hidden="false" customHeight="false" outlineLevel="0" collapsed="false">
      <c r="A99" s="34" t="n">
        <v>1.03687641780795</v>
      </c>
      <c r="C99" s="25" t="n">
        <v>0</v>
      </c>
      <c r="E99" s="34" t="n">
        <f aca="false">A99+C99</f>
        <v>1.03687641780795</v>
      </c>
    </row>
    <row r="100" customFormat="false" ht="12.75" hidden="false" customHeight="false" outlineLevel="0" collapsed="false">
      <c r="A100" s="34" t="n">
        <v>8.18840731534939</v>
      </c>
      <c r="C100" s="25" t="n">
        <v>0</v>
      </c>
      <c r="E100" s="34" t="n">
        <f aca="false">A100+C100</f>
        <v>8.18840731534939</v>
      </c>
    </row>
    <row r="101" customFormat="false" ht="12.75" hidden="false" customHeight="false" outlineLevel="0" collapsed="false">
      <c r="A101" s="34" t="n">
        <v>5.45494654724229</v>
      </c>
      <c r="C101" s="25" t="n">
        <v>0</v>
      </c>
      <c r="E101" s="34" t="n">
        <f aca="false">A101+C101</f>
        <v>5.45494654724229</v>
      </c>
    </row>
    <row r="102" customFormat="false" ht="12.75" hidden="false" customHeight="false" outlineLevel="0" collapsed="false">
      <c r="A102" s="34" t="n">
        <v>5.97464310052182</v>
      </c>
      <c r="C102" s="25" t="n">
        <v>0</v>
      </c>
      <c r="E102" s="34" t="n">
        <f aca="false">A102+C102</f>
        <v>5.97464310052182</v>
      </c>
    </row>
    <row r="103" customFormat="false" ht="12.75" hidden="false" customHeight="false" outlineLevel="0" collapsed="false">
      <c r="A103" s="34" t="n">
        <v>2.89929588081557</v>
      </c>
      <c r="C103" s="25" t="n">
        <v>-100</v>
      </c>
      <c r="E103" s="34" t="n">
        <f aca="false">A103+C103</f>
        <v>-97.1007041191844</v>
      </c>
    </row>
    <row r="105" customFormat="false" ht="12.75" hidden="false" customHeight="false" outlineLevel="0" collapsed="false">
      <c r="A105" s="0" t="s">
        <v>74</v>
      </c>
      <c r="C105" s="0" t="s">
        <v>75</v>
      </c>
      <c r="E105" s="0" t="s">
        <v>76</v>
      </c>
    </row>
    <row r="106" customFormat="false" ht="12.75" hidden="false" customHeight="false" outlineLevel="0" collapsed="false">
      <c r="A106" s="29" t="n">
        <f aca="false" t="array" ref="A106:A110">MMULT(A76:G80,E97:E103)</f>
        <v>-0.791145743880011</v>
      </c>
      <c r="C106" s="32" t="n">
        <f aca="false" t="array" ref="C106:C110">MMULT(A23:G27,B31:B37)</f>
        <v>0.0600000000000001</v>
      </c>
      <c r="E106" s="29" t="n">
        <f aca="false">A106-(C106-J23)</f>
        <v>-0.791145743880011</v>
      </c>
    </row>
    <row r="107" customFormat="false" ht="12.75" hidden="false" customHeight="false" outlineLevel="0" collapsed="false">
      <c r="A107" s="29" t="n">
        <v>0.02</v>
      </c>
      <c r="C107" s="32" t="n">
        <v>0.04</v>
      </c>
      <c r="E107" s="29" t="n">
        <f aca="false">A107-(C107-J24)</f>
        <v>0.02</v>
      </c>
    </row>
    <row r="108" customFormat="false" ht="12.75" hidden="false" customHeight="false" outlineLevel="0" collapsed="false">
      <c r="A108" s="29" t="n">
        <v>0.015</v>
      </c>
      <c r="C108" s="32" t="n">
        <v>0.03</v>
      </c>
      <c r="E108" s="29" t="n">
        <f aca="false">A108-(C108-J25)</f>
        <v>0.015</v>
      </c>
    </row>
    <row r="109" customFormat="false" ht="12.75" hidden="false" customHeight="false" outlineLevel="0" collapsed="false">
      <c r="A109" s="29" t="n">
        <v>0.015</v>
      </c>
      <c r="C109" s="32" t="n">
        <v>0.03</v>
      </c>
      <c r="E109" s="29" t="n">
        <f aca="false">A109-(C109-J26)</f>
        <v>0.015</v>
      </c>
    </row>
    <row r="110" customFormat="false" ht="12.75" hidden="false" customHeight="false" outlineLevel="0" collapsed="false">
      <c r="A110" s="29" t="n">
        <v>-1.556816823181</v>
      </c>
      <c r="C110" s="32" t="n">
        <v>0.0399999999999999</v>
      </c>
      <c r="E110" s="29" t="n">
        <f aca="false">A110-(C110-J27)</f>
        <v>-1.556816823181</v>
      </c>
    </row>
    <row r="112" customFormat="false" ht="12.75" hidden="false" customHeight="false" outlineLevel="0" collapsed="false">
      <c r="A112" s="0" t="s">
        <v>86</v>
      </c>
    </row>
    <row r="113" customFormat="false" ht="12.75" hidden="false" customHeight="false" outlineLevel="0" collapsed="false">
      <c r="A113" s="35" t="n">
        <f aca="false" t="array" ref="A113:A117">MMULT(A90:E94,E106:E110)</f>
        <v>93.5735397402508</v>
      </c>
    </row>
    <row r="114" customFormat="false" ht="12.75" hidden="false" customHeight="false" outlineLevel="0" collapsed="false">
      <c r="A114" s="35" t="n">
        <v>82.9590490444703</v>
      </c>
    </row>
    <row r="115" customFormat="false" ht="12.75" hidden="false" customHeight="false" outlineLevel="0" collapsed="false">
      <c r="A115" s="35" t="n">
        <v>83.3260605765778</v>
      </c>
    </row>
    <row r="116" customFormat="false" ht="12.75" hidden="false" customHeight="false" outlineLevel="0" collapsed="false">
      <c r="A116" s="35" t="n">
        <v>90.678654507361</v>
      </c>
    </row>
    <row r="117" customFormat="false" ht="12.75" hidden="false" customHeight="false" outlineLevel="0" collapsed="false">
      <c r="A117" s="35" t="n">
        <v>97.0047633687944</v>
      </c>
    </row>
    <row r="119" customFormat="false" ht="12.75" hidden="false" customHeight="false" outlineLevel="0" collapsed="false">
      <c r="A119" s="0" t="s">
        <v>78</v>
      </c>
      <c r="C119" s="0" t="s">
        <v>79</v>
      </c>
      <c r="E119" s="0" t="s">
        <v>80</v>
      </c>
    </row>
    <row r="120" customFormat="false" ht="12.75" hidden="false" customHeight="false" outlineLevel="0" collapsed="false">
      <c r="A120" s="0" t="n">
        <f aca="false" t="array" ref="A120:A126">MMULT(C14:G20,A113:A117)</f>
        <v>93.5735397402508</v>
      </c>
      <c r="C120" s="0" t="n">
        <f aca="false">A120+C97</f>
        <v>-6.42646025974923</v>
      </c>
      <c r="E120" s="0" t="n">
        <f aca="false" t="array" ref="E120:E126">MMULT(A67:G73,C120:C126)</f>
        <v>-0.0527706049050711</v>
      </c>
    </row>
    <row r="121" customFormat="false" ht="12.75" hidden="false" customHeight="false" outlineLevel="0" collapsed="false">
      <c r="A121" s="0" t="n">
        <v>-10.6144906957805</v>
      </c>
      <c r="C121" s="0" t="n">
        <f aca="false">A121+C98</f>
        <v>-10.6144906957805</v>
      </c>
      <c r="E121" s="0" t="n">
        <v>-0.0190037228780054</v>
      </c>
    </row>
    <row r="122" customFormat="false" ht="12.75" hidden="false" customHeight="false" outlineLevel="0" collapsed="false">
      <c r="A122" s="0" t="n">
        <v>-0.367011532107497</v>
      </c>
      <c r="C122" s="0" t="n">
        <f aca="false">A122+C99</f>
        <v>-0.367011532107497</v>
      </c>
      <c r="E122" s="0" t="n">
        <v>-0.000996277121994538</v>
      </c>
    </row>
    <row r="123" customFormat="false" ht="12.75" hidden="false" customHeight="false" outlineLevel="0" collapsed="false">
      <c r="A123" s="0" t="n">
        <v>-7.35259393078317</v>
      </c>
      <c r="C123" s="0" t="n">
        <f aca="false">A123+C100</f>
        <v>-7.35259393078317</v>
      </c>
      <c r="E123" s="0" t="n">
        <v>-0.0159962771219945</v>
      </c>
    </row>
    <row r="124" customFormat="false" ht="12.75" hidden="false" customHeight="false" outlineLevel="0" collapsed="false">
      <c r="A124" s="0" t="n">
        <v>-2.89488523288981</v>
      </c>
      <c r="C124" s="0" t="n">
        <f aca="false">A124+C101</f>
        <v>-2.89488523288981</v>
      </c>
      <c r="E124" s="0" t="n">
        <v>-0.00376688202706539</v>
      </c>
    </row>
    <row r="125" customFormat="false" ht="12.75" hidden="false" customHeight="false" outlineLevel="0" collapsed="false">
      <c r="A125" s="0" t="n">
        <v>-6.32610886143344</v>
      </c>
      <c r="C125" s="0" t="n">
        <f aca="false">A125+C102</f>
        <v>-6.32610886143344</v>
      </c>
      <c r="E125" s="0" t="n">
        <v>-0.0272293950949293</v>
      </c>
    </row>
    <row r="126" customFormat="false" ht="12.75" hidden="false" customHeight="false" outlineLevel="0" collapsed="false">
      <c r="A126" s="0" t="n">
        <v>97.0047633687944</v>
      </c>
      <c r="C126" s="0" t="n">
        <f aca="false">A126+C103</f>
        <v>-2.9952366312056</v>
      </c>
      <c r="E126" s="0" t="n">
        <v>-0.0472293950949296</v>
      </c>
    </row>
    <row r="128" customFormat="false" ht="12.75" hidden="false" customHeight="false" outlineLevel="0" collapsed="false">
      <c r="A128" s="0" t="s">
        <v>81</v>
      </c>
    </row>
    <row r="129" customFormat="false" ht="12.75" hidden="false" customHeight="false" outlineLevel="0" collapsed="false">
      <c r="A129" s="0" t="n">
        <f aca="false" t="array" ref="A129:G135">MMULT(A67:G73,A40:G46)</f>
        <v>0.5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2.75" hidden="false" customHeight="false" outlineLevel="0" collapsed="false">
      <c r="A130" s="0" t="n">
        <v>0</v>
      </c>
      <c r="B130" s="0" t="n">
        <v>0.5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2.75" hidden="false" customHeight="false" outlineLevel="0" collapsed="false">
      <c r="A131" s="0" t="n">
        <v>0</v>
      </c>
      <c r="B131" s="0" t="n">
        <v>0</v>
      </c>
      <c r="C131" s="0" t="n">
        <v>0.5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2.7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0.5</v>
      </c>
      <c r="E132" s="0" t="n">
        <v>0</v>
      </c>
      <c r="F132" s="0" t="n">
        <v>0</v>
      </c>
      <c r="G132" s="0" t="n">
        <v>0</v>
      </c>
    </row>
    <row r="133" customFormat="false" ht="12.7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0.5</v>
      </c>
      <c r="F133" s="0" t="n">
        <v>0</v>
      </c>
      <c r="G133" s="0" t="n">
        <v>0</v>
      </c>
    </row>
    <row r="134" customFormat="false" ht="12.7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0.5</v>
      </c>
      <c r="G134" s="0" t="n">
        <v>0</v>
      </c>
    </row>
    <row r="135" customFormat="false" ht="12.7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0.5</v>
      </c>
    </row>
    <row r="138" customFormat="false" ht="12.75" hidden="false" customHeight="false" outlineLevel="0" collapsed="false">
      <c r="A138" s="0" t="s">
        <v>82</v>
      </c>
    </row>
    <row r="139" customFormat="false" ht="12.75" hidden="false" customHeight="false" outlineLevel="0" collapsed="false">
      <c r="A139" s="0" t="n">
        <f aca="false">M23-A129</f>
        <v>0.5</v>
      </c>
      <c r="B139" s="0" t="n">
        <f aca="false">N23-B129</f>
        <v>0</v>
      </c>
      <c r="C139" s="0" t="n">
        <f aca="false">O23-C129</f>
        <v>0</v>
      </c>
      <c r="D139" s="0" t="n">
        <f aca="false">P23-D129</f>
        <v>0</v>
      </c>
      <c r="E139" s="0" t="n">
        <f aca="false">Q23-E129</f>
        <v>0</v>
      </c>
      <c r="F139" s="0" t="n">
        <f aca="false">R23-F129</f>
        <v>0</v>
      </c>
      <c r="G139" s="0" t="n">
        <f aca="false">S23-G129</f>
        <v>0</v>
      </c>
    </row>
    <row r="140" customFormat="false" ht="12.75" hidden="false" customHeight="false" outlineLevel="0" collapsed="false">
      <c r="A140" s="0" t="n">
        <f aca="false">M24-A130</f>
        <v>0</v>
      </c>
      <c r="B140" s="0" t="n">
        <f aca="false">N24-B130</f>
        <v>0.5</v>
      </c>
      <c r="C140" s="0" t="n">
        <f aca="false">O24-C130</f>
        <v>0</v>
      </c>
      <c r="D140" s="0" t="n">
        <f aca="false">P24-D130</f>
        <v>0</v>
      </c>
      <c r="E140" s="0" t="n">
        <f aca="false">Q24-E130</f>
        <v>0</v>
      </c>
      <c r="F140" s="0" t="n">
        <f aca="false">R24-F130</f>
        <v>0</v>
      </c>
      <c r="G140" s="0" t="n">
        <f aca="false">S24-G130</f>
        <v>0</v>
      </c>
    </row>
    <row r="141" customFormat="false" ht="12.75" hidden="false" customHeight="false" outlineLevel="0" collapsed="false">
      <c r="A141" s="0" t="n">
        <f aca="false">M25-A131</f>
        <v>0</v>
      </c>
      <c r="B141" s="0" t="n">
        <f aca="false">N25-B131</f>
        <v>0</v>
      </c>
      <c r="C141" s="0" t="n">
        <f aca="false">O25-C131</f>
        <v>0.5</v>
      </c>
      <c r="D141" s="0" t="n">
        <f aca="false">P25-D131</f>
        <v>0</v>
      </c>
      <c r="E141" s="0" t="n">
        <f aca="false">Q25-E131</f>
        <v>0</v>
      </c>
      <c r="F141" s="0" t="n">
        <f aca="false">R25-F131</f>
        <v>0</v>
      </c>
      <c r="G141" s="0" t="n">
        <f aca="false">S25-G131</f>
        <v>0</v>
      </c>
    </row>
    <row r="142" customFormat="false" ht="12.75" hidden="false" customHeight="false" outlineLevel="0" collapsed="false">
      <c r="A142" s="0" t="n">
        <f aca="false">M26-A132</f>
        <v>0</v>
      </c>
      <c r="B142" s="0" t="n">
        <f aca="false">N26-B132</f>
        <v>0</v>
      </c>
      <c r="C142" s="0" t="n">
        <f aca="false">O26-C132</f>
        <v>0</v>
      </c>
      <c r="D142" s="0" t="n">
        <f aca="false">P26-D132</f>
        <v>0.5</v>
      </c>
      <c r="E142" s="0" t="n">
        <f aca="false">Q26-E132</f>
        <v>0</v>
      </c>
      <c r="F142" s="0" t="n">
        <f aca="false">R26-F132</f>
        <v>0</v>
      </c>
      <c r="G142" s="0" t="n">
        <f aca="false">S26-G132</f>
        <v>0</v>
      </c>
    </row>
    <row r="143" customFormat="false" ht="12.75" hidden="false" customHeight="false" outlineLevel="0" collapsed="false">
      <c r="A143" s="0" t="n">
        <f aca="false">M27-A133</f>
        <v>0</v>
      </c>
      <c r="B143" s="0" t="n">
        <f aca="false">N27-B133</f>
        <v>0</v>
      </c>
      <c r="C143" s="0" t="n">
        <f aca="false">O27-C133</f>
        <v>0</v>
      </c>
      <c r="D143" s="0" t="n">
        <f aca="false">P27-D133</f>
        <v>0</v>
      </c>
      <c r="E143" s="0" t="n">
        <f aca="false">Q27-E133</f>
        <v>0.5</v>
      </c>
      <c r="F143" s="0" t="n">
        <f aca="false">R27-F133</f>
        <v>0</v>
      </c>
      <c r="G143" s="0" t="n">
        <f aca="false">S27-G133</f>
        <v>0</v>
      </c>
    </row>
    <row r="144" customFormat="false" ht="12.75" hidden="false" customHeight="false" outlineLevel="0" collapsed="false">
      <c r="A144" s="0" t="n">
        <f aca="false">M28-A134</f>
        <v>0</v>
      </c>
      <c r="B144" s="0" t="n">
        <f aca="false">N28-B134</f>
        <v>0</v>
      </c>
      <c r="C144" s="0" t="n">
        <f aca="false">O28-C134</f>
        <v>0</v>
      </c>
      <c r="D144" s="0" t="n">
        <f aca="false">P28-D134</f>
        <v>0</v>
      </c>
      <c r="E144" s="0" t="n">
        <f aca="false">Q28-E134</f>
        <v>0</v>
      </c>
      <c r="F144" s="0" t="n">
        <f aca="false">R28-F134</f>
        <v>0.5</v>
      </c>
      <c r="G144" s="0" t="n">
        <f aca="false">S28-G134</f>
        <v>0</v>
      </c>
    </row>
    <row r="145" customFormat="false" ht="12.75" hidden="false" customHeight="false" outlineLevel="0" collapsed="false">
      <c r="A145" s="0" t="n">
        <f aca="false">M29-A135</f>
        <v>0</v>
      </c>
      <c r="B145" s="0" t="n">
        <f aca="false">N29-B135</f>
        <v>0</v>
      </c>
      <c r="C145" s="0" t="n">
        <f aca="false">O29-C135</f>
        <v>0</v>
      </c>
      <c r="D145" s="0" t="n">
        <f aca="false">P29-D135</f>
        <v>0</v>
      </c>
      <c r="E145" s="0" t="n">
        <f aca="false">Q29-E135</f>
        <v>0</v>
      </c>
      <c r="F145" s="0" t="n">
        <f aca="false">R29-F135</f>
        <v>0</v>
      </c>
      <c r="G145" s="0" t="n">
        <f aca="false">S29-G135</f>
        <v>0.5</v>
      </c>
    </row>
    <row r="147" customFormat="false" ht="12.75" hidden="false" customHeight="false" outlineLevel="0" collapsed="false">
      <c r="A147" s="0" t="s">
        <v>83</v>
      </c>
      <c r="C147" s="0" t="s">
        <v>84</v>
      </c>
    </row>
    <row r="148" customFormat="false" ht="12.75" hidden="false" customHeight="false" outlineLevel="0" collapsed="false">
      <c r="A148" s="0" t="n">
        <f aca="false" t="array" ref="A148:A154">MMULT(A139:G145,B31:B37)</f>
        <v>0.0542834147975065</v>
      </c>
      <c r="C148" s="35" t="n">
        <f aca="false">A148-E120</f>
        <v>0.107054019702578</v>
      </c>
    </row>
    <row r="149" customFormat="false" ht="12.75" hidden="false" customHeight="false" outlineLevel="0" collapsed="false">
      <c r="A149" s="0" t="n">
        <v>0.0171853302606983</v>
      </c>
      <c r="C149" s="35" t="n">
        <f aca="false">A149-E121</f>
        <v>0.0361890531387038</v>
      </c>
    </row>
    <row r="150" customFormat="false" ht="12.75" hidden="false" customHeight="false" outlineLevel="0" collapsed="false">
      <c r="A150" s="0" t="n">
        <v>0.00281466973930165</v>
      </c>
      <c r="C150" s="35" t="n">
        <f aca="false">A150-E122</f>
        <v>0.00381094686129619</v>
      </c>
    </row>
    <row r="151" customFormat="false" ht="12.75" hidden="false" customHeight="false" outlineLevel="0" collapsed="false">
      <c r="A151" s="0" t="n">
        <v>0.0178146697393017</v>
      </c>
      <c r="C151" s="35" t="n">
        <f aca="false">A151-E123</f>
        <v>0.0338109468612962</v>
      </c>
    </row>
    <row r="152" customFormat="false" ht="12.75" hidden="false" customHeight="false" outlineLevel="0" collapsed="false">
      <c r="A152" s="0" t="n">
        <v>0.00709808453680814</v>
      </c>
      <c r="C152" s="35" t="n">
        <f aca="false">A152-E124</f>
        <v>0.0108649665638735</v>
      </c>
    </row>
    <row r="153" customFormat="false" ht="12.75" hidden="false" customHeight="false" outlineLevel="0" collapsed="false">
      <c r="A153" s="0" t="n">
        <v>0.0257165852024935</v>
      </c>
      <c r="C153" s="35" t="n">
        <f aca="false">A153-E125</f>
        <v>0.0529459802974229</v>
      </c>
    </row>
    <row r="154" customFormat="false" ht="12.75" hidden="false" customHeight="false" outlineLevel="0" collapsed="false">
      <c r="A154" s="0" t="n">
        <v>0.0457165852024935</v>
      </c>
      <c r="C154" s="35" t="n">
        <f aca="false">A154-E126</f>
        <v>0.0929459802974231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2.75" zeroHeight="false" outlineLevelRow="0" outlineLevelCol="0"/>
  <cols>
    <col collapsed="false" customWidth="true" hidden="false" outlineLevel="0" max="256" min="1" style="0" width="11.42"/>
  </cols>
  <sheetData>
    <row r="1" customFormat="false" ht="12.75" hidden="false" customHeight="false" outlineLevel="0" collapsed="false">
      <c r="A1" s="19" t="s">
        <v>89</v>
      </c>
    </row>
    <row r="3" customFormat="false" ht="12.75" hidden="false" customHeight="false" outlineLevel="0" collapsed="false">
      <c r="A3" s="20" t="s">
        <v>42</v>
      </c>
      <c r="B3" s="20" t="s">
        <v>29</v>
      </c>
      <c r="C3" s="20" t="s">
        <v>28</v>
      </c>
      <c r="D3" s="20" t="s">
        <v>30</v>
      </c>
      <c r="E3" s="20" t="s">
        <v>43</v>
      </c>
      <c r="F3" s="20" t="s">
        <v>44</v>
      </c>
    </row>
    <row r="4" customFormat="false" ht="12.8" hidden="false" customHeight="false" outlineLevel="0" collapsed="false">
      <c r="A4" s="21" t="s">
        <v>33</v>
      </c>
      <c r="B4" s="22" t="n">
        <v>0.25</v>
      </c>
      <c r="C4" s="23" t="n">
        <v>500</v>
      </c>
      <c r="D4" s="24" t="n">
        <v>1.5E-006</v>
      </c>
      <c r="E4" s="23" t="n">
        <v>0</v>
      </c>
      <c r="F4" s="25" t="n">
        <f aca="false">B4^2/4*PI()</f>
        <v>0.0490873852123405</v>
      </c>
    </row>
    <row r="5" customFormat="false" ht="12.8" hidden="false" customHeight="false" outlineLevel="0" collapsed="false">
      <c r="A5" s="20" t="s">
        <v>35</v>
      </c>
      <c r="B5" s="22" t="n">
        <v>0.15</v>
      </c>
      <c r="C5" s="23" t="n">
        <v>400</v>
      </c>
      <c r="D5" s="24" t="n">
        <v>1.5E-006</v>
      </c>
      <c r="E5" s="23" t="n">
        <v>10</v>
      </c>
      <c r="F5" s="25" t="n">
        <f aca="false">B5^2/4*PI()</f>
        <v>0.0176714586764426</v>
      </c>
    </row>
    <row r="6" customFormat="false" ht="12.8" hidden="false" customHeight="false" outlineLevel="0" collapsed="false">
      <c r="A6" s="20" t="s">
        <v>36</v>
      </c>
      <c r="B6" s="22" t="n">
        <v>0.1</v>
      </c>
      <c r="C6" s="23" t="n">
        <v>200</v>
      </c>
      <c r="D6" s="24" t="n">
        <v>1.5E-006</v>
      </c>
      <c r="E6" s="23" t="n">
        <v>0</v>
      </c>
      <c r="F6" s="25" t="n">
        <f aca="false">B6^2/4*PI()</f>
        <v>0.00785398163397448</v>
      </c>
    </row>
    <row r="7" customFormat="false" ht="12.8" hidden="false" customHeight="false" outlineLevel="0" collapsed="false">
      <c r="A7" s="20" t="s">
        <v>37</v>
      </c>
      <c r="B7" s="22" t="n">
        <v>0.15</v>
      </c>
      <c r="C7" s="23" t="n">
        <v>400</v>
      </c>
      <c r="D7" s="24" t="n">
        <v>1.5E-006</v>
      </c>
      <c r="E7" s="23" t="n">
        <v>0</v>
      </c>
      <c r="F7" s="25" t="n">
        <f aca="false">B7^2/4*PI()</f>
        <v>0.0176714586764426</v>
      </c>
    </row>
    <row r="8" customFormat="false" ht="12.8" hidden="false" customHeight="false" outlineLevel="0" collapsed="false">
      <c r="A8" s="20" t="s">
        <v>38</v>
      </c>
      <c r="B8" s="22" t="n">
        <v>0.1</v>
      </c>
      <c r="C8" s="23" t="n">
        <v>200</v>
      </c>
      <c r="D8" s="24" t="n">
        <v>1.5E-006</v>
      </c>
      <c r="E8" s="23" t="n">
        <v>0</v>
      </c>
      <c r="F8" s="25" t="n">
        <f aca="false">B8^2/4*PI()</f>
        <v>0.00785398163397448</v>
      </c>
    </row>
    <row r="9" customFormat="false" ht="12.8" hidden="false" customHeight="false" outlineLevel="0" collapsed="false">
      <c r="A9" s="20" t="s">
        <v>39</v>
      </c>
      <c r="B9" s="22" t="n">
        <v>0.2</v>
      </c>
      <c r="C9" s="23" t="n">
        <v>600</v>
      </c>
      <c r="D9" s="24" t="n">
        <v>1.5E-006</v>
      </c>
      <c r="E9" s="23" t="n">
        <v>0</v>
      </c>
      <c r="F9" s="25" t="n">
        <f aca="false">B9^2/4*PI()</f>
        <v>0.0314159265358979</v>
      </c>
    </row>
    <row r="10" customFormat="false" ht="12.8" hidden="false" customHeight="false" outlineLevel="0" collapsed="false">
      <c r="A10" s="20" t="s">
        <v>40</v>
      </c>
      <c r="B10" s="22" t="n">
        <v>0.25</v>
      </c>
      <c r="C10" s="23" t="n">
        <v>300</v>
      </c>
      <c r="D10" s="24" t="n">
        <v>1.5E-006</v>
      </c>
      <c r="E10" s="23" t="n">
        <v>0</v>
      </c>
      <c r="F10" s="25" t="n">
        <f aca="false">B10^2/4*PI()</f>
        <v>0.0490873852123405</v>
      </c>
    </row>
    <row r="12" customFormat="false" ht="12.75" hidden="false" customHeight="false" outlineLevel="0" collapsed="false">
      <c r="A12" s="0" t="s">
        <v>45</v>
      </c>
      <c r="I12" s="0" t="s">
        <v>46</v>
      </c>
      <c r="M12" s="0" t="s">
        <v>47</v>
      </c>
    </row>
    <row r="13" customFormat="false" ht="12.75" hidden="false" customHeight="false" outlineLevel="0" collapsed="false">
      <c r="A13" s="26" t="s">
        <v>48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I13" s="26" t="s">
        <v>49</v>
      </c>
      <c r="J13" s="0" t="s">
        <v>50</v>
      </c>
      <c r="K13" s="0" t="s">
        <v>51</v>
      </c>
    </row>
    <row r="14" customFormat="false" ht="12.75" hidden="false" customHeight="false" outlineLevel="0" collapsed="false">
      <c r="A14" s="0" t="n">
        <v>1</v>
      </c>
      <c r="B14" s="0" t="n">
        <v>-1</v>
      </c>
      <c r="C14" s="23" t="n">
        <v>1</v>
      </c>
      <c r="D14" s="23" t="n">
        <v>0</v>
      </c>
      <c r="E14" s="23" t="n">
        <v>0</v>
      </c>
      <c r="F14" s="23" t="n">
        <v>0</v>
      </c>
      <c r="G14" s="23" t="n">
        <v>0</v>
      </c>
      <c r="I14" s="0" t="n">
        <v>1</v>
      </c>
      <c r="J14" s="23" t="n">
        <v>-1</v>
      </c>
      <c r="K14" s="27" t="n">
        <v>100</v>
      </c>
      <c r="M14" s="23" t="n">
        <v>2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</row>
    <row r="15" customFormat="false" ht="12.75" hidden="false" customHeight="false" outlineLevel="0" collapsed="false">
      <c r="A15" s="0" t="n">
        <v>2</v>
      </c>
      <c r="C15" s="23" t="n">
        <v>-1</v>
      </c>
      <c r="D15" s="23" t="n">
        <v>1</v>
      </c>
      <c r="E15" s="23" t="n">
        <v>0</v>
      </c>
      <c r="F15" s="23" t="n">
        <v>0</v>
      </c>
      <c r="G15" s="23" t="n">
        <v>0</v>
      </c>
      <c r="I15" s="0" t="n">
        <v>2</v>
      </c>
      <c r="J15" s="23" t="n">
        <v>0</v>
      </c>
      <c r="M15" s="25" t="n">
        <v>0</v>
      </c>
      <c r="N15" s="23" t="n">
        <v>2</v>
      </c>
      <c r="O15" s="25" t="n">
        <v>0</v>
      </c>
      <c r="P15" s="25" t="n">
        <v>0</v>
      </c>
      <c r="Q15" s="25" t="n">
        <v>0</v>
      </c>
      <c r="R15" s="25" t="n">
        <v>0</v>
      </c>
      <c r="S15" s="25" t="n">
        <v>0</v>
      </c>
    </row>
    <row r="16" customFormat="false" ht="12.75" hidden="false" customHeight="false" outlineLevel="0" collapsed="false">
      <c r="A16" s="0" t="n">
        <v>3</v>
      </c>
      <c r="C16" s="23" t="n">
        <v>0</v>
      </c>
      <c r="D16" s="23" t="n">
        <v>1</v>
      </c>
      <c r="E16" s="23" t="n">
        <v>-1</v>
      </c>
      <c r="F16" s="23" t="n">
        <v>0</v>
      </c>
      <c r="G16" s="23" t="n">
        <v>0</v>
      </c>
      <c r="I16" s="0" t="n">
        <v>3</v>
      </c>
      <c r="J16" s="23" t="n">
        <v>0</v>
      </c>
      <c r="M16" s="25" t="n">
        <v>0</v>
      </c>
      <c r="N16" s="25" t="n">
        <v>0</v>
      </c>
      <c r="O16" s="23" t="n">
        <v>2</v>
      </c>
      <c r="P16" s="25" t="n">
        <v>0</v>
      </c>
      <c r="Q16" s="25" t="n">
        <v>0</v>
      </c>
      <c r="R16" s="25" t="n">
        <v>0</v>
      </c>
      <c r="S16" s="25" t="n">
        <v>0</v>
      </c>
    </row>
    <row r="17" customFormat="false" ht="12.75" hidden="false" customHeight="false" outlineLevel="0" collapsed="false">
      <c r="A17" s="0" t="n">
        <v>4</v>
      </c>
      <c r="C17" s="23" t="n">
        <v>0</v>
      </c>
      <c r="D17" s="23" t="n">
        <v>0</v>
      </c>
      <c r="E17" s="23" t="n">
        <v>1</v>
      </c>
      <c r="F17" s="23" t="n">
        <v>-1</v>
      </c>
      <c r="G17" s="23" t="n">
        <v>0</v>
      </c>
      <c r="I17" s="0" t="n">
        <v>4</v>
      </c>
      <c r="J17" s="23" t="n">
        <v>0</v>
      </c>
      <c r="M17" s="25" t="n">
        <v>0</v>
      </c>
      <c r="N17" s="25" t="n">
        <v>0</v>
      </c>
      <c r="O17" s="25" t="n">
        <v>0</v>
      </c>
      <c r="P17" s="25" t="n">
        <v>2</v>
      </c>
      <c r="Q17" s="25" t="n">
        <v>0</v>
      </c>
      <c r="R17" s="25" t="n">
        <v>0</v>
      </c>
      <c r="S17" s="25" t="n">
        <v>0</v>
      </c>
    </row>
    <row r="18" customFormat="false" ht="12.75" hidden="false" customHeight="false" outlineLevel="0" collapsed="false">
      <c r="A18" s="0" t="n">
        <v>5</v>
      </c>
      <c r="C18" s="23" t="n">
        <v>-1</v>
      </c>
      <c r="D18" s="23" t="n">
        <v>0</v>
      </c>
      <c r="E18" s="23" t="n">
        <v>0</v>
      </c>
      <c r="F18" s="23" t="n">
        <v>1</v>
      </c>
      <c r="G18" s="23" t="n">
        <v>0</v>
      </c>
      <c r="I18" s="0" t="n">
        <v>5</v>
      </c>
      <c r="J18" s="23" t="n">
        <v>0</v>
      </c>
      <c r="M18" s="25" t="n">
        <v>0</v>
      </c>
      <c r="N18" s="25" t="n">
        <v>0</v>
      </c>
      <c r="O18" s="25" t="n">
        <v>0</v>
      </c>
      <c r="P18" s="25" t="n">
        <v>0</v>
      </c>
      <c r="Q18" s="23" t="n">
        <v>2</v>
      </c>
      <c r="R18" s="25" t="n">
        <v>0</v>
      </c>
      <c r="S18" s="25" t="n">
        <v>0</v>
      </c>
    </row>
    <row r="19" customFormat="false" ht="12.75" hidden="false" customHeight="false" outlineLevel="0" collapsed="false">
      <c r="A19" s="0" t="n">
        <v>6</v>
      </c>
      <c r="C19" s="23" t="n">
        <v>0</v>
      </c>
      <c r="D19" s="23" t="n">
        <v>0</v>
      </c>
      <c r="E19" s="23" t="n">
        <v>0</v>
      </c>
      <c r="F19" s="23" t="n">
        <v>1</v>
      </c>
      <c r="G19" s="23" t="n">
        <v>-1</v>
      </c>
      <c r="I19" s="0" t="n">
        <v>6</v>
      </c>
      <c r="J19" s="23" t="n">
        <v>0</v>
      </c>
      <c r="M19" s="25" t="n">
        <v>0</v>
      </c>
      <c r="N19" s="25" t="n">
        <v>0</v>
      </c>
      <c r="O19" s="25" t="n">
        <v>0</v>
      </c>
      <c r="P19" s="25" t="n">
        <v>0</v>
      </c>
      <c r="Q19" s="25" t="n">
        <v>0</v>
      </c>
      <c r="R19" s="23" t="n">
        <v>2</v>
      </c>
      <c r="S19" s="25" t="n">
        <v>0</v>
      </c>
    </row>
    <row r="20" customFormat="false" ht="12.75" hidden="false" customHeight="false" outlineLevel="0" collapsed="false">
      <c r="A20" s="0" t="n">
        <v>7</v>
      </c>
      <c r="B20" s="0" t="n">
        <v>-1</v>
      </c>
      <c r="C20" s="23" t="n">
        <v>0</v>
      </c>
      <c r="D20" s="23" t="n">
        <v>0</v>
      </c>
      <c r="E20" s="23" t="n">
        <v>0</v>
      </c>
      <c r="F20" s="23" t="n">
        <v>0</v>
      </c>
      <c r="G20" s="23" t="n">
        <v>1</v>
      </c>
      <c r="I20" s="0" t="n">
        <v>1</v>
      </c>
      <c r="J20" s="23" t="n">
        <v>-1</v>
      </c>
      <c r="K20" s="27" t="n">
        <v>100</v>
      </c>
      <c r="M20" s="25" t="n">
        <v>0</v>
      </c>
      <c r="N20" s="25" t="n">
        <v>0</v>
      </c>
      <c r="O20" s="25" t="n">
        <v>0</v>
      </c>
      <c r="P20" s="25" t="n">
        <v>0</v>
      </c>
      <c r="Q20" s="25" t="n">
        <v>0</v>
      </c>
      <c r="R20" s="25" t="n">
        <v>0</v>
      </c>
      <c r="S20" s="23" t="n">
        <v>2</v>
      </c>
    </row>
    <row r="22" customFormat="false" ht="12.75" hidden="false" customHeight="false" outlineLevel="0" collapsed="false">
      <c r="A22" s="0" t="s">
        <v>52</v>
      </c>
      <c r="I22" s="0" t="s">
        <v>53</v>
      </c>
      <c r="M22" s="0" t="s">
        <v>54</v>
      </c>
    </row>
    <row r="23" customFormat="false" ht="12.75" hidden="false" customHeight="false" outlineLevel="0" collapsed="false">
      <c r="A23" s="25" t="n">
        <f aca="false" t="array" ref="A23:G27">TRANSPOSE(C14:G20)</f>
        <v>1</v>
      </c>
      <c r="B23" s="25" t="n">
        <v>-1</v>
      </c>
      <c r="C23" s="25" t="n">
        <v>0</v>
      </c>
      <c r="D23" s="25" t="n">
        <v>0</v>
      </c>
      <c r="E23" s="25" t="n">
        <v>-1</v>
      </c>
      <c r="F23" s="25" t="n">
        <v>0</v>
      </c>
      <c r="G23" s="25" t="n">
        <v>0</v>
      </c>
      <c r="I23" s="0" t="n">
        <v>2</v>
      </c>
      <c r="J23" s="23" t="n">
        <v>0.06</v>
      </c>
      <c r="M23" s="0" t="n">
        <v>1</v>
      </c>
      <c r="N23" s="28" t="n">
        <v>0</v>
      </c>
      <c r="O23" s="28" t="n">
        <v>0</v>
      </c>
      <c r="P23" s="28" t="n">
        <v>0</v>
      </c>
      <c r="Q23" s="28" t="n">
        <v>0</v>
      </c>
      <c r="R23" s="28" t="n">
        <v>0</v>
      </c>
      <c r="S23" s="28" t="n">
        <v>0</v>
      </c>
    </row>
    <row r="24" customFormat="false" ht="12.75" hidden="false" customHeight="false" outlineLevel="0" collapsed="false">
      <c r="A24" s="25" t="n">
        <v>0</v>
      </c>
      <c r="B24" s="25" t="n">
        <v>1</v>
      </c>
      <c r="C24" s="25" t="n">
        <v>1</v>
      </c>
      <c r="D24" s="25" t="n">
        <v>0</v>
      </c>
      <c r="E24" s="25" t="n">
        <v>0</v>
      </c>
      <c r="F24" s="25" t="n">
        <v>0</v>
      </c>
      <c r="G24" s="25" t="n">
        <v>0</v>
      </c>
      <c r="I24" s="0" t="n">
        <v>3</v>
      </c>
      <c r="J24" s="23" t="n">
        <v>0.04</v>
      </c>
      <c r="M24" s="0" t="n">
        <v>0</v>
      </c>
      <c r="N24" s="0" t="n">
        <v>1</v>
      </c>
      <c r="O24" s="28" t="n">
        <v>0</v>
      </c>
      <c r="P24" s="28" t="n">
        <v>0</v>
      </c>
      <c r="Q24" s="28" t="n">
        <v>0</v>
      </c>
      <c r="R24" s="0" t="n">
        <v>0</v>
      </c>
      <c r="S24" s="0" t="n">
        <v>0</v>
      </c>
    </row>
    <row r="25" customFormat="false" ht="12.75" hidden="false" customHeight="false" outlineLevel="0" collapsed="false">
      <c r="A25" s="25" t="n">
        <v>0</v>
      </c>
      <c r="B25" s="25" t="n">
        <v>0</v>
      </c>
      <c r="C25" s="25" t="n">
        <v>-1</v>
      </c>
      <c r="D25" s="25" t="n">
        <v>1</v>
      </c>
      <c r="E25" s="25" t="n">
        <v>0</v>
      </c>
      <c r="F25" s="25" t="n">
        <v>0</v>
      </c>
      <c r="G25" s="25" t="n">
        <v>0</v>
      </c>
      <c r="I25" s="0" t="n">
        <v>4</v>
      </c>
      <c r="J25" s="23" t="n">
        <v>0.03</v>
      </c>
      <c r="M25" s="0" t="n">
        <v>0</v>
      </c>
      <c r="N25" s="0" t="n">
        <v>0</v>
      </c>
      <c r="O25" s="0" t="n">
        <v>1</v>
      </c>
      <c r="P25" s="28" t="n">
        <v>0</v>
      </c>
      <c r="Q25" s="28" t="n">
        <v>0</v>
      </c>
      <c r="R25" s="0" t="n">
        <v>0</v>
      </c>
      <c r="S25" s="0" t="n">
        <v>0</v>
      </c>
    </row>
    <row r="26" customFormat="false" ht="12.75" hidden="false" customHeight="false" outlineLevel="0" collapsed="false">
      <c r="A26" s="25" t="n">
        <v>0</v>
      </c>
      <c r="B26" s="25" t="n">
        <v>0</v>
      </c>
      <c r="C26" s="25" t="n">
        <v>0</v>
      </c>
      <c r="D26" s="25" t="n">
        <v>-1</v>
      </c>
      <c r="E26" s="25" t="n">
        <v>1</v>
      </c>
      <c r="F26" s="25" t="n">
        <v>1</v>
      </c>
      <c r="G26" s="25" t="n">
        <v>0</v>
      </c>
      <c r="I26" s="0" t="n">
        <v>5</v>
      </c>
      <c r="J26" s="23" t="n">
        <v>0.03</v>
      </c>
      <c r="M26" s="0" t="n">
        <v>0</v>
      </c>
      <c r="N26" s="0" t="n">
        <v>0</v>
      </c>
      <c r="O26" s="0" t="n">
        <v>0</v>
      </c>
      <c r="P26" s="0" t="n">
        <v>1</v>
      </c>
      <c r="Q26" s="28" t="n">
        <v>0</v>
      </c>
      <c r="R26" s="0" t="n">
        <v>0</v>
      </c>
      <c r="S26" s="0" t="n">
        <v>0</v>
      </c>
    </row>
    <row r="27" customFormat="false" ht="12.75" hidden="false" customHeight="false" outlineLevel="0" collapsed="false">
      <c r="A27" s="25" t="n">
        <v>0</v>
      </c>
      <c r="B27" s="25" t="n">
        <v>0</v>
      </c>
      <c r="C27" s="25" t="n">
        <v>0</v>
      </c>
      <c r="D27" s="25" t="n">
        <v>0</v>
      </c>
      <c r="E27" s="25" t="n">
        <v>0</v>
      </c>
      <c r="F27" s="25" t="n">
        <v>-1</v>
      </c>
      <c r="G27" s="25" t="n">
        <v>1</v>
      </c>
      <c r="I27" s="0" t="n">
        <v>6</v>
      </c>
      <c r="J27" s="23" t="n">
        <v>0.04</v>
      </c>
      <c r="M27" s="0" t="n">
        <v>0</v>
      </c>
      <c r="N27" s="0" t="n">
        <v>0</v>
      </c>
      <c r="O27" s="0" t="n">
        <v>0</v>
      </c>
      <c r="P27" s="28" t="n">
        <v>0</v>
      </c>
      <c r="Q27" s="0" t="n">
        <v>1</v>
      </c>
      <c r="R27" s="0" t="n">
        <v>0</v>
      </c>
      <c r="S27" s="0" t="n">
        <v>0</v>
      </c>
    </row>
    <row r="28" customFormat="false" ht="12.75" hidden="false" customHeight="false" outlineLevel="0" collapsed="false">
      <c r="M28" s="0" t="n">
        <v>0</v>
      </c>
      <c r="N28" s="0" t="n">
        <v>0</v>
      </c>
      <c r="O28" s="0" t="n">
        <v>0</v>
      </c>
      <c r="P28" s="28" t="n">
        <v>0</v>
      </c>
      <c r="Q28" s="28" t="n">
        <v>0</v>
      </c>
      <c r="R28" s="0" t="n">
        <v>1</v>
      </c>
      <c r="S28" s="0" t="n">
        <v>0</v>
      </c>
    </row>
    <row r="29" customFormat="false" ht="12.75" hidden="false" customHeight="false" outlineLevel="0" collapsed="false">
      <c r="M29" s="0" t="n">
        <v>0</v>
      </c>
      <c r="N29" s="0" t="n">
        <v>0</v>
      </c>
      <c r="O29" s="0" t="n">
        <v>0</v>
      </c>
      <c r="P29" s="28" t="n">
        <v>0</v>
      </c>
      <c r="Q29" s="28" t="n">
        <v>0</v>
      </c>
      <c r="R29" s="0" t="n">
        <v>0</v>
      </c>
      <c r="S29" s="0" t="n">
        <v>1</v>
      </c>
    </row>
    <row r="30" customFormat="false" ht="12.75" hidden="false" customHeight="false" outlineLevel="0" collapsed="false">
      <c r="A30" s="20" t="s">
        <v>55</v>
      </c>
      <c r="B30" s="20" t="s">
        <v>56</v>
      </c>
      <c r="C30" s="20" t="s">
        <v>57</v>
      </c>
      <c r="D30" s="20" t="s">
        <v>58</v>
      </c>
      <c r="E30" s="20" t="s">
        <v>59</v>
      </c>
      <c r="F30" s="20" t="s">
        <v>60</v>
      </c>
      <c r="G30" s="20" t="s">
        <v>61</v>
      </c>
      <c r="H30" s="20" t="s">
        <v>62</v>
      </c>
      <c r="I30" s="20" t="s">
        <v>63</v>
      </c>
    </row>
    <row r="31" customFormat="false" ht="12.75" hidden="false" customHeight="false" outlineLevel="0" collapsed="false">
      <c r="A31" s="21" t="s">
        <v>33</v>
      </c>
      <c r="B31" s="23" t="n">
        <f aca="false">I4!C148</f>
        <v>0.107054019702578</v>
      </c>
      <c r="C31" s="29" t="n">
        <f aca="false">B31/F4</f>
        <v>2.18088658093087</v>
      </c>
      <c r="D31" s="30" t="n">
        <f aca="false">C31*B4/0.00000114</f>
        <v>478264.60108133</v>
      </c>
      <c r="E31" s="31" t="n">
        <f aca="false">0.25/(LOG(D4/3.7/B4+5.74/D31^0.9))^2</f>
        <v>0.0132898540118187</v>
      </c>
      <c r="F31" s="32" t="n">
        <f aca="false">E31*C31^2*C4/19.62/B4</f>
        <v>6.4434336888592</v>
      </c>
      <c r="G31" s="32" t="n">
        <f aca="false">E4*C31^2/19.62</f>
        <v>0</v>
      </c>
      <c r="H31" s="32" t="n">
        <f aca="false">G31+F31</f>
        <v>6.4434336888592</v>
      </c>
      <c r="I31" s="32" t="n">
        <f aca="false">H31/B31^2</f>
        <v>562.226621262064</v>
      </c>
    </row>
    <row r="32" customFormat="false" ht="12.75" hidden="false" customHeight="false" outlineLevel="0" collapsed="false">
      <c r="A32" s="20" t="s">
        <v>35</v>
      </c>
      <c r="B32" s="23" t="n">
        <f aca="false">I4!C149</f>
        <v>0.0361890531387038</v>
      </c>
      <c r="C32" s="29" t="n">
        <f aca="false">B32/F5</f>
        <v>2.04788149078755</v>
      </c>
      <c r="D32" s="30" t="n">
        <f aca="false">C32*B5/0.00000114</f>
        <v>269458.090893098</v>
      </c>
      <c r="E32" s="31" t="n">
        <f aca="false">0.25/(LOG(D5/3.7/B5+5.74/D32^0.9))^2</f>
        <v>0.0147780206413184</v>
      </c>
      <c r="F32" s="32" t="n">
        <f aca="false">E32*C32^2*C5/19.62/B5</f>
        <v>8.42355933963026</v>
      </c>
      <c r="G32" s="32" t="n">
        <f aca="false">E5*C32^2/19.62</f>
        <v>2.13752222238034</v>
      </c>
      <c r="H32" s="32" t="n">
        <f aca="false">G32+F32</f>
        <v>10.5610815620106</v>
      </c>
      <c r="I32" s="32" t="n">
        <f aca="false">H32/B32^2</f>
        <v>8064.06381954386</v>
      </c>
    </row>
    <row r="33" customFormat="false" ht="12.75" hidden="false" customHeight="false" outlineLevel="0" collapsed="false">
      <c r="A33" s="20" t="s">
        <v>36</v>
      </c>
      <c r="B33" s="23" t="n">
        <f aca="false">I4!C150</f>
        <v>0.00381094686129619</v>
      </c>
      <c r="C33" s="29" t="n">
        <f aca="false">B33/F6</f>
        <v>0.485224824668666</v>
      </c>
      <c r="D33" s="30" t="n">
        <f aca="false">C33*B6/0.00000114</f>
        <v>42563.5811112865</v>
      </c>
      <c r="E33" s="31" t="n">
        <f aca="false">0.25/(LOG(D6/3.7/B6+5.74/D33^0.9))^2</f>
        <v>0.0215913708834359</v>
      </c>
      <c r="F33" s="32" t="n">
        <f aca="false">E33*C33^2*C6/19.62/B6</f>
        <v>0.518199791237232</v>
      </c>
      <c r="G33" s="32" t="n">
        <f aca="false">E6*C33^2/19.62</f>
        <v>0</v>
      </c>
      <c r="H33" s="32" t="n">
        <f aca="false">G33+F33</f>
        <v>0.518199791237232</v>
      </c>
      <c r="I33" s="32" t="n">
        <f aca="false">H33/B33^2</f>
        <v>35680.5423750529</v>
      </c>
    </row>
    <row r="34" customFormat="false" ht="12.75" hidden="false" customHeight="false" outlineLevel="0" collapsed="false">
      <c r="A34" s="20" t="s">
        <v>37</v>
      </c>
      <c r="B34" s="23" t="n">
        <f aca="false">I4!C151</f>
        <v>0.0338109468612962</v>
      </c>
      <c r="C34" s="29" t="n">
        <f aca="false">B34/F7</f>
        <v>1.91330820394407</v>
      </c>
      <c r="D34" s="30" t="n">
        <f aca="false">C34*B7/0.00000114</f>
        <v>251751.079466325</v>
      </c>
      <c r="E34" s="31" t="n">
        <f aca="false">0.25/(LOG(D7/3.7/B7+5.74/D34^0.9))^2</f>
        <v>0.0149641769075768</v>
      </c>
      <c r="F34" s="32" t="n">
        <f aca="false">E34*C34^2*C7/19.62/B7</f>
        <v>7.44547535509412</v>
      </c>
      <c r="G34" s="32" t="n">
        <f aca="false">E7*C34^2/19.62</f>
        <v>0</v>
      </c>
      <c r="H34" s="32" t="n">
        <f aca="false">G34+F34</f>
        <v>7.44547535509412</v>
      </c>
      <c r="I34" s="32" t="n">
        <f aca="false">H34/B34^2</f>
        <v>6512.95029974969</v>
      </c>
    </row>
    <row r="35" customFormat="false" ht="12.75" hidden="false" customHeight="false" outlineLevel="0" collapsed="false">
      <c r="A35" s="20" t="s">
        <v>38</v>
      </c>
      <c r="B35" s="23" t="n">
        <f aca="false">I4!C152</f>
        <v>0.0108649665638735</v>
      </c>
      <c r="C35" s="29" t="n">
        <f aca="false">B35/F8</f>
        <v>1.38337050813491</v>
      </c>
      <c r="D35" s="30" t="n">
        <f aca="false">C35*B8/0.00000114</f>
        <v>121348.290187273</v>
      </c>
      <c r="E35" s="31" t="n">
        <f aca="false">0.25/(LOG(D8/3.7/B8+5.74/D35^0.9))^2</f>
        <v>0.017264606141264</v>
      </c>
      <c r="F35" s="32" t="n">
        <f aca="false">E35*C35^2*C8/19.62/B8</f>
        <v>3.36794269463711</v>
      </c>
      <c r="G35" s="32" t="n">
        <f aca="false">E8*C35^2/19.62</f>
        <v>0</v>
      </c>
      <c r="H35" s="32" t="n">
        <f aca="false">G35+F35</f>
        <v>3.36794269463711</v>
      </c>
      <c r="I35" s="32" t="n">
        <f aca="false">H35/B35^2</f>
        <v>28530.4029252052</v>
      </c>
    </row>
    <row r="36" customFormat="false" ht="12.75" hidden="false" customHeight="false" outlineLevel="0" collapsed="false">
      <c r="A36" s="20" t="s">
        <v>39</v>
      </c>
      <c r="B36" s="23" t="n">
        <f aca="false">I4!C153</f>
        <v>0.0529459802974229</v>
      </c>
      <c r="C36" s="29" t="n">
        <f aca="false">B36/F9</f>
        <v>1.68532289623619</v>
      </c>
      <c r="D36" s="30" t="n">
        <f aca="false">C36*B9/0.00000114</f>
        <v>295670.683550209</v>
      </c>
      <c r="E36" s="31" t="n">
        <f aca="false">0.25/(LOG(D9/3.7/B9+5.74/D36^0.9))^2</f>
        <v>0.0145009639030834</v>
      </c>
      <c r="F36" s="32" t="n">
        <f aca="false">E36*C36^2*C9/19.62/B9</f>
        <v>6.29774925429568</v>
      </c>
      <c r="G36" s="32" t="n">
        <f aca="false">E9*C36^2/19.62</f>
        <v>0</v>
      </c>
      <c r="H36" s="32" t="n">
        <f aca="false">G36+F36</f>
        <v>6.29774925429568</v>
      </c>
      <c r="I36" s="32" t="n">
        <f aca="false">H36/B36^2</f>
        <v>2246.56701317313</v>
      </c>
    </row>
    <row r="37" customFormat="false" ht="12.75" hidden="false" customHeight="false" outlineLevel="0" collapsed="false">
      <c r="A37" s="20" t="s">
        <v>40</v>
      </c>
      <c r="B37" s="23" t="n">
        <f aca="false">I3!C154</f>
        <v>0.0914331704049869</v>
      </c>
      <c r="C37" s="29" t="n">
        <f aca="false">B37/F10</f>
        <v>1.86266125216221</v>
      </c>
      <c r="D37" s="30" t="n">
        <f aca="false">C37*B10/0.00000114</f>
        <v>408478.344772415</v>
      </c>
      <c r="E37" s="31" t="n">
        <f aca="false">0.25/(LOG(D10/3.7/B10+5.74/D37^0.9))^2</f>
        <v>0.0136628888389389</v>
      </c>
      <c r="F37" s="32" t="n">
        <f aca="false">E37*C37^2*C10/19.62/B10</f>
        <v>2.89929588081557</v>
      </c>
      <c r="G37" s="32" t="n">
        <f aca="false">E10*C37^2/19.62</f>
        <v>0</v>
      </c>
      <c r="H37" s="32" t="n">
        <f aca="false">G37+F37</f>
        <v>2.89929588081557</v>
      </c>
      <c r="I37" s="32" t="n">
        <f aca="false">H37/B37^2</f>
        <v>346.804704781458</v>
      </c>
    </row>
    <row r="39" customFormat="false" ht="12.75" hidden="false" customHeight="false" outlineLevel="0" collapsed="false">
      <c r="A39" s="33" t="s">
        <v>64</v>
      </c>
    </row>
    <row r="40" customFormat="false" ht="12.75" hidden="false" customHeight="false" outlineLevel="0" collapsed="false">
      <c r="A40" s="32" t="n">
        <f aca="false">I31*B31</f>
        <v>60.1886197899027</v>
      </c>
      <c r="B40" s="32" t="n">
        <v>0</v>
      </c>
      <c r="C40" s="32" t="n">
        <v>0</v>
      </c>
      <c r="D40" s="32" t="n">
        <v>0</v>
      </c>
      <c r="E40" s="32" t="n">
        <v>0</v>
      </c>
      <c r="F40" s="32" t="n">
        <v>0</v>
      </c>
      <c r="G40" s="32" t="n">
        <v>0</v>
      </c>
    </row>
    <row r="41" customFormat="false" ht="12.75" hidden="false" customHeight="false" outlineLevel="0" collapsed="false">
      <c r="A41" s="32" t="n">
        <v>0</v>
      </c>
      <c r="B41" s="32" t="n">
        <f aca="false">I32*B32</f>
        <v>291.830834079371</v>
      </c>
      <c r="C41" s="32" t="n">
        <v>0</v>
      </c>
      <c r="D41" s="32" t="n">
        <v>0</v>
      </c>
      <c r="E41" s="32" t="n">
        <v>0</v>
      </c>
      <c r="F41" s="32" t="n">
        <v>0</v>
      </c>
      <c r="G41" s="32" t="n">
        <v>0</v>
      </c>
    </row>
    <row r="42" customFormat="false" ht="12.75" hidden="false" customHeight="false" outlineLevel="0" collapsed="false">
      <c r="A42" s="32" t="n">
        <v>0</v>
      </c>
      <c r="B42" s="32" t="n">
        <v>0</v>
      </c>
      <c r="C42" s="32" t="n">
        <f aca="false">I33*B33</f>
        <v>135.976650973554</v>
      </c>
      <c r="D42" s="32" t="n">
        <v>0</v>
      </c>
      <c r="E42" s="32" t="n">
        <v>0</v>
      </c>
      <c r="F42" s="32" t="n">
        <v>0</v>
      </c>
      <c r="G42" s="32" t="n">
        <v>0</v>
      </c>
    </row>
    <row r="43" customFormat="false" ht="12.75" hidden="false" customHeight="false" outlineLevel="0" collapsed="false">
      <c r="A43" s="32" t="n">
        <v>0</v>
      </c>
      <c r="B43" s="32" t="n">
        <v>0</v>
      </c>
      <c r="C43" s="32" t="n">
        <v>0</v>
      </c>
      <c r="D43" s="32" t="n">
        <f aca="false">I34*B34</f>
        <v>220.2090164951</v>
      </c>
      <c r="E43" s="32" t="n">
        <v>0</v>
      </c>
      <c r="F43" s="32" t="n">
        <v>0</v>
      </c>
      <c r="G43" s="32" t="n">
        <v>0</v>
      </c>
    </row>
    <row r="44" customFormat="false" ht="12.75" hidden="false" customHeight="false" outlineLevel="0" collapsed="false">
      <c r="A44" s="32" t="n">
        <v>0</v>
      </c>
      <c r="B44" s="32" t="n">
        <v>0</v>
      </c>
      <c r="C44" s="32" t="n">
        <v>0</v>
      </c>
      <c r="D44" s="32" t="n">
        <v>0</v>
      </c>
      <c r="E44" s="32" t="n">
        <f aca="false">I35*B35</f>
        <v>309.981873836194</v>
      </c>
      <c r="F44" s="32" t="n">
        <v>0</v>
      </c>
      <c r="G44" s="32" t="n">
        <v>0</v>
      </c>
    </row>
    <row r="45" customFormat="false" ht="12.75" hidden="false" customHeight="false" outlineLevel="0" collapsed="false">
      <c r="A45" s="32" t="n">
        <v>0</v>
      </c>
      <c r="B45" s="32" t="n">
        <v>0</v>
      </c>
      <c r="C45" s="32" t="n">
        <v>0</v>
      </c>
      <c r="D45" s="32" t="n">
        <v>0</v>
      </c>
      <c r="E45" s="32" t="n">
        <v>0</v>
      </c>
      <c r="F45" s="32" t="n">
        <f aca="false">I36*B36</f>
        <v>118.946692816305</v>
      </c>
      <c r="G45" s="32" t="n">
        <v>0</v>
      </c>
    </row>
    <row r="46" customFormat="false" ht="12.75" hidden="false" customHeight="false" outlineLevel="0" collapsed="false">
      <c r="A46" s="32" t="n">
        <v>0</v>
      </c>
      <c r="B46" s="32" t="n">
        <v>0</v>
      </c>
      <c r="C46" s="32" t="n">
        <v>0</v>
      </c>
      <c r="D46" s="32" t="n">
        <v>0</v>
      </c>
      <c r="E46" s="32" t="n">
        <v>0</v>
      </c>
      <c r="F46" s="32" t="n">
        <v>0</v>
      </c>
      <c r="G46" s="32" t="n">
        <f aca="false">I37*B37</f>
        <v>31.7094536695343</v>
      </c>
    </row>
    <row r="48" customFormat="false" ht="12.75" hidden="false" customHeight="false" outlineLevel="0" collapsed="false">
      <c r="A48" s="0" t="s">
        <v>65</v>
      </c>
    </row>
    <row r="49" customFormat="false" ht="12.75" hidden="false" customHeight="false" outlineLevel="0" collapsed="false">
      <c r="A49" s="32" t="n">
        <f aca="false">A40</f>
        <v>60.1886197899027</v>
      </c>
      <c r="B49" s="32" t="n">
        <f aca="false">B40</f>
        <v>0</v>
      </c>
      <c r="C49" s="32" t="n">
        <f aca="false">C40</f>
        <v>0</v>
      </c>
      <c r="D49" s="32" t="n">
        <f aca="false">D40</f>
        <v>0</v>
      </c>
      <c r="E49" s="32" t="n">
        <f aca="false">E40</f>
        <v>0</v>
      </c>
      <c r="F49" s="32" t="n">
        <f aca="false">F40</f>
        <v>0</v>
      </c>
      <c r="G49" s="32" t="n">
        <f aca="false">G40</f>
        <v>0</v>
      </c>
    </row>
    <row r="50" customFormat="false" ht="12.75" hidden="false" customHeight="false" outlineLevel="0" collapsed="false">
      <c r="A50" s="32" t="n">
        <f aca="false">A41</f>
        <v>0</v>
      </c>
      <c r="B50" s="32" t="n">
        <f aca="false">B41</f>
        <v>291.830834079371</v>
      </c>
      <c r="C50" s="32" t="n">
        <f aca="false">C41</f>
        <v>0</v>
      </c>
      <c r="D50" s="32" t="n">
        <f aca="false">D41</f>
        <v>0</v>
      </c>
      <c r="E50" s="32" t="n">
        <f aca="false">E41</f>
        <v>0</v>
      </c>
      <c r="F50" s="32" t="n">
        <f aca="false">F41</f>
        <v>0</v>
      </c>
      <c r="G50" s="32" t="n">
        <f aca="false">G41</f>
        <v>0</v>
      </c>
    </row>
    <row r="51" customFormat="false" ht="12.75" hidden="false" customHeight="false" outlineLevel="0" collapsed="false">
      <c r="A51" s="32" t="n">
        <f aca="false">A42</f>
        <v>0</v>
      </c>
      <c r="B51" s="32" t="n">
        <f aca="false">B42</f>
        <v>0</v>
      </c>
      <c r="C51" s="32" t="n">
        <f aca="false">C42</f>
        <v>135.976650973554</v>
      </c>
      <c r="D51" s="32" t="n">
        <f aca="false">D42</f>
        <v>0</v>
      </c>
      <c r="E51" s="32" t="n">
        <f aca="false">E42</f>
        <v>0</v>
      </c>
      <c r="F51" s="32" t="n">
        <f aca="false">F42</f>
        <v>0</v>
      </c>
      <c r="G51" s="32" t="n">
        <f aca="false">G42</f>
        <v>0</v>
      </c>
    </row>
    <row r="52" customFormat="false" ht="12.75" hidden="false" customHeight="false" outlineLevel="0" collapsed="false">
      <c r="A52" s="32" t="n">
        <f aca="false">A43</f>
        <v>0</v>
      </c>
      <c r="B52" s="32" t="n">
        <f aca="false">B43</f>
        <v>0</v>
      </c>
      <c r="C52" s="32" t="n">
        <f aca="false">C43</f>
        <v>0</v>
      </c>
      <c r="D52" s="32" t="n">
        <f aca="false">D43</f>
        <v>220.2090164951</v>
      </c>
      <c r="E52" s="32" t="n">
        <f aca="false">E43</f>
        <v>0</v>
      </c>
      <c r="F52" s="32" t="n">
        <f aca="false">F43</f>
        <v>0</v>
      </c>
      <c r="G52" s="32" t="n">
        <f aca="false">G43</f>
        <v>0</v>
      </c>
    </row>
    <row r="53" customFormat="false" ht="12.75" hidden="false" customHeight="false" outlineLevel="0" collapsed="false">
      <c r="A53" s="32" t="n">
        <f aca="false">A44</f>
        <v>0</v>
      </c>
      <c r="B53" s="32" t="n">
        <f aca="false">B44</f>
        <v>0</v>
      </c>
      <c r="C53" s="32" t="n">
        <f aca="false">C44</f>
        <v>0</v>
      </c>
      <c r="D53" s="32" t="n">
        <f aca="false">D44</f>
        <v>0</v>
      </c>
      <c r="E53" s="32" t="n">
        <f aca="false">E44</f>
        <v>309.981873836194</v>
      </c>
      <c r="F53" s="32" t="n">
        <f aca="false">F44</f>
        <v>0</v>
      </c>
      <c r="G53" s="32" t="n">
        <f aca="false">G44</f>
        <v>0</v>
      </c>
    </row>
    <row r="54" customFormat="false" ht="12.75" hidden="false" customHeight="false" outlineLevel="0" collapsed="false">
      <c r="A54" s="32" t="n">
        <f aca="false">A45</f>
        <v>0</v>
      </c>
      <c r="B54" s="32" t="n">
        <f aca="false">B45</f>
        <v>0</v>
      </c>
      <c r="C54" s="32" t="n">
        <f aca="false">C45</f>
        <v>0</v>
      </c>
      <c r="D54" s="32" t="n">
        <f aca="false">D45</f>
        <v>0</v>
      </c>
      <c r="E54" s="32" t="n">
        <f aca="false">E45</f>
        <v>0</v>
      </c>
      <c r="F54" s="32" t="n">
        <f aca="false">F45</f>
        <v>118.946692816305</v>
      </c>
      <c r="G54" s="32" t="n">
        <f aca="false">G45</f>
        <v>0</v>
      </c>
    </row>
    <row r="55" customFormat="false" ht="12.75" hidden="false" customHeight="false" outlineLevel="0" collapsed="false">
      <c r="A55" s="32" t="n">
        <f aca="false">A46</f>
        <v>0</v>
      </c>
      <c r="B55" s="32" t="n">
        <f aca="false">B46</f>
        <v>0</v>
      </c>
      <c r="C55" s="32" t="n">
        <f aca="false">C46</f>
        <v>0</v>
      </c>
      <c r="D55" s="32" t="n">
        <f aca="false">D46</f>
        <v>0</v>
      </c>
      <c r="E55" s="32" t="n">
        <f aca="false">E46</f>
        <v>0</v>
      </c>
      <c r="F55" s="32" t="n">
        <f aca="false">F46</f>
        <v>0</v>
      </c>
      <c r="G55" s="32" t="n">
        <f aca="false">G46</f>
        <v>31.7094536695343</v>
      </c>
    </row>
    <row r="57" customFormat="false" ht="12.75" hidden="false" customHeight="false" outlineLevel="0" collapsed="false">
      <c r="A57" s="0" t="s">
        <v>66</v>
      </c>
    </row>
    <row r="58" customFormat="false" ht="12.75" hidden="false" customHeight="false" outlineLevel="0" collapsed="false">
      <c r="A58" s="32" t="n">
        <f aca="false" t="array" ref="A58:G64">MMULT(M14:S20,A49:G55)</f>
        <v>120.377239579805</v>
      </c>
      <c r="B58" s="32" t="n">
        <v>0</v>
      </c>
      <c r="C58" s="32" t="n">
        <v>0</v>
      </c>
      <c r="D58" s="32" t="n">
        <v>0</v>
      </c>
      <c r="E58" s="32" t="n">
        <v>0</v>
      </c>
      <c r="F58" s="32" t="n">
        <v>0</v>
      </c>
      <c r="G58" s="32" t="n">
        <v>0</v>
      </c>
    </row>
    <row r="59" customFormat="false" ht="12.75" hidden="false" customHeight="false" outlineLevel="0" collapsed="false">
      <c r="A59" s="32" t="n">
        <v>0</v>
      </c>
      <c r="B59" s="32" t="n">
        <v>583.661668158742</v>
      </c>
      <c r="C59" s="32" t="n">
        <v>0</v>
      </c>
      <c r="D59" s="32" t="n">
        <v>0</v>
      </c>
      <c r="E59" s="32" t="n">
        <v>0</v>
      </c>
      <c r="F59" s="32" t="n">
        <v>0</v>
      </c>
      <c r="G59" s="32" t="n">
        <v>0</v>
      </c>
    </row>
    <row r="60" customFormat="false" ht="12.75" hidden="false" customHeight="false" outlineLevel="0" collapsed="false">
      <c r="A60" s="32" t="n">
        <v>0</v>
      </c>
      <c r="B60" s="32" t="n">
        <v>0</v>
      </c>
      <c r="C60" s="32" t="n">
        <v>271.953301947107</v>
      </c>
      <c r="D60" s="32" t="n">
        <v>0</v>
      </c>
      <c r="E60" s="32" t="n">
        <v>0</v>
      </c>
      <c r="F60" s="32" t="n">
        <v>0</v>
      </c>
      <c r="G60" s="32" t="n">
        <v>0</v>
      </c>
    </row>
    <row r="61" customFormat="false" ht="12.75" hidden="false" customHeight="false" outlineLevel="0" collapsed="false">
      <c r="A61" s="32" t="n">
        <v>0</v>
      </c>
      <c r="B61" s="32" t="n">
        <v>0</v>
      </c>
      <c r="C61" s="32" t="n">
        <v>0</v>
      </c>
      <c r="D61" s="32" t="n">
        <v>440.4180329902</v>
      </c>
      <c r="E61" s="32" t="n">
        <v>0</v>
      </c>
      <c r="F61" s="32" t="n">
        <v>0</v>
      </c>
      <c r="G61" s="32" t="n">
        <v>0</v>
      </c>
    </row>
    <row r="62" customFormat="false" ht="12.75" hidden="false" customHeight="false" outlineLevel="0" collapsed="false">
      <c r="A62" s="32" t="n">
        <v>0</v>
      </c>
      <c r="B62" s="32" t="n">
        <v>0</v>
      </c>
      <c r="C62" s="32" t="n">
        <v>0</v>
      </c>
      <c r="D62" s="32" t="n">
        <v>0</v>
      </c>
      <c r="E62" s="32" t="n">
        <v>619.963747672388</v>
      </c>
      <c r="F62" s="32" t="n">
        <v>0</v>
      </c>
      <c r="G62" s="32" t="n">
        <v>0</v>
      </c>
    </row>
    <row r="63" customFormat="false" ht="12.75" hidden="false" customHeight="false" outlineLevel="0" collapsed="false">
      <c r="A63" s="32" t="n">
        <v>0</v>
      </c>
      <c r="B63" s="32" t="n">
        <v>0</v>
      </c>
      <c r="C63" s="32" t="n">
        <v>0</v>
      </c>
      <c r="D63" s="32" t="n">
        <v>0</v>
      </c>
      <c r="E63" s="32" t="n">
        <v>0</v>
      </c>
      <c r="F63" s="32" t="n">
        <v>237.89338563261</v>
      </c>
      <c r="G63" s="32" t="n">
        <v>0</v>
      </c>
    </row>
    <row r="64" customFormat="false" ht="12.75" hidden="false" customHeight="false" outlineLevel="0" collapsed="false">
      <c r="A64" s="32" t="n">
        <v>0</v>
      </c>
      <c r="B64" s="32" t="n">
        <v>0</v>
      </c>
      <c r="C64" s="32" t="n">
        <v>0</v>
      </c>
      <c r="D64" s="32" t="n">
        <v>0</v>
      </c>
      <c r="E64" s="32" t="n">
        <v>0</v>
      </c>
      <c r="F64" s="32" t="n">
        <v>0</v>
      </c>
      <c r="G64" s="32" t="n">
        <v>63.4189073390686</v>
      </c>
    </row>
    <row r="66" customFormat="false" ht="12.75" hidden="false" customHeight="false" outlineLevel="0" collapsed="false">
      <c r="A66" s="0" t="s">
        <v>67</v>
      </c>
    </row>
    <row r="67" customFormat="false" ht="12.75" hidden="false" customHeight="false" outlineLevel="0" collapsed="false">
      <c r="A67" s="25" t="n">
        <f aca="false" t="array" ref="A67:G73">MINVERSE(A58:G64)</f>
        <v>0.00830721823735657</v>
      </c>
      <c r="B67" s="25" t="n">
        <v>0</v>
      </c>
      <c r="C67" s="25" t="n">
        <v>0</v>
      </c>
      <c r="D67" s="25" t="n">
        <v>0</v>
      </c>
      <c r="E67" s="25" t="n">
        <v>0</v>
      </c>
      <c r="F67" s="25" t="n">
        <v>0</v>
      </c>
      <c r="G67" s="25" t="n">
        <v>0</v>
      </c>
    </row>
    <row r="68" customFormat="false" ht="12.75" hidden="false" customHeight="false" outlineLevel="0" collapsed="false">
      <c r="A68" s="25" t="n">
        <v>0</v>
      </c>
      <c r="B68" s="25" t="n">
        <v>0.00171332135474078</v>
      </c>
      <c r="C68" s="25" t="n">
        <v>0</v>
      </c>
      <c r="D68" s="25" t="n">
        <v>0</v>
      </c>
      <c r="E68" s="25" t="n">
        <v>0</v>
      </c>
      <c r="F68" s="25" t="n">
        <v>0</v>
      </c>
      <c r="G68" s="25" t="n">
        <v>0</v>
      </c>
    </row>
    <row r="69" customFormat="false" ht="12.75" hidden="false" customHeight="false" outlineLevel="0" collapsed="false">
      <c r="A69" s="25" t="n">
        <v>0</v>
      </c>
      <c r="B69" s="25" t="n">
        <v>0</v>
      </c>
      <c r="C69" s="25" t="n">
        <v>0.00367710188786195</v>
      </c>
      <c r="D69" s="25" t="n">
        <v>0</v>
      </c>
      <c r="E69" s="25" t="n">
        <v>0</v>
      </c>
      <c r="F69" s="25" t="n">
        <v>0</v>
      </c>
      <c r="G69" s="25" t="n">
        <v>0</v>
      </c>
    </row>
    <row r="70" customFormat="false" ht="12.75" hidden="false" customHeight="false" outlineLevel="0" collapsed="false">
      <c r="A70" s="25" t="n">
        <v>0</v>
      </c>
      <c r="B70" s="25" t="n">
        <v>0</v>
      </c>
      <c r="C70" s="25" t="n">
        <v>0</v>
      </c>
      <c r="D70" s="25" t="n">
        <v>0.00227057006092721</v>
      </c>
      <c r="E70" s="25" t="n">
        <v>0</v>
      </c>
      <c r="F70" s="25" t="n">
        <v>0</v>
      </c>
      <c r="G70" s="25" t="n">
        <v>0</v>
      </c>
    </row>
    <row r="71" customFormat="false" ht="12.75" hidden="false" customHeight="false" outlineLevel="0" collapsed="false">
      <c r="A71" s="25" t="n">
        <v>0</v>
      </c>
      <c r="B71" s="25" t="n">
        <v>0</v>
      </c>
      <c r="C71" s="25" t="n">
        <v>0</v>
      </c>
      <c r="D71" s="25" t="n">
        <v>0</v>
      </c>
      <c r="E71" s="25" t="n">
        <v>0.00161299754018591</v>
      </c>
      <c r="F71" s="25" t="n">
        <v>0</v>
      </c>
      <c r="G71" s="25" t="n">
        <v>0</v>
      </c>
    </row>
    <row r="72" customFormat="false" ht="12.75" hidden="false" customHeight="false" outlineLevel="0" collapsed="false">
      <c r="A72" s="25" t="n">
        <v>0</v>
      </c>
      <c r="B72" s="25" t="n">
        <v>0</v>
      </c>
      <c r="C72" s="25" t="n">
        <v>0</v>
      </c>
      <c r="D72" s="25" t="n">
        <v>0</v>
      </c>
      <c r="E72" s="25" t="n">
        <v>0</v>
      </c>
      <c r="F72" s="25" t="n">
        <v>0.00420356369867445</v>
      </c>
      <c r="G72" s="25" t="n">
        <v>0</v>
      </c>
    </row>
    <row r="73" customFormat="false" ht="12.75" hidden="false" customHeight="false" outlineLevel="0" collapsed="false">
      <c r="A73" s="25" t="n">
        <v>0</v>
      </c>
      <c r="B73" s="25" t="n">
        <v>0</v>
      </c>
      <c r="C73" s="25" t="n">
        <v>0</v>
      </c>
      <c r="D73" s="25" t="n">
        <v>0</v>
      </c>
      <c r="E73" s="25" t="n">
        <v>0</v>
      </c>
      <c r="F73" s="25" t="n">
        <v>0</v>
      </c>
      <c r="G73" s="25" t="n">
        <v>0.01576816823181</v>
      </c>
    </row>
    <row r="75" customFormat="false" ht="12.75" hidden="false" customHeight="false" outlineLevel="0" collapsed="false">
      <c r="A75" s="0" t="s">
        <v>68</v>
      </c>
    </row>
    <row r="76" customFormat="false" ht="12.75" hidden="false" customHeight="false" outlineLevel="0" collapsed="false">
      <c r="A76" s="25" t="n">
        <f aca="false" t="array" ref="A76:G80">MMULT(A23:G27,A67:G73)</f>
        <v>0.00830721823735657</v>
      </c>
      <c r="B76" s="25" t="n">
        <v>-0.00171332135474078</v>
      </c>
      <c r="C76" s="25" t="n">
        <v>0</v>
      </c>
      <c r="D76" s="25" t="n">
        <v>0</v>
      </c>
      <c r="E76" s="25" t="n">
        <v>-0.00161299754018591</v>
      </c>
      <c r="F76" s="25" t="n">
        <v>0</v>
      </c>
      <c r="G76" s="25" t="n">
        <v>0</v>
      </c>
    </row>
    <row r="77" customFormat="false" ht="12.75" hidden="false" customHeight="false" outlineLevel="0" collapsed="false">
      <c r="A77" s="25" t="n">
        <v>0</v>
      </c>
      <c r="B77" s="25" t="n">
        <v>0.00171332135474078</v>
      </c>
      <c r="C77" s="25" t="n">
        <v>0.00367710188786195</v>
      </c>
      <c r="D77" s="25" t="n">
        <v>0</v>
      </c>
      <c r="E77" s="25" t="n">
        <v>0</v>
      </c>
      <c r="F77" s="25" t="n">
        <v>0</v>
      </c>
      <c r="G77" s="25" t="n">
        <v>0</v>
      </c>
    </row>
    <row r="78" customFormat="false" ht="12.75" hidden="false" customHeight="false" outlineLevel="0" collapsed="false">
      <c r="A78" s="25" t="n">
        <v>0</v>
      </c>
      <c r="B78" s="25" t="n">
        <v>0</v>
      </c>
      <c r="C78" s="25" t="n">
        <v>-0.00367710188786195</v>
      </c>
      <c r="D78" s="25" t="n">
        <v>0.00227057006092721</v>
      </c>
      <c r="E78" s="25" t="n">
        <v>0</v>
      </c>
      <c r="F78" s="25" t="n">
        <v>0</v>
      </c>
      <c r="G78" s="25" t="n">
        <v>0</v>
      </c>
    </row>
    <row r="79" customFormat="false" ht="12.75" hidden="false" customHeight="false" outlineLevel="0" collapsed="false">
      <c r="A79" s="25" t="n">
        <v>0</v>
      </c>
      <c r="B79" s="25" t="n">
        <v>0</v>
      </c>
      <c r="C79" s="25" t="n">
        <v>0</v>
      </c>
      <c r="D79" s="25" t="n">
        <v>-0.00227057006092721</v>
      </c>
      <c r="E79" s="25" t="n">
        <v>0.00161299754018591</v>
      </c>
      <c r="F79" s="25" t="n">
        <v>0.00420356369867445</v>
      </c>
      <c r="G79" s="25" t="n">
        <v>0</v>
      </c>
    </row>
    <row r="80" customFormat="false" ht="12.75" hidden="false" customHeight="false" outlineLevel="0" collapsed="false">
      <c r="A80" s="25" t="n">
        <v>0</v>
      </c>
      <c r="B80" s="25" t="n">
        <v>0</v>
      </c>
      <c r="C80" s="25" t="n">
        <v>0</v>
      </c>
      <c r="D80" s="25" t="n">
        <v>0</v>
      </c>
      <c r="E80" s="25" t="n">
        <v>0</v>
      </c>
      <c r="F80" s="25" t="n">
        <v>-0.00420356369867445</v>
      </c>
      <c r="G80" s="25" t="n">
        <v>0.01576816823181</v>
      </c>
    </row>
    <row r="82" customFormat="false" ht="12.75" hidden="false" customHeight="false" outlineLevel="0" collapsed="false">
      <c r="A82" s="0" t="s">
        <v>69</v>
      </c>
    </row>
    <row r="83" customFormat="false" ht="12.75" hidden="false" customHeight="false" outlineLevel="0" collapsed="false">
      <c r="A83" s="25" t="n">
        <f aca="false" t="array" ref="A83:E87">MMULT(A76:G80,C14:G20)</f>
        <v>0.0116335371322833</v>
      </c>
      <c r="B83" s="25" t="n">
        <v>-0.00171332135474078</v>
      </c>
      <c r="C83" s="25" t="n">
        <v>0</v>
      </c>
      <c r="D83" s="25" t="n">
        <v>-0.00161299754018591</v>
      </c>
      <c r="E83" s="25" t="n">
        <v>0</v>
      </c>
    </row>
    <row r="84" customFormat="false" ht="12.75" hidden="false" customHeight="false" outlineLevel="0" collapsed="false">
      <c r="A84" s="25" t="n">
        <v>-0.00171332135474078</v>
      </c>
      <c r="B84" s="25" t="n">
        <v>0.00539042324260273</v>
      </c>
      <c r="C84" s="25" t="n">
        <v>-0.00367710188786195</v>
      </c>
      <c r="D84" s="25" t="n">
        <v>0</v>
      </c>
      <c r="E84" s="25" t="n">
        <v>0</v>
      </c>
    </row>
    <row r="85" customFormat="false" ht="12.75" hidden="false" customHeight="false" outlineLevel="0" collapsed="false">
      <c r="A85" s="25" t="n">
        <v>0</v>
      </c>
      <c r="B85" s="25" t="n">
        <v>-0.00367710188786195</v>
      </c>
      <c r="C85" s="25" t="n">
        <v>0.00594767194878916</v>
      </c>
      <c r="D85" s="25" t="n">
        <v>-0.00227057006092721</v>
      </c>
      <c r="E85" s="25" t="n">
        <v>0</v>
      </c>
    </row>
    <row r="86" customFormat="false" ht="12.75" hidden="false" customHeight="false" outlineLevel="0" collapsed="false">
      <c r="A86" s="25" t="n">
        <v>-0.00161299754018591</v>
      </c>
      <c r="B86" s="25" t="n">
        <v>0</v>
      </c>
      <c r="C86" s="25" t="n">
        <v>-0.00227057006092721</v>
      </c>
      <c r="D86" s="25" t="n">
        <v>0.00808713129978757</v>
      </c>
      <c r="E86" s="25" t="n">
        <v>-0.00420356369867445</v>
      </c>
    </row>
    <row r="87" customFormat="false" ht="12.75" hidden="false" customHeight="false" outlineLevel="0" collapsed="false">
      <c r="A87" s="25" t="n">
        <v>0</v>
      </c>
      <c r="B87" s="25" t="n">
        <v>0</v>
      </c>
      <c r="C87" s="25" t="n">
        <v>0</v>
      </c>
      <c r="D87" s="25" t="n">
        <v>-0.00420356369867445</v>
      </c>
      <c r="E87" s="25" t="n">
        <v>0.0199717319304844</v>
      </c>
    </row>
    <row r="89" customFormat="false" ht="12.75" hidden="false" customHeight="false" outlineLevel="0" collapsed="false">
      <c r="A89" s="0" t="s">
        <v>70</v>
      </c>
    </row>
    <row r="90" customFormat="false" ht="12.75" hidden="false" customHeight="false" outlineLevel="0" collapsed="false">
      <c r="A90" s="34" t="n">
        <f aca="false" t="array" ref="A90:E94">-MINVERSE(A83:E87)</f>
        <v>-103.147968848932</v>
      </c>
      <c r="B90" s="34" t="n">
        <v>-76.1173982236291</v>
      </c>
      <c r="C90" s="34" t="n">
        <v>-63.5226822501512</v>
      </c>
      <c r="D90" s="34" t="n">
        <v>-43.1260185751934</v>
      </c>
      <c r="E90" s="34" t="n">
        <v>-9.07697773943865</v>
      </c>
    </row>
    <row r="91" customFormat="false" ht="12.75" hidden="false" customHeight="false" outlineLevel="0" collapsed="false">
      <c r="A91" s="34" t="n">
        <v>-76.1173982236291</v>
      </c>
      <c r="B91" s="34" t="n">
        <v>-412.542623203116</v>
      </c>
      <c r="C91" s="34" t="n">
        <v>-297.344434333927</v>
      </c>
      <c r="D91" s="34" t="n">
        <v>-110.785347231284</v>
      </c>
      <c r="E91" s="34" t="n">
        <v>-23.3176204040494</v>
      </c>
    </row>
    <row r="92" customFormat="false" ht="12.75" hidden="false" customHeight="false" outlineLevel="0" collapsed="false">
      <c r="A92" s="34" t="n">
        <v>-63.5226822501512</v>
      </c>
      <c r="B92" s="34" t="n">
        <v>-297.344434333927</v>
      </c>
      <c r="C92" s="34" t="n">
        <v>-406.292136427919</v>
      </c>
      <c r="D92" s="34" t="n">
        <v>-142.310764847957</v>
      </c>
      <c r="E92" s="34" t="n">
        <v>-29.9529538613709</v>
      </c>
    </row>
    <row r="93" customFormat="false" ht="12.75" hidden="false" customHeight="false" outlineLevel="0" collapsed="false">
      <c r="A93" s="34" t="n">
        <v>-43.1260185751934</v>
      </c>
      <c r="B93" s="34" t="n">
        <v>-110.785347231284</v>
      </c>
      <c r="C93" s="34" t="n">
        <v>-142.310764847957</v>
      </c>
      <c r="D93" s="34" t="n">
        <v>-193.364980099331</v>
      </c>
      <c r="E93" s="34" t="n">
        <v>-40.6986241238189</v>
      </c>
    </row>
    <row r="94" customFormat="false" ht="12.75" hidden="false" customHeight="false" outlineLevel="0" collapsed="false">
      <c r="A94" s="34" t="n">
        <v>-9.07697773943865</v>
      </c>
      <c r="B94" s="34" t="n">
        <v>-23.3176204040494</v>
      </c>
      <c r="C94" s="34" t="n">
        <v>-29.9529538613709</v>
      </c>
      <c r="D94" s="34" t="n">
        <v>-40.6986241238189</v>
      </c>
      <c r="E94" s="34" t="n">
        <v>-58.6368404617615</v>
      </c>
    </row>
    <row r="96" customFormat="false" ht="12.75" hidden="false" customHeight="false" outlineLevel="0" collapsed="false">
      <c r="A96" s="0" t="s">
        <v>71</v>
      </c>
      <c r="C96" s="0" t="s">
        <v>72</v>
      </c>
      <c r="E96" s="0" t="s">
        <v>73</v>
      </c>
    </row>
    <row r="97" customFormat="false" ht="12.75" hidden="false" customHeight="false" outlineLevel="0" collapsed="false">
      <c r="A97" s="34" t="n">
        <f aca="false" t="array" ref="A97:A103">MMULT(A40:G46,B31:B37)</f>
        <v>6.4434336888592</v>
      </c>
      <c r="C97" s="25" t="n">
        <f aca="false" t="array" ref="C97:C103">MMULT(J14:J20,K14)</f>
        <v>-100</v>
      </c>
      <c r="E97" s="34" t="n">
        <f aca="false">A97+C97</f>
        <v>-93.5565663111408</v>
      </c>
    </row>
    <row r="98" customFormat="false" ht="12.75" hidden="false" customHeight="false" outlineLevel="0" collapsed="false">
      <c r="A98" s="34" t="n">
        <v>10.5610815620106</v>
      </c>
      <c r="C98" s="25" t="n">
        <v>0</v>
      </c>
      <c r="E98" s="34" t="n">
        <f aca="false">A98+C98</f>
        <v>10.5610815620106</v>
      </c>
    </row>
    <row r="99" customFormat="false" ht="12.75" hidden="false" customHeight="false" outlineLevel="0" collapsed="false">
      <c r="A99" s="34" t="n">
        <v>0.518199791237232</v>
      </c>
      <c r="C99" s="25" t="n">
        <v>0</v>
      </c>
      <c r="E99" s="34" t="n">
        <f aca="false">A99+C99</f>
        <v>0.518199791237232</v>
      </c>
    </row>
    <row r="100" customFormat="false" ht="12.75" hidden="false" customHeight="false" outlineLevel="0" collapsed="false">
      <c r="A100" s="34" t="n">
        <v>7.44547535509413</v>
      </c>
      <c r="C100" s="25" t="n">
        <v>0</v>
      </c>
      <c r="E100" s="34" t="n">
        <f aca="false">A100+C100</f>
        <v>7.44547535509413</v>
      </c>
    </row>
    <row r="101" customFormat="false" ht="12.75" hidden="false" customHeight="false" outlineLevel="0" collapsed="false">
      <c r="A101" s="34" t="n">
        <v>3.36794269463711</v>
      </c>
      <c r="C101" s="25" t="n">
        <v>0</v>
      </c>
      <c r="E101" s="34" t="n">
        <f aca="false">A101+C101</f>
        <v>3.36794269463711</v>
      </c>
    </row>
    <row r="102" customFormat="false" ht="12.75" hidden="false" customHeight="false" outlineLevel="0" collapsed="false">
      <c r="A102" s="34" t="n">
        <v>6.29774925429568</v>
      </c>
      <c r="C102" s="25" t="n">
        <v>0</v>
      </c>
      <c r="E102" s="34" t="n">
        <f aca="false">A102+C102</f>
        <v>6.29774925429568</v>
      </c>
    </row>
    <row r="103" customFormat="false" ht="12.75" hidden="false" customHeight="false" outlineLevel="0" collapsed="false">
      <c r="A103" s="34" t="n">
        <v>2.89929588081557</v>
      </c>
      <c r="C103" s="25" t="n">
        <v>-100</v>
      </c>
      <c r="E103" s="34" t="n">
        <f aca="false">A103+C103</f>
        <v>-97.1007041191844</v>
      </c>
    </row>
    <row r="105" customFormat="false" ht="12.75" hidden="false" customHeight="false" outlineLevel="0" collapsed="false">
      <c r="A105" s="0" t="s">
        <v>74</v>
      </c>
      <c r="C105" s="0" t="s">
        <v>75</v>
      </c>
      <c r="E105" s="0" t="s">
        <v>76</v>
      </c>
    </row>
    <row r="106" customFormat="false" ht="12.75" hidden="false" customHeight="false" outlineLevel="0" collapsed="false">
      <c r="A106" s="29" t="n">
        <f aca="false" t="array" ref="A106:A110">MMULT(A76:G80,E97:E103)</f>
        <v>-0.800721823735656</v>
      </c>
      <c r="C106" s="32" t="n">
        <f aca="false" t="array" ref="C106:C110">MMULT(A23:G27,B31:B37)</f>
        <v>0.0600000000000003</v>
      </c>
      <c r="E106" s="29" t="n">
        <f aca="false">A106-(C106-J23)</f>
        <v>-0.800721823735657</v>
      </c>
    </row>
    <row r="107" customFormat="false" ht="12.75" hidden="false" customHeight="false" outlineLevel="0" collapsed="false">
      <c r="A107" s="29" t="n">
        <v>0.02</v>
      </c>
      <c r="C107" s="32" t="n">
        <v>0.04</v>
      </c>
      <c r="E107" s="29" t="n">
        <f aca="false">A107-(C107-J24)</f>
        <v>0.02</v>
      </c>
    </row>
    <row r="108" customFormat="false" ht="12.75" hidden="false" customHeight="false" outlineLevel="0" collapsed="false">
      <c r="A108" s="29" t="n">
        <v>0.015</v>
      </c>
      <c r="C108" s="32" t="n">
        <v>0.03</v>
      </c>
      <c r="E108" s="29" t="n">
        <f aca="false">A108-(C108-J25)</f>
        <v>0.015</v>
      </c>
    </row>
    <row r="109" customFormat="false" ht="12.75" hidden="false" customHeight="false" outlineLevel="0" collapsed="false">
      <c r="A109" s="29" t="n">
        <v>0.0150000000000001</v>
      </c>
      <c r="C109" s="32" t="n">
        <v>0.0300000000000002</v>
      </c>
      <c r="E109" s="29" t="n">
        <f aca="false">A109-(C109-J26)</f>
        <v>0.0149999999999999</v>
      </c>
    </row>
    <row r="110" customFormat="false" ht="12.75" hidden="false" customHeight="false" outlineLevel="0" collapsed="false">
      <c r="A110" s="29" t="n">
        <v>-1.55757322812721</v>
      </c>
      <c r="C110" s="32" t="n">
        <v>0.0384871901075641</v>
      </c>
      <c r="E110" s="29" t="n">
        <f aca="false">A110-(C110-J27)</f>
        <v>-1.55606041823478</v>
      </c>
    </row>
    <row r="112" customFormat="false" ht="12.75" hidden="false" customHeight="false" outlineLevel="0" collapsed="false">
      <c r="A112" s="0" t="s">
        <v>86</v>
      </c>
    </row>
    <row r="113" customFormat="false" ht="12.75" hidden="false" customHeight="false" outlineLevel="0" collapsed="false">
      <c r="A113" s="35" t="n">
        <f aca="false" t="array" ref="A113:A117">MMULT(A90:E94,E106:E110)</f>
        <v>93.5950770320317</v>
      </c>
    </row>
    <row r="114" customFormat="false" ht="12.75" hidden="false" customHeight="false" outlineLevel="0" collapsed="false">
      <c r="A114" s="35" t="n">
        <v>82.859688894262</v>
      </c>
    </row>
    <row r="115" customFormat="false" ht="12.75" hidden="false" customHeight="false" outlineLevel="0" collapsed="false">
      <c r="A115" s="35" t="n">
        <v>83.2966716869968</v>
      </c>
    </row>
    <row r="116" customFormat="false" ht="12.75" hidden="false" customHeight="false" outlineLevel="0" collapsed="false">
      <c r="A116" s="35" t="n">
        <v>90.6106192008413</v>
      </c>
    </row>
    <row r="117" customFormat="false" ht="12.75" hidden="false" customHeight="false" outlineLevel="0" collapsed="false">
      <c r="A117" s="35" t="n">
        <v>96.9844745845669</v>
      </c>
    </row>
    <row r="119" customFormat="false" ht="12.75" hidden="false" customHeight="false" outlineLevel="0" collapsed="false">
      <c r="A119" s="0" t="s">
        <v>78</v>
      </c>
      <c r="C119" s="0" t="s">
        <v>79</v>
      </c>
      <c r="E119" s="0" t="s">
        <v>80</v>
      </c>
    </row>
    <row r="120" customFormat="false" ht="12.75" hidden="false" customHeight="false" outlineLevel="0" collapsed="false">
      <c r="A120" s="0" t="n">
        <f aca="false" t="array" ref="A120:A126">MMULT(C14:G20,A113:A117)</f>
        <v>93.5950770320317</v>
      </c>
      <c r="C120" s="0" t="n">
        <f aca="false">A120+C97</f>
        <v>-6.4049229679683</v>
      </c>
      <c r="E120" s="0" t="n">
        <f aca="false" t="array" ref="E120:E126">MMULT(A67:G73,C120:C126)</f>
        <v>-0.0532070928883702</v>
      </c>
    </row>
    <row r="121" customFormat="false" ht="12.75" hidden="false" customHeight="false" outlineLevel="0" collapsed="false">
      <c r="A121" s="0" t="n">
        <v>-10.7353881377697</v>
      </c>
      <c r="C121" s="0" t="n">
        <f aca="false">A121+C98</f>
        <v>-10.7353881377697</v>
      </c>
      <c r="E121" s="0" t="n">
        <v>-0.0183931697478717</v>
      </c>
    </row>
    <row r="122" customFormat="false" ht="12.75" hidden="false" customHeight="false" outlineLevel="0" collapsed="false">
      <c r="A122" s="0" t="n">
        <v>-0.436982792734796</v>
      </c>
      <c r="C122" s="0" t="n">
        <f aca="false">A122+C99</f>
        <v>-0.436982792734796</v>
      </c>
      <c r="E122" s="0" t="n">
        <v>-0.0016068302521283</v>
      </c>
    </row>
    <row r="123" customFormat="false" ht="12.75" hidden="false" customHeight="false" outlineLevel="0" collapsed="false">
      <c r="A123" s="0" t="n">
        <v>-7.31394751384451</v>
      </c>
      <c r="C123" s="0" t="n">
        <f aca="false">A123+C100</f>
        <v>-7.31394751384451</v>
      </c>
      <c r="E123" s="0" t="n">
        <v>-0.0166068302521283</v>
      </c>
    </row>
    <row r="124" customFormat="false" ht="12.75" hidden="false" customHeight="false" outlineLevel="0" collapsed="false">
      <c r="A124" s="0" t="n">
        <v>-2.98445783119038</v>
      </c>
      <c r="C124" s="0" t="n">
        <f aca="false">A124+C101</f>
        <v>-2.98445783119038</v>
      </c>
      <c r="E124" s="0" t="n">
        <v>-0.00481392314049867</v>
      </c>
    </row>
    <row r="125" customFormat="false" ht="12.75" hidden="false" customHeight="false" outlineLevel="0" collapsed="false">
      <c r="A125" s="0" t="n">
        <v>-6.37385538372558</v>
      </c>
      <c r="C125" s="0" t="n">
        <f aca="false">A125+C102</f>
        <v>-6.37385538372558</v>
      </c>
      <c r="E125" s="0" t="n">
        <v>-0.0267929071116296</v>
      </c>
    </row>
    <row r="126" customFormat="false" ht="12.75" hidden="false" customHeight="false" outlineLevel="0" collapsed="false">
      <c r="A126" s="0" t="n">
        <v>96.9844745845669</v>
      </c>
      <c r="C126" s="0" t="n">
        <f aca="false">A126+C103</f>
        <v>-3.0155254154331</v>
      </c>
      <c r="E126" s="0" t="n">
        <v>-0.0475493120578478</v>
      </c>
    </row>
    <row r="128" customFormat="false" ht="12.75" hidden="false" customHeight="false" outlineLevel="0" collapsed="false">
      <c r="A128" s="0" t="s">
        <v>81</v>
      </c>
    </row>
    <row r="129" customFormat="false" ht="12.75" hidden="false" customHeight="false" outlineLevel="0" collapsed="false">
      <c r="A129" s="0" t="n">
        <f aca="false" t="array" ref="A129:G135">MMULT(A67:G73,A40:G46)</f>
        <v>0.5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2.75" hidden="false" customHeight="false" outlineLevel="0" collapsed="false">
      <c r="A130" s="0" t="n">
        <v>0</v>
      </c>
      <c r="B130" s="0" t="n">
        <v>0.5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2.75" hidden="false" customHeight="false" outlineLevel="0" collapsed="false">
      <c r="A131" s="0" t="n">
        <v>0</v>
      </c>
      <c r="B131" s="0" t="n">
        <v>0</v>
      </c>
      <c r="C131" s="0" t="n">
        <v>0.5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2.7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0.5</v>
      </c>
      <c r="E132" s="0" t="n">
        <v>0</v>
      </c>
      <c r="F132" s="0" t="n">
        <v>0</v>
      </c>
      <c r="G132" s="0" t="n">
        <v>0</v>
      </c>
    </row>
    <row r="133" customFormat="false" ht="12.7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0.5</v>
      </c>
      <c r="F133" s="0" t="n">
        <v>0</v>
      </c>
      <c r="G133" s="0" t="n">
        <v>0</v>
      </c>
    </row>
    <row r="134" customFormat="false" ht="12.7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0.5</v>
      </c>
      <c r="G134" s="0" t="n">
        <v>0</v>
      </c>
    </row>
    <row r="135" customFormat="false" ht="12.7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0.5</v>
      </c>
    </row>
    <row r="138" customFormat="false" ht="12.75" hidden="false" customHeight="false" outlineLevel="0" collapsed="false">
      <c r="A138" s="0" t="s">
        <v>82</v>
      </c>
    </row>
    <row r="139" customFormat="false" ht="12.75" hidden="false" customHeight="false" outlineLevel="0" collapsed="false">
      <c r="A139" s="0" t="n">
        <f aca="false">M23-A129</f>
        <v>0.5</v>
      </c>
      <c r="B139" s="0" t="n">
        <f aca="false">N23-B129</f>
        <v>0</v>
      </c>
      <c r="C139" s="0" t="n">
        <f aca="false">O23-C129</f>
        <v>0</v>
      </c>
      <c r="D139" s="0" t="n">
        <f aca="false">P23-D129</f>
        <v>0</v>
      </c>
      <c r="E139" s="0" t="n">
        <f aca="false">Q23-E129</f>
        <v>0</v>
      </c>
      <c r="F139" s="0" t="n">
        <f aca="false">R23-F129</f>
        <v>0</v>
      </c>
      <c r="G139" s="0" t="n">
        <f aca="false">S23-G129</f>
        <v>0</v>
      </c>
    </row>
    <row r="140" customFormat="false" ht="12.75" hidden="false" customHeight="false" outlineLevel="0" collapsed="false">
      <c r="A140" s="0" t="n">
        <f aca="false">M24-A130</f>
        <v>0</v>
      </c>
      <c r="B140" s="0" t="n">
        <f aca="false">N24-B130</f>
        <v>0.5</v>
      </c>
      <c r="C140" s="0" t="n">
        <f aca="false">O24-C130</f>
        <v>0</v>
      </c>
      <c r="D140" s="0" t="n">
        <f aca="false">P24-D130</f>
        <v>0</v>
      </c>
      <c r="E140" s="0" t="n">
        <f aca="false">Q24-E130</f>
        <v>0</v>
      </c>
      <c r="F140" s="0" t="n">
        <f aca="false">R24-F130</f>
        <v>0</v>
      </c>
      <c r="G140" s="0" t="n">
        <f aca="false">S24-G130</f>
        <v>0</v>
      </c>
    </row>
    <row r="141" customFormat="false" ht="12.75" hidden="false" customHeight="false" outlineLevel="0" collapsed="false">
      <c r="A141" s="0" t="n">
        <f aca="false">M25-A131</f>
        <v>0</v>
      </c>
      <c r="B141" s="0" t="n">
        <f aca="false">N25-B131</f>
        <v>0</v>
      </c>
      <c r="C141" s="0" t="n">
        <f aca="false">O25-C131</f>
        <v>0.5</v>
      </c>
      <c r="D141" s="0" t="n">
        <f aca="false">P25-D131</f>
        <v>0</v>
      </c>
      <c r="E141" s="0" t="n">
        <f aca="false">Q25-E131</f>
        <v>0</v>
      </c>
      <c r="F141" s="0" t="n">
        <f aca="false">R25-F131</f>
        <v>0</v>
      </c>
      <c r="G141" s="0" t="n">
        <f aca="false">S25-G131</f>
        <v>0</v>
      </c>
    </row>
    <row r="142" customFormat="false" ht="12.75" hidden="false" customHeight="false" outlineLevel="0" collapsed="false">
      <c r="A142" s="0" t="n">
        <f aca="false">M26-A132</f>
        <v>0</v>
      </c>
      <c r="B142" s="0" t="n">
        <f aca="false">N26-B132</f>
        <v>0</v>
      </c>
      <c r="C142" s="0" t="n">
        <f aca="false">O26-C132</f>
        <v>0</v>
      </c>
      <c r="D142" s="0" t="n">
        <f aca="false">P26-D132</f>
        <v>0.5</v>
      </c>
      <c r="E142" s="0" t="n">
        <f aca="false">Q26-E132</f>
        <v>0</v>
      </c>
      <c r="F142" s="0" t="n">
        <f aca="false">R26-F132</f>
        <v>0</v>
      </c>
      <c r="G142" s="0" t="n">
        <f aca="false">S26-G132</f>
        <v>0</v>
      </c>
    </row>
    <row r="143" customFormat="false" ht="12.75" hidden="false" customHeight="false" outlineLevel="0" collapsed="false">
      <c r="A143" s="0" t="n">
        <f aca="false">M27-A133</f>
        <v>0</v>
      </c>
      <c r="B143" s="0" t="n">
        <f aca="false">N27-B133</f>
        <v>0</v>
      </c>
      <c r="C143" s="0" t="n">
        <f aca="false">O27-C133</f>
        <v>0</v>
      </c>
      <c r="D143" s="0" t="n">
        <f aca="false">P27-D133</f>
        <v>0</v>
      </c>
      <c r="E143" s="0" t="n">
        <f aca="false">Q27-E133</f>
        <v>0.5</v>
      </c>
      <c r="F143" s="0" t="n">
        <f aca="false">R27-F133</f>
        <v>0</v>
      </c>
      <c r="G143" s="0" t="n">
        <f aca="false">S27-G133</f>
        <v>0</v>
      </c>
    </row>
    <row r="144" customFormat="false" ht="12.75" hidden="false" customHeight="false" outlineLevel="0" collapsed="false">
      <c r="A144" s="0" t="n">
        <f aca="false">M28-A134</f>
        <v>0</v>
      </c>
      <c r="B144" s="0" t="n">
        <f aca="false">N28-B134</f>
        <v>0</v>
      </c>
      <c r="C144" s="0" t="n">
        <f aca="false">O28-C134</f>
        <v>0</v>
      </c>
      <c r="D144" s="0" t="n">
        <f aca="false">P28-D134</f>
        <v>0</v>
      </c>
      <c r="E144" s="0" t="n">
        <f aca="false">Q28-E134</f>
        <v>0</v>
      </c>
      <c r="F144" s="0" t="n">
        <f aca="false">R28-F134</f>
        <v>0.5</v>
      </c>
      <c r="G144" s="0" t="n">
        <f aca="false">S28-G134</f>
        <v>0</v>
      </c>
    </row>
    <row r="145" customFormat="false" ht="12.75" hidden="false" customHeight="false" outlineLevel="0" collapsed="false">
      <c r="A145" s="0" t="n">
        <f aca="false">M29-A135</f>
        <v>0</v>
      </c>
      <c r="B145" s="0" t="n">
        <f aca="false">N29-B135</f>
        <v>0</v>
      </c>
      <c r="C145" s="0" t="n">
        <f aca="false">O29-C135</f>
        <v>0</v>
      </c>
      <c r="D145" s="0" t="n">
        <f aca="false">P29-D135</f>
        <v>0</v>
      </c>
      <c r="E145" s="0" t="n">
        <f aca="false">Q29-E135</f>
        <v>0</v>
      </c>
      <c r="F145" s="0" t="n">
        <f aca="false">R29-F135</f>
        <v>0</v>
      </c>
      <c r="G145" s="0" t="n">
        <f aca="false">S29-G135</f>
        <v>0.5</v>
      </c>
    </row>
    <row r="147" customFormat="false" ht="12.75" hidden="false" customHeight="false" outlineLevel="0" collapsed="false">
      <c r="A147" s="0" t="s">
        <v>83</v>
      </c>
      <c r="C147" s="0" t="s">
        <v>84</v>
      </c>
    </row>
    <row r="148" customFormat="false" ht="12.75" hidden="false" customHeight="false" outlineLevel="0" collapsed="false">
      <c r="A148" s="0" t="n">
        <f aca="false" t="array" ref="A148:A154">MMULT(A139:G145,B31:B37)</f>
        <v>0.0535270098512888</v>
      </c>
      <c r="C148" s="35" t="n">
        <f aca="false">A148-E120</f>
        <v>0.106734102739659</v>
      </c>
    </row>
    <row r="149" customFormat="false" ht="12.75" hidden="false" customHeight="false" outlineLevel="0" collapsed="false">
      <c r="A149" s="0" t="n">
        <v>0.0180945265693519</v>
      </c>
      <c r="C149" s="35" t="n">
        <f aca="false">A149-E121</f>
        <v>0.0364876963172235</v>
      </c>
    </row>
    <row r="150" customFormat="false" ht="12.75" hidden="false" customHeight="false" outlineLevel="0" collapsed="false">
      <c r="A150" s="0" t="n">
        <v>0.0019054734306481</v>
      </c>
      <c r="C150" s="35" t="n">
        <f aca="false">A150-E122</f>
        <v>0.0035123036827764</v>
      </c>
    </row>
    <row r="151" customFormat="false" ht="12.75" hidden="false" customHeight="false" outlineLevel="0" collapsed="false">
      <c r="A151" s="0" t="n">
        <v>0.0169054734306481</v>
      </c>
      <c r="C151" s="35" t="n">
        <f aca="false">A151-E123</f>
        <v>0.0335123036827764</v>
      </c>
    </row>
    <row r="152" customFormat="false" ht="12.75" hidden="false" customHeight="false" outlineLevel="0" collapsed="false">
      <c r="A152" s="0" t="n">
        <v>0.00543248328193676</v>
      </c>
      <c r="C152" s="35" t="n">
        <f aca="false">A152-E124</f>
        <v>0.0102464064224354</v>
      </c>
    </row>
    <row r="153" customFormat="false" ht="12.75" hidden="false" customHeight="false" outlineLevel="0" collapsed="false">
      <c r="A153" s="0" t="n">
        <v>0.0264729901487114</v>
      </c>
      <c r="C153" s="35" t="n">
        <f aca="false">A153-E125</f>
        <v>0.053265897260341</v>
      </c>
    </row>
    <row r="154" customFormat="false" ht="12.75" hidden="false" customHeight="false" outlineLevel="0" collapsed="false">
      <c r="A154" s="0" t="n">
        <v>0.0457165852024935</v>
      </c>
      <c r="C154" s="35" t="n">
        <f aca="false">A154-E126</f>
        <v>0.0932658972603412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2.75" zeroHeight="false" outlineLevelRow="0" outlineLevelCol="0"/>
  <cols>
    <col collapsed="false" customWidth="true" hidden="false" outlineLevel="0" max="256" min="1" style="0" width="11.42"/>
  </cols>
  <sheetData>
    <row r="1" customFormat="false" ht="12.75" hidden="false" customHeight="false" outlineLevel="0" collapsed="false">
      <c r="A1" s="19" t="s">
        <v>90</v>
      </c>
    </row>
    <row r="3" customFormat="false" ht="12.75" hidden="false" customHeight="false" outlineLevel="0" collapsed="false">
      <c r="A3" s="20" t="s">
        <v>42</v>
      </c>
      <c r="B3" s="20" t="s">
        <v>29</v>
      </c>
      <c r="C3" s="20" t="s">
        <v>28</v>
      </c>
      <c r="D3" s="20" t="s">
        <v>30</v>
      </c>
      <c r="E3" s="20" t="s">
        <v>43</v>
      </c>
      <c r="F3" s="20" t="s">
        <v>44</v>
      </c>
    </row>
    <row r="4" customFormat="false" ht="12.8" hidden="false" customHeight="false" outlineLevel="0" collapsed="false">
      <c r="A4" s="21" t="s">
        <v>33</v>
      </c>
      <c r="B4" s="22" t="n">
        <v>0.25</v>
      </c>
      <c r="C4" s="23" t="n">
        <v>500</v>
      </c>
      <c r="D4" s="24" t="n">
        <v>1.5E-006</v>
      </c>
      <c r="E4" s="23" t="n">
        <v>0</v>
      </c>
      <c r="F4" s="25" t="n">
        <f aca="false">B4^2/4*PI()</f>
        <v>0.0490873852123405</v>
      </c>
    </row>
    <row r="5" customFormat="false" ht="12.8" hidden="false" customHeight="false" outlineLevel="0" collapsed="false">
      <c r="A5" s="20" t="s">
        <v>35</v>
      </c>
      <c r="B5" s="22" t="n">
        <v>0.15</v>
      </c>
      <c r="C5" s="23" t="n">
        <v>400</v>
      </c>
      <c r="D5" s="24" t="n">
        <v>1.5E-006</v>
      </c>
      <c r="E5" s="23" t="n">
        <v>10</v>
      </c>
      <c r="F5" s="25" t="n">
        <f aca="false">B5^2/4*PI()</f>
        <v>0.0176714586764426</v>
      </c>
    </row>
    <row r="6" customFormat="false" ht="12.8" hidden="false" customHeight="false" outlineLevel="0" collapsed="false">
      <c r="A6" s="20" t="s">
        <v>36</v>
      </c>
      <c r="B6" s="22" t="n">
        <v>0.1</v>
      </c>
      <c r="C6" s="23" t="n">
        <v>200</v>
      </c>
      <c r="D6" s="24" t="n">
        <v>1.5E-006</v>
      </c>
      <c r="E6" s="23" t="n">
        <v>0</v>
      </c>
      <c r="F6" s="25" t="n">
        <f aca="false">B6^2/4*PI()</f>
        <v>0.00785398163397448</v>
      </c>
    </row>
    <row r="7" customFormat="false" ht="12.8" hidden="false" customHeight="false" outlineLevel="0" collapsed="false">
      <c r="A7" s="20" t="s">
        <v>37</v>
      </c>
      <c r="B7" s="22" t="n">
        <v>0.15</v>
      </c>
      <c r="C7" s="23" t="n">
        <v>400</v>
      </c>
      <c r="D7" s="24" t="n">
        <v>1.5E-006</v>
      </c>
      <c r="E7" s="23" t="n">
        <v>0</v>
      </c>
      <c r="F7" s="25" t="n">
        <f aca="false">B7^2/4*PI()</f>
        <v>0.0176714586764426</v>
      </c>
    </row>
    <row r="8" customFormat="false" ht="12.8" hidden="false" customHeight="false" outlineLevel="0" collapsed="false">
      <c r="A8" s="20" t="s">
        <v>38</v>
      </c>
      <c r="B8" s="22" t="n">
        <v>0.1</v>
      </c>
      <c r="C8" s="23" t="n">
        <v>200</v>
      </c>
      <c r="D8" s="24" t="n">
        <v>1.5E-006</v>
      </c>
      <c r="E8" s="23" t="n">
        <v>0</v>
      </c>
      <c r="F8" s="25" t="n">
        <f aca="false">B8^2/4*PI()</f>
        <v>0.00785398163397448</v>
      </c>
    </row>
    <row r="9" customFormat="false" ht="12.8" hidden="false" customHeight="false" outlineLevel="0" collapsed="false">
      <c r="A9" s="20" t="s">
        <v>39</v>
      </c>
      <c r="B9" s="22" t="n">
        <v>0.2</v>
      </c>
      <c r="C9" s="23" t="n">
        <v>600</v>
      </c>
      <c r="D9" s="24" t="n">
        <v>1.5E-006</v>
      </c>
      <c r="E9" s="23" t="n">
        <v>0</v>
      </c>
      <c r="F9" s="25" t="n">
        <f aca="false">B9^2/4*PI()</f>
        <v>0.0314159265358979</v>
      </c>
    </row>
    <row r="10" customFormat="false" ht="12.8" hidden="false" customHeight="false" outlineLevel="0" collapsed="false">
      <c r="A10" s="20" t="s">
        <v>40</v>
      </c>
      <c r="B10" s="22" t="n">
        <v>0.25</v>
      </c>
      <c r="C10" s="23" t="n">
        <v>300</v>
      </c>
      <c r="D10" s="24" t="n">
        <v>1.5E-006</v>
      </c>
      <c r="E10" s="23" t="n">
        <v>0</v>
      </c>
      <c r="F10" s="25" t="n">
        <f aca="false">B10^2/4*PI()</f>
        <v>0.0490873852123405</v>
      </c>
    </row>
    <row r="12" customFormat="false" ht="12.75" hidden="false" customHeight="false" outlineLevel="0" collapsed="false">
      <c r="A12" s="0" t="s">
        <v>45</v>
      </c>
      <c r="I12" s="0" t="s">
        <v>46</v>
      </c>
      <c r="M12" s="0" t="s">
        <v>47</v>
      </c>
    </row>
    <row r="13" customFormat="false" ht="12.75" hidden="false" customHeight="false" outlineLevel="0" collapsed="false">
      <c r="A13" s="26" t="s">
        <v>48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I13" s="26" t="s">
        <v>49</v>
      </c>
      <c r="J13" s="0" t="s">
        <v>50</v>
      </c>
      <c r="K13" s="0" t="s">
        <v>51</v>
      </c>
    </row>
    <row r="14" customFormat="false" ht="12.75" hidden="false" customHeight="false" outlineLevel="0" collapsed="false">
      <c r="A14" s="0" t="n">
        <v>1</v>
      </c>
      <c r="B14" s="0" t="n">
        <v>-1</v>
      </c>
      <c r="C14" s="23" t="n">
        <v>1</v>
      </c>
      <c r="D14" s="23" t="n">
        <v>0</v>
      </c>
      <c r="E14" s="23" t="n">
        <v>0</v>
      </c>
      <c r="F14" s="23" t="n">
        <v>0</v>
      </c>
      <c r="G14" s="23" t="n">
        <v>0</v>
      </c>
      <c r="I14" s="0" t="n">
        <v>1</v>
      </c>
      <c r="J14" s="23" t="n">
        <v>-1</v>
      </c>
      <c r="K14" s="27" t="n">
        <v>100</v>
      </c>
      <c r="M14" s="23" t="n">
        <v>2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</row>
    <row r="15" customFormat="false" ht="12.75" hidden="false" customHeight="false" outlineLevel="0" collapsed="false">
      <c r="A15" s="0" t="n">
        <v>2</v>
      </c>
      <c r="C15" s="23" t="n">
        <v>-1</v>
      </c>
      <c r="D15" s="23" t="n">
        <v>1</v>
      </c>
      <c r="E15" s="23" t="n">
        <v>0</v>
      </c>
      <c r="F15" s="23" t="n">
        <v>0</v>
      </c>
      <c r="G15" s="23" t="n">
        <v>0</v>
      </c>
      <c r="I15" s="0" t="n">
        <v>2</v>
      </c>
      <c r="J15" s="23" t="n">
        <v>0</v>
      </c>
      <c r="M15" s="25" t="n">
        <v>0</v>
      </c>
      <c r="N15" s="23" t="n">
        <v>2</v>
      </c>
      <c r="O15" s="25" t="n">
        <v>0</v>
      </c>
      <c r="P15" s="25" t="n">
        <v>0</v>
      </c>
      <c r="Q15" s="25" t="n">
        <v>0</v>
      </c>
      <c r="R15" s="25" t="n">
        <v>0</v>
      </c>
      <c r="S15" s="25" t="n">
        <v>0</v>
      </c>
    </row>
    <row r="16" customFormat="false" ht="12.75" hidden="false" customHeight="false" outlineLevel="0" collapsed="false">
      <c r="A16" s="0" t="n">
        <v>3</v>
      </c>
      <c r="C16" s="23" t="n">
        <v>0</v>
      </c>
      <c r="D16" s="23" t="n">
        <v>1</v>
      </c>
      <c r="E16" s="23" t="n">
        <v>-1</v>
      </c>
      <c r="F16" s="23" t="n">
        <v>0</v>
      </c>
      <c r="G16" s="23" t="n">
        <v>0</v>
      </c>
      <c r="I16" s="0" t="n">
        <v>3</v>
      </c>
      <c r="J16" s="23" t="n">
        <v>0</v>
      </c>
      <c r="M16" s="25" t="n">
        <v>0</v>
      </c>
      <c r="N16" s="25" t="n">
        <v>0</v>
      </c>
      <c r="O16" s="23" t="n">
        <v>2</v>
      </c>
      <c r="P16" s="25" t="n">
        <v>0</v>
      </c>
      <c r="Q16" s="25" t="n">
        <v>0</v>
      </c>
      <c r="R16" s="25" t="n">
        <v>0</v>
      </c>
      <c r="S16" s="25" t="n">
        <v>0</v>
      </c>
    </row>
    <row r="17" customFormat="false" ht="12.75" hidden="false" customHeight="false" outlineLevel="0" collapsed="false">
      <c r="A17" s="0" t="n">
        <v>4</v>
      </c>
      <c r="C17" s="23" t="n">
        <v>0</v>
      </c>
      <c r="D17" s="23" t="n">
        <v>0</v>
      </c>
      <c r="E17" s="23" t="n">
        <v>1</v>
      </c>
      <c r="F17" s="23" t="n">
        <v>-1</v>
      </c>
      <c r="G17" s="23" t="n">
        <v>0</v>
      </c>
      <c r="I17" s="0" t="n">
        <v>4</v>
      </c>
      <c r="J17" s="23" t="n">
        <v>0</v>
      </c>
      <c r="M17" s="25" t="n">
        <v>0</v>
      </c>
      <c r="N17" s="25" t="n">
        <v>0</v>
      </c>
      <c r="O17" s="25" t="n">
        <v>0</v>
      </c>
      <c r="P17" s="25" t="n">
        <v>2</v>
      </c>
      <c r="Q17" s="25" t="n">
        <v>0</v>
      </c>
      <c r="R17" s="25" t="n">
        <v>0</v>
      </c>
      <c r="S17" s="25" t="n">
        <v>0</v>
      </c>
    </row>
    <row r="18" customFormat="false" ht="12.75" hidden="false" customHeight="false" outlineLevel="0" collapsed="false">
      <c r="A18" s="0" t="n">
        <v>5</v>
      </c>
      <c r="C18" s="23" t="n">
        <v>-1</v>
      </c>
      <c r="D18" s="23" t="n">
        <v>0</v>
      </c>
      <c r="E18" s="23" t="n">
        <v>0</v>
      </c>
      <c r="F18" s="23" t="n">
        <v>1</v>
      </c>
      <c r="G18" s="23" t="n">
        <v>0</v>
      </c>
      <c r="I18" s="0" t="n">
        <v>5</v>
      </c>
      <c r="J18" s="23" t="n">
        <v>0</v>
      </c>
      <c r="M18" s="25" t="n">
        <v>0</v>
      </c>
      <c r="N18" s="25" t="n">
        <v>0</v>
      </c>
      <c r="O18" s="25" t="n">
        <v>0</v>
      </c>
      <c r="P18" s="25" t="n">
        <v>0</v>
      </c>
      <c r="Q18" s="23" t="n">
        <v>2</v>
      </c>
      <c r="R18" s="25" t="n">
        <v>0</v>
      </c>
      <c r="S18" s="25" t="n">
        <v>0</v>
      </c>
    </row>
    <row r="19" customFormat="false" ht="12.75" hidden="false" customHeight="false" outlineLevel="0" collapsed="false">
      <c r="A19" s="0" t="n">
        <v>6</v>
      </c>
      <c r="C19" s="23" t="n">
        <v>0</v>
      </c>
      <c r="D19" s="23" t="n">
        <v>0</v>
      </c>
      <c r="E19" s="23" t="n">
        <v>0</v>
      </c>
      <c r="F19" s="23" t="n">
        <v>1</v>
      </c>
      <c r="G19" s="23" t="n">
        <v>-1</v>
      </c>
      <c r="I19" s="0" t="n">
        <v>6</v>
      </c>
      <c r="J19" s="23" t="n">
        <v>0</v>
      </c>
      <c r="M19" s="25" t="n">
        <v>0</v>
      </c>
      <c r="N19" s="25" t="n">
        <v>0</v>
      </c>
      <c r="O19" s="25" t="n">
        <v>0</v>
      </c>
      <c r="P19" s="25" t="n">
        <v>0</v>
      </c>
      <c r="Q19" s="25" t="n">
        <v>0</v>
      </c>
      <c r="R19" s="23" t="n">
        <v>2</v>
      </c>
      <c r="S19" s="25" t="n">
        <v>0</v>
      </c>
    </row>
    <row r="20" customFormat="false" ht="12.75" hidden="false" customHeight="false" outlineLevel="0" collapsed="false">
      <c r="A20" s="0" t="n">
        <v>7</v>
      </c>
      <c r="B20" s="0" t="n">
        <v>-1</v>
      </c>
      <c r="C20" s="23" t="n">
        <v>0</v>
      </c>
      <c r="D20" s="23" t="n">
        <v>0</v>
      </c>
      <c r="E20" s="23" t="n">
        <v>0</v>
      </c>
      <c r="F20" s="23" t="n">
        <v>0</v>
      </c>
      <c r="G20" s="23" t="n">
        <v>1</v>
      </c>
      <c r="I20" s="0" t="n">
        <v>1</v>
      </c>
      <c r="J20" s="23" t="n">
        <v>-1</v>
      </c>
      <c r="K20" s="27" t="n">
        <v>100</v>
      </c>
      <c r="M20" s="25" t="n">
        <v>0</v>
      </c>
      <c r="N20" s="25" t="n">
        <v>0</v>
      </c>
      <c r="O20" s="25" t="n">
        <v>0</v>
      </c>
      <c r="P20" s="25" t="n">
        <v>0</v>
      </c>
      <c r="Q20" s="25" t="n">
        <v>0</v>
      </c>
      <c r="R20" s="25" t="n">
        <v>0</v>
      </c>
      <c r="S20" s="23" t="n">
        <v>2</v>
      </c>
    </row>
    <row r="22" customFormat="false" ht="12.75" hidden="false" customHeight="false" outlineLevel="0" collapsed="false">
      <c r="A22" s="0" t="s">
        <v>52</v>
      </c>
      <c r="I22" s="0" t="s">
        <v>53</v>
      </c>
      <c r="M22" s="0" t="s">
        <v>54</v>
      </c>
    </row>
    <row r="23" customFormat="false" ht="12.75" hidden="false" customHeight="false" outlineLevel="0" collapsed="false">
      <c r="A23" s="25" t="n">
        <f aca="false" t="array" ref="A23:G27">TRANSPOSE(C14:G20)</f>
        <v>1</v>
      </c>
      <c r="B23" s="25" t="n">
        <v>-1</v>
      </c>
      <c r="C23" s="25" t="n">
        <v>0</v>
      </c>
      <c r="D23" s="25" t="n">
        <v>0</v>
      </c>
      <c r="E23" s="25" t="n">
        <v>-1</v>
      </c>
      <c r="F23" s="25" t="n">
        <v>0</v>
      </c>
      <c r="G23" s="25" t="n">
        <v>0</v>
      </c>
      <c r="I23" s="0" t="n">
        <v>2</v>
      </c>
      <c r="J23" s="23" t="n">
        <v>0.06</v>
      </c>
      <c r="M23" s="0" t="n">
        <v>1</v>
      </c>
      <c r="N23" s="28" t="n">
        <v>0</v>
      </c>
      <c r="O23" s="28" t="n">
        <v>0</v>
      </c>
      <c r="P23" s="28" t="n">
        <v>0</v>
      </c>
      <c r="Q23" s="28" t="n">
        <v>0</v>
      </c>
      <c r="R23" s="28" t="n">
        <v>0</v>
      </c>
      <c r="S23" s="28" t="n">
        <v>0</v>
      </c>
    </row>
    <row r="24" customFormat="false" ht="12.75" hidden="false" customHeight="false" outlineLevel="0" collapsed="false">
      <c r="A24" s="25" t="n">
        <v>0</v>
      </c>
      <c r="B24" s="25" t="n">
        <v>1</v>
      </c>
      <c r="C24" s="25" t="n">
        <v>1</v>
      </c>
      <c r="D24" s="25" t="n">
        <v>0</v>
      </c>
      <c r="E24" s="25" t="n">
        <v>0</v>
      </c>
      <c r="F24" s="25" t="n">
        <v>0</v>
      </c>
      <c r="G24" s="25" t="n">
        <v>0</v>
      </c>
      <c r="I24" s="0" t="n">
        <v>3</v>
      </c>
      <c r="J24" s="23" t="n">
        <v>0.04</v>
      </c>
      <c r="M24" s="0" t="n">
        <v>0</v>
      </c>
      <c r="N24" s="0" t="n">
        <v>1</v>
      </c>
      <c r="O24" s="28" t="n">
        <v>0</v>
      </c>
      <c r="P24" s="28" t="n">
        <v>0</v>
      </c>
      <c r="Q24" s="28" t="n">
        <v>0</v>
      </c>
      <c r="R24" s="0" t="n">
        <v>0</v>
      </c>
      <c r="S24" s="0" t="n">
        <v>0</v>
      </c>
    </row>
    <row r="25" customFormat="false" ht="12.75" hidden="false" customHeight="false" outlineLevel="0" collapsed="false">
      <c r="A25" s="25" t="n">
        <v>0</v>
      </c>
      <c r="B25" s="25" t="n">
        <v>0</v>
      </c>
      <c r="C25" s="25" t="n">
        <v>-1</v>
      </c>
      <c r="D25" s="25" t="n">
        <v>1</v>
      </c>
      <c r="E25" s="25" t="n">
        <v>0</v>
      </c>
      <c r="F25" s="25" t="n">
        <v>0</v>
      </c>
      <c r="G25" s="25" t="n">
        <v>0</v>
      </c>
      <c r="I25" s="0" t="n">
        <v>4</v>
      </c>
      <c r="J25" s="23" t="n">
        <v>0.03</v>
      </c>
      <c r="M25" s="0" t="n">
        <v>0</v>
      </c>
      <c r="N25" s="0" t="n">
        <v>0</v>
      </c>
      <c r="O25" s="0" t="n">
        <v>1</v>
      </c>
      <c r="P25" s="28" t="n">
        <v>0</v>
      </c>
      <c r="Q25" s="28" t="n">
        <v>0</v>
      </c>
      <c r="R25" s="0" t="n">
        <v>0</v>
      </c>
      <c r="S25" s="0" t="n">
        <v>0</v>
      </c>
    </row>
    <row r="26" customFormat="false" ht="12.75" hidden="false" customHeight="false" outlineLevel="0" collapsed="false">
      <c r="A26" s="25" t="n">
        <v>0</v>
      </c>
      <c r="B26" s="25" t="n">
        <v>0</v>
      </c>
      <c r="C26" s="25" t="n">
        <v>0</v>
      </c>
      <c r="D26" s="25" t="n">
        <v>-1</v>
      </c>
      <c r="E26" s="25" t="n">
        <v>1</v>
      </c>
      <c r="F26" s="25" t="n">
        <v>1</v>
      </c>
      <c r="G26" s="25" t="n">
        <v>0</v>
      </c>
      <c r="I26" s="0" t="n">
        <v>5</v>
      </c>
      <c r="J26" s="23" t="n">
        <v>0.03</v>
      </c>
      <c r="M26" s="0" t="n">
        <v>0</v>
      </c>
      <c r="N26" s="0" t="n">
        <v>0</v>
      </c>
      <c r="O26" s="0" t="n">
        <v>0</v>
      </c>
      <c r="P26" s="0" t="n">
        <v>1</v>
      </c>
      <c r="Q26" s="28" t="n">
        <v>0</v>
      </c>
      <c r="R26" s="0" t="n">
        <v>0</v>
      </c>
      <c r="S26" s="0" t="n">
        <v>0</v>
      </c>
    </row>
    <row r="27" customFormat="false" ht="12.75" hidden="false" customHeight="false" outlineLevel="0" collapsed="false">
      <c r="A27" s="25" t="n">
        <v>0</v>
      </c>
      <c r="B27" s="25" t="n">
        <v>0</v>
      </c>
      <c r="C27" s="25" t="n">
        <v>0</v>
      </c>
      <c r="D27" s="25" t="n">
        <v>0</v>
      </c>
      <c r="E27" s="25" t="n">
        <v>0</v>
      </c>
      <c r="F27" s="25" t="n">
        <v>-1</v>
      </c>
      <c r="G27" s="25" t="n">
        <v>1</v>
      </c>
      <c r="I27" s="0" t="n">
        <v>6</v>
      </c>
      <c r="J27" s="23" t="n">
        <v>0.04</v>
      </c>
      <c r="M27" s="0" t="n">
        <v>0</v>
      </c>
      <c r="N27" s="0" t="n">
        <v>0</v>
      </c>
      <c r="O27" s="0" t="n">
        <v>0</v>
      </c>
      <c r="P27" s="28" t="n">
        <v>0</v>
      </c>
      <c r="Q27" s="0" t="n">
        <v>1</v>
      </c>
      <c r="R27" s="0" t="n">
        <v>0</v>
      </c>
      <c r="S27" s="0" t="n">
        <v>0</v>
      </c>
    </row>
    <row r="28" customFormat="false" ht="12.75" hidden="false" customHeight="false" outlineLevel="0" collapsed="false">
      <c r="M28" s="0" t="n">
        <v>0</v>
      </c>
      <c r="N28" s="0" t="n">
        <v>0</v>
      </c>
      <c r="O28" s="0" t="n">
        <v>0</v>
      </c>
      <c r="P28" s="28" t="n">
        <v>0</v>
      </c>
      <c r="Q28" s="28" t="n">
        <v>0</v>
      </c>
      <c r="R28" s="0" t="n">
        <v>1</v>
      </c>
      <c r="S28" s="0" t="n">
        <v>0</v>
      </c>
    </row>
    <row r="29" customFormat="false" ht="12.75" hidden="false" customHeight="false" outlineLevel="0" collapsed="false">
      <c r="M29" s="0" t="n">
        <v>0</v>
      </c>
      <c r="N29" s="0" t="n">
        <v>0</v>
      </c>
      <c r="O29" s="0" t="n">
        <v>0</v>
      </c>
      <c r="P29" s="28" t="n">
        <v>0</v>
      </c>
      <c r="Q29" s="28" t="n">
        <v>0</v>
      </c>
      <c r="R29" s="0" t="n">
        <v>0</v>
      </c>
      <c r="S29" s="0" t="n">
        <v>1</v>
      </c>
    </row>
    <row r="30" customFormat="false" ht="12.75" hidden="false" customHeight="false" outlineLevel="0" collapsed="false">
      <c r="A30" s="20" t="s">
        <v>55</v>
      </c>
      <c r="B30" s="20" t="s">
        <v>56</v>
      </c>
      <c r="C30" s="20" t="s">
        <v>57</v>
      </c>
      <c r="D30" s="20" t="s">
        <v>58</v>
      </c>
      <c r="E30" s="20" t="s">
        <v>59</v>
      </c>
      <c r="F30" s="20" t="s">
        <v>60</v>
      </c>
      <c r="G30" s="20" t="s">
        <v>61</v>
      </c>
      <c r="H30" s="20" t="s">
        <v>62</v>
      </c>
      <c r="I30" s="20" t="s">
        <v>63</v>
      </c>
    </row>
    <row r="31" customFormat="false" ht="12.75" hidden="false" customHeight="false" outlineLevel="0" collapsed="false">
      <c r="A31" s="21" t="s">
        <v>33</v>
      </c>
      <c r="B31" s="23" t="n">
        <f aca="false">I5!C148</f>
        <v>0.106734102739659</v>
      </c>
      <c r="C31" s="29" t="n">
        <f aca="false">B31/F4</f>
        <v>2.17436928607935</v>
      </c>
      <c r="D31" s="30" t="n">
        <f aca="false">C31*B4/0.00000114</f>
        <v>476835.369754244</v>
      </c>
      <c r="E31" s="31" t="n">
        <f aca="false">0.25/(LOG(D4/3.7/B4+5.74/D31^0.9))^2</f>
        <v>0.0132967732177756</v>
      </c>
      <c r="F31" s="32" t="n">
        <f aca="false">E31*C31^2*C4/19.62/B4</f>
        <v>6.40831518776098</v>
      </c>
      <c r="G31" s="32" t="n">
        <f aca="false">E4*C31^2/19.62</f>
        <v>0</v>
      </c>
      <c r="H31" s="32" t="n">
        <f aca="false">G31+F31</f>
        <v>6.40831518776098</v>
      </c>
      <c r="I31" s="32" t="n">
        <f aca="false">H31/B31^2</f>
        <v>562.519337930245</v>
      </c>
    </row>
    <row r="32" customFormat="false" ht="12.75" hidden="false" customHeight="false" outlineLevel="0" collapsed="false">
      <c r="A32" s="20" t="s">
        <v>35</v>
      </c>
      <c r="B32" s="23" t="n">
        <f aca="false">I5!C149</f>
        <v>0.0364876963172235</v>
      </c>
      <c r="C32" s="29" t="n">
        <f aca="false">B32/F5</f>
        <v>2.06478123766118</v>
      </c>
      <c r="D32" s="30" t="n">
        <f aca="false">C32*B5/0.00000114</f>
        <v>271681.741797524</v>
      </c>
      <c r="E32" s="31" t="n">
        <f aca="false">0.25/(LOG(D5/3.7/B5+5.74/D32^0.9))^2</f>
        <v>0.014755774567772</v>
      </c>
      <c r="F32" s="32" t="n">
        <f aca="false">E32*C32^2*C5/19.62/B5</f>
        <v>8.55027004286695</v>
      </c>
      <c r="G32" s="32" t="n">
        <f aca="false">E5*C32^2/19.62</f>
        <v>2.17294676829645</v>
      </c>
      <c r="H32" s="32" t="n">
        <f aca="false">G32+F32</f>
        <v>10.7232168111634</v>
      </c>
      <c r="I32" s="32" t="n">
        <f aca="false">H32/B32^2</f>
        <v>8054.38152480305</v>
      </c>
    </row>
    <row r="33" customFormat="false" ht="12.75" hidden="false" customHeight="false" outlineLevel="0" collapsed="false">
      <c r="A33" s="20" t="s">
        <v>36</v>
      </c>
      <c r="B33" s="23" t="n">
        <f aca="false">I5!C150</f>
        <v>0.0035123036827764</v>
      </c>
      <c r="C33" s="29" t="n">
        <f aca="false">B33/F6</f>
        <v>0.447200394202986</v>
      </c>
      <c r="D33" s="30" t="n">
        <f aca="false">C33*B6/0.00000114</f>
        <v>39228.1047546479</v>
      </c>
      <c r="E33" s="31" t="n">
        <f aca="false">0.25/(LOG(D6/3.7/B6+5.74/D33^0.9))^2</f>
        <v>0.0219978065438033</v>
      </c>
      <c r="F33" s="32" t="n">
        <f aca="false">E33*C33^2*C6/19.62/B6</f>
        <v>0.448450720827365</v>
      </c>
      <c r="G33" s="32" t="n">
        <f aca="false">E6*C33^2/19.62</f>
        <v>0</v>
      </c>
      <c r="H33" s="32" t="n">
        <f aca="false">G33+F33</f>
        <v>0.448450720827365</v>
      </c>
      <c r="I33" s="32" t="n">
        <f aca="false">H33/B33^2</f>
        <v>36352.1924004617</v>
      </c>
    </row>
    <row r="34" customFormat="false" ht="12.75" hidden="false" customHeight="false" outlineLevel="0" collapsed="false">
      <c r="A34" s="20" t="s">
        <v>37</v>
      </c>
      <c r="B34" s="23" t="n">
        <f aca="false">I5!C151</f>
        <v>0.0335123036827764</v>
      </c>
      <c r="C34" s="29" t="n">
        <f aca="false">B34/F7</f>
        <v>1.89640845707044</v>
      </c>
      <c r="D34" s="30" t="n">
        <f aca="false">C34*B7/0.00000114</f>
        <v>249527.428561899</v>
      </c>
      <c r="E34" s="31" t="n">
        <f aca="false">0.25/(LOG(D7/3.7/B7+5.74/D34^0.9))^2</f>
        <v>0.0149887626076244</v>
      </c>
      <c r="F34" s="32" t="n">
        <f aca="false">E34*C34^2*C7/19.62/B7</f>
        <v>7.3265459430089</v>
      </c>
      <c r="G34" s="32" t="n">
        <f aca="false">E7*C34^2/19.62</f>
        <v>0</v>
      </c>
      <c r="H34" s="32" t="n">
        <f aca="false">G34+F34</f>
        <v>7.3265459430089</v>
      </c>
      <c r="I34" s="32" t="n">
        <f aca="false">H34/B34^2</f>
        <v>6523.65088445166</v>
      </c>
    </row>
    <row r="35" customFormat="false" ht="12.75" hidden="false" customHeight="false" outlineLevel="0" collapsed="false">
      <c r="A35" s="20" t="s">
        <v>38</v>
      </c>
      <c r="B35" s="23" t="n">
        <f aca="false">I5!C152</f>
        <v>0.0102464064224354</v>
      </c>
      <c r="C35" s="29" t="n">
        <f aca="false">B35/F8</f>
        <v>1.30461298484731</v>
      </c>
      <c r="D35" s="30" t="n">
        <f aca="false">C35*B8/0.00000114</f>
        <v>114439.735512922</v>
      </c>
      <c r="E35" s="31" t="n">
        <f aca="false">0.25/(LOG(D8/3.7/B8+5.74/D35^0.9))^2</f>
        <v>0.0174690506422818</v>
      </c>
      <c r="F35" s="32" t="n">
        <f aca="false">E35*C35^2*C8/19.62/B8</f>
        <v>3.03084474329683</v>
      </c>
      <c r="G35" s="32" t="n">
        <f aca="false">E8*C35^2/19.62</f>
        <v>0</v>
      </c>
      <c r="H35" s="32" t="n">
        <f aca="false">G35+F35</f>
        <v>3.03084474329683</v>
      </c>
      <c r="I35" s="32" t="n">
        <f aca="false">H35/B35^2</f>
        <v>28868.2550570264</v>
      </c>
    </row>
    <row r="36" customFormat="false" ht="12.75" hidden="false" customHeight="false" outlineLevel="0" collapsed="false">
      <c r="A36" s="20" t="s">
        <v>39</v>
      </c>
      <c r="B36" s="23" t="n">
        <f aca="false">I5!C153</f>
        <v>0.053265897260341</v>
      </c>
      <c r="C36" s="29" t="n">
        <f aca="false">B36/F9</f>
        <v>1.69550616944166</v>
      </c>
      <c r="D36" s="30" t="n">
        <f aca="false">C36*B9/0.00000114</f>
        <v>297457.222709064</v>
      </c>
      <c r="E36" s="31" t="n">
        <f aca="false">0.25/(LOG(D9/3.7/B9+5.74/D36^0.9))^2</f>
        <v>0.0144850049108516</v>
      </c>
      <c r="F36" s="32" t="n">
        <f aca="false">E36*C36^2*C9/19.62/B9</f>
        <v>6.36707033238256</v>
      </c>
      <c r="G36" s="32" t="n">
        <f aca="false">E9*C36^2/19.62</f>
        <v>0</v>
      </c>
      <c r="H36" s="32" t="n">
        <f aca="false">G36+F36</f>
        <v>6.36707033238256</v>
      </c>
      <c r="I36" s="32" t="n">
        <f aca="false">H36/B36^2</f>
        <v>2244.09456060025</v>
      </c>
    </row>
    <row r="37" customFormat="false" ht="12.75" hidden="false" customHeight="false" outlineLevel="0" collapsed="false">
      <c r="A37" s="20" t="s">
        <v>40</v>
      </c>
      <c r="B37" s="23" t="n">
        <f aca="false">I5!C154</f>
        <v>0.0932658972603412</v>
      </c>
      <c r="C37" s="29" t="n">
        <f aca="false">B37/F10</f>
        <v>1.89999725707317</v>
      </c>
      <c r="D37" s="30" t="n">
        <f aca="false">C37*B10/0.00000114</f>
        <v>416666.065147626</v>
      </c>
      <c r="E37" s="31" t="n">
        <f aca="false">0.25/(LOG(D10/3.7/B10+5.74/D37^0.9))^2</f>
        <v>0.0136149971555577</v>
      </c>
      <c r="F37" s="32" t="n">
        <f aca="false">E37*C37^2*C10/19.62/B10</f>
        <v>3.00611607467217</v>
      </c>
      <c r="G37" s="32" t="n">
        <f aca="false">E10*C37^2/19.62</f>
        <v>0</v>
      </c>
      <c r="H37" s="32" t="n">
        <f aca="false">G37+F37</f>
        <v>3.00611607467217</v>
      </c>
      <c r="I37" s="32" t="n">
        <f aca="false">H37/B37^2</f>
        <v>345.589071593463</v>
      </c>
    </row>
    <row r="39" customFormat="false" ht="12.75" hidden="false" customHeight="false" outlineLevel="0" collapsed="false">
      <c r="A39" s="33" t="s">
        <v>64</v>
      </c>
    </row>
    <row r="40" customFormat="false" ht="12.75" hidden="false" customHeight="false" outlineLevel="0" collapsed="false">
      <c r="A40" s="32" t="n">
        <f aca="false">I31*B31</f>
        <v>60.0399968076918</v>
      </c>
      <c r="B40" s="32" t="n">
        <v>0</v>
      </c>
      <c r="C40" s="32" t="n">
        <v>0</v>
      </c>
      <c r="D40" s="32" t="n">
        <v>0</v>
      </c>
      <c r="E40" s="32" t="n">
        <v>0</v>
      </c>
      <c r="F40" s="32" t="n">
        <v>0</v>
      </c>
      <c r="G40" s="32" t="n">
        <v>0</v>
      </c>
    </row>
    <row r="41" customFormat="false" ht="12.75" hidden="false" customHeight="false" outlineLevel="0" collapsed="false">
      <c r="A41" s="32" t="n">
        <v>0</v>
      </c>
      <c r="B41" s="32" t="n">
        <f aca="false">I32*B32</f>
        <v>293.88582710007</v>
      </c>
      <c r="C41" s="32" t="n">
        <v>0</v>
      </c>
      <c r="D41" s="32" t="n">
        <v>0</v>
      </c>
      <c r="E41" s="32" t="n">
        <v>0</v>
      </c>
      <c r="F41" s="32" t="n">
        <v>0</v>
      </c>
      <c r="G41" s="32" t="n">
        <v>0</v>
      </c>
    </row>
    <row r="42" customFormat="false" ht="12.75" hidden="false" customHeight="false" outlineLevel="0" collapsed="false">
      <c r="A42" s="32" t="n">
        <v>0</v>
      </c>
      <c r="B42" s="32" t="n">
        <v>0</v>
      </c>
      <c r="C42" s="32" t="n">
        <f aca="false">I33*B33</f>
        <v>127.679939245138</v>
      </c>
      <c r="D42" s="32" t="n">
        <v>0</v>
      </c>
      <c r="E42" s="32" t="n">
        <v>0</v>
      </c>
      <c r="F42" s="32" t="n">
        <v>0</v>
      </c>
      <c r="G42" s="32" t="n">
        <v>0</v>
      </c>
    </row>
    <row r="43" customFormat="false" ht="12.75" hidden="false" customHeight="false" outlineLevel="0" collapsed="false">
      <c r="A43" s="32" t="n">
        <v>0</v>
      </c>
      <c r="B43" s="32" t="n">
        <v>0</v>
      </c>
      <c r="C43" s="32" t="n">
        <v>0</v>
      </c>
      <c r="D43" s="32" t="n">
        <f aca="false">I34*B34</f>
        <v>218.622569560157</v>
      </c>
      <c r="E43" s="32" t="n">
        <v>0</v>
      </c>
      <c r="F43" s="32" t="n">
        <v>0</v>
      </c>
      <c r="G43" s="32" t="n">
        <v>0</v>
      </c>
    </row>
    <row r="44" customFormat="false" ht="12.75" hidden="false" customHeight="false" outlineLevel="0" collapsed="false">
      <c r="A44" s="32" t="n">
        <v>0</v>
      </c>
      <c r="B44" s="32" t="n">
        <v>0</v>
      </c>
      <c r="C44" s="32" t="n">
        <v>0</v>
      </c>
      <c r="D44" s="32" t="n">
        <v>0</v>
      </c>
      <c r="E44" s="32" t="n">
        <f aca="false">I35*B35</f>
        <v>295.79587402082</v>
      </c>
      <c r="F44" s="32" t="n">
        <v>0</v>
      </c>
      <c r="G44" s="32" t="n">
        <v>0</v>
      </c>
    </row>
    <row r="45" customFormat="false" ht="12.75" hidden="false" customHeight="false" outlineLevel="0" collapsed="false">
      <c r="A45" s="32" t="n">
        <v>0</v>
      </c>
      <c r="B45" s="32" t="n">
        <v>0</v>
      </c>
      <c r="C45" s="32" t="n">
        <v>0</v>
      </c>
      <c r="D45" s="32" t="n">
        <v>0</v>
      </c>
      <c r="E45" s="32" t="n">
        <v>0</v>
      </c>
      <c r="F45" s="32" t="n">
        <f aca="false">I36*B36</f>
        <v>119.533710307423</v>
      </c>
      <c r="G45" s="32" t="n">
        <v>0</v>
      </c>
    </row>
    <row r="46" customFormat="false" ht="12.75" hidden="false" customHeight="false" outlineLevel="0" collapsed="false">
      <c r="A46" s="32" t="n">
        <v>0</v>
      </c>
      <c r="B46" s="32" t="n">
        <v>0</v>
      </c>
      <c r="C46" s="32" t="n">
        <v>0</v>
      </c>
      <c r="D46" s="32" t="n">
        <v>0</v>
      </c>
      <c r="E46" s="32" t="n">
        <v>0</v>
      </c>
      <c r="F46" s="32" t="n">
        <v>0</v>
      </c>
      <c r="G46" s="32" t="n">
        <f aca="false">I37*B37</f>
        <v>32.2316748455326</v>
      </c>
    </row>
    <row r="48" customFormat="false" ht="12.75" hidden="false" customHeight="false" outlineLevel="0" collapsed="false">
      <c r="A48" s="0" t="s">
        <v>65</v>
      </c>
    </row>
    <row r="49" customFormat="false" ht="12.75" hidden="false" customHeight="false" outlineLevel="0" collapsed="false">
      <c r="A49" s="32" t="n">
        <f aca="false">A40</f>
        <v>60.0399968076918</v>
      </c>
      <c r="B49" s="32" t="n">
        <f aca="false">B40</f>
        <v>0</v>
      </c>
      <c r="C49" s="32" t="n">
        <f aca="false">C40</f>
        <v>0</v>
      </c>
      <c r="D49" s="32" t="n">
        <f aca="false">D40</f>
        <v>0</v>
      </c>
      <c r="E49" s="32" t="n">
        <f aca="false">E40</f>
        <v>0</v>
      </c>
      <c r="F49" s="32" t="n">
        <f aca="false">F40</f>
        <v>0</v>
      </c>
      <c r="G49" s="32" t="n">
        <f aca="false">G40</f>
        <v>0</v>
      </c>
    </row>
    <row r="50" customFormat="false" ht="12.75" hidden="false" customHeight="false" outlineLevel="0" collapsed="false">
      <c r="A50" s="32" t="n">
        <f aca="false">A41</f>
        <v>0</v>
      </c>
      <c r="B50" s="32" t="n">
        <f aca="false">B41</f>
        <v>293.88582710007</v>
      </c>
      <c r="C50" s="32" t="n">
        <f aca="false">C41</f>
        <v>0</v>
      </c>
      <c r="D50" s="32" t="n">
        <f aca="false">D41</f>
        <v>0</v>
      </c>
      <c r="E50" s="32" t="n">
        <f aca="false">E41</f>
        <v>0</v>
      </c>
      <c r="F50" s="32" t="n">
        <f aca="false">F41</f>
        <v>0</v>
      </c>
      <c r="G50" s="32" t="n">
        <f aca="false">G41</f>
        <v>0</v>
      </c>
    </row>
    <row r="51" customFormat="false" ht="12.75" hidden="false" customHeight="false" outlineLevel="0" collapsed="false">
      <c r="A51" s="32" t="n">
        <f aca="false">A42</f>
        <v>0</v>
      </c>
      <c r="B51" s="32" t="n">
        <f aca="false">B42</f>
        <v>0</v>
      </c>
      <c r="C51" s="32" t="n">
        <f aca="false">C42</f>
        <v>127.679939245138</v>
      </c>
      <c r="D51" s="32" t="n">
        <f aca="false">D42</f>
        <v>0</v>
      </c>
      <c r="E51" s="32" t="n">
        <f aca="false">E42</f>
        <v>0</v>
      </c>
      <c r="F51" s="32" t="n">
        <f aca="false">F42</f>
        <v>0</v>
      </c>
      <c r="G51" s="32" t="n">
        <f aca="false">G42</f>
        <v>0</v>
      </c>
    </row>
    <row r="52" customFormat="false" ht="12.75" hidden="false" customHeight="false" outlineLevel="0" collapsed="false">
      <c r="A52" s="32" t="n">
        <f aca="false">A43</f>
        <v>0</v>
      </c>
      <c r="B52" s="32" t="n">
        <f aca="false">B43</f>
        <v>0</v>
      </c>
      <c r="C52" s="32" t="n">
        <f aca="false">C43</f>
        <v>0</v>
      </c>
      <c r="D52" s="32" t="n">
        <f aca="false">D43</f>
        <v>218.622569560157</v>
      </c>
      <c r="E52" s="32" t="n">
        <f aca="false">E43</f>
        <v>0</v>
      </c>
      <c r="F52" s="32" t="n">
        <f aca="false">F43</f>
        <v>0</v>
      </c>
      <c r="G52" s="32" t="n">
        <f aca="false">G43</f>
        <v>0</v>
      </c>
    </row>
    <row r="53" customFormat="false" ht="12.75" hidden="false" customHeight="false" outlineLevel="0" collapsed="false">
      <c r="A53" s="32" t="n">
        <f aca="false">A44</f>
        <v>0</v>
      </c>
      <c r="B53" s="32" t="n">
        <f aca="false">B44</f>
        <v>0</v>
      </c>
      <c r="C53" s="32" t="n">
        <f aca="false">C44</f>
        <v>0</v>
      </c>
      <c r="D53" s="32" t="n">
        <f aca="false">D44</f>
        <v>0</v>
      </c>
      <c r="E53" s="32" t="n">
        <f aca="false">E44</f>
        <v>295.79587402082</v>
      </c>
      <c r="F53" s="32" t="n">
        <f aca="false">F44</f>
        <v>0</v>
      </c>
      <c r="G53" s="32" t="n">
        <f aca="false">G44</f>
        <v>0</v>
      </c>
    </row>
    <row r="54" customFormat="false" ht="12.75" hidden="false" customHeight="false" outlineLevel="0" collapsed="false">
      <c r="A54" s="32" t="n">
        <f aca="false">A45</f>
        <v>0</v>
      </c>
      <c r="B54" s="32" t="n">
        <f aca="false">B45</f>
        <v>0</v>
      </c>
      <c r="C54" s="32" t="n">
        <f aca="false">C45</f>
        <v>0</v>
      </c>
      <c r="D54" s="32" t="n">
        <f aca="false">D45</f>
        <v>0</v>
      </c>
      <c r="E54" s="32" t="n">
        <f aca="false">E45</f>
        <v>0</v>
      </c>
      <c r="F54" s="32" t="n">
        <f aca="false">F45</f>
        <v>119.533710307423</v>
      </c>
      <c r="G54" s="32" t="n">
        <f aca="false">G45</f>
        <v>0</v>
      </c>
    </row>
    <row r="55" customFormat="false" ht="12.75" hidden="false" customHeight="false" outlineLevel="0" collapsed="false">
      <c r="A55" s="32" t="n">
        <f aca="false">A46</f>
        <v>0</v>
      </c>
      <c r="B55" s="32" t="n">
        <f aca="false">B46</f>
        <v>0</v>
      </c>
      <c r="C55" s="32" t="n">
        <f aca="false">C46</f>
        <v>0</v>
      </c>
      <c r="D55" s="32" t="n">
        <f aca="false">D46</f>
        <v>0</v>
      </c>
      <c r="E55" s="32" t="n">
        <f aca="false">E46</f>
        <v>0</v>
      </c>
      <c r="F55" s="32" t="n">
        <f aca="false">F46</f>
        <v>0</v>
      </c>
      <c r="G55" s="32" t="n">
        <f aca="false">G46</f>
        <v>32.2316748455326</v>
      </c>
    </row>
    <row r="57" customFormat="false" ht="12.75" hidden="false" customHeight="false" outlineLevel="0" collapsed="false">
      <c r="A57" s="0" t="s">
        <v>66</v>
      </c>
    </row>
    <row r="58" customFormat="false" ht="12.75" hidden="false" customHeight="false" outlineLevel="0" collapsed="false">
      <c r="A58" s="32" t="n">
        <f aca="false" t="array" ref="A58:G64">MMULT(M14:S20,A49:G55)</f>
        <v>120.079993615384</v>
      </c>
      <c r="B58" s="32" t="n">
        <v>0</v>
      </c>
      <c r="C58" s="32" t="n">
        <v>0</v>
      </c>
      <c r="D58" s="32" t="n">
        <v>0</v>
      </c>
      <c r="E58" s="32" t="n">
        <v>0</v>
      </c>
      <c r="F58" s="32" t="n">
        <v>0</v>
      </c>
      <c r="G58" s="32" t="n">
        <v>0</v>
      </c>
    </row>
    <row r="59" customFormat="false" ht="12.75" hidden="false" customHeight="false" outlineLevel="0" collapsed="false">
      <c r="A59" s="32" t="n">
        <v>0</v>
      </c>
      <c r="B59" s="32" t="n">
        <v>587.771654200139</v>
      </c>
      <c r="C59" s="32" t="n">
        <v>0</v>
      </c>
      <c r="D59" s="32" t="n">
        <v>0</v>
      </c>
      <c r="E59" s="32" t="n">
        <v>0</v>
      </c>
      <c r="F59" s="32" t="n">
        <v>0</v>
      </c>
      <c r="G59" s="32" t="n">
        <v>0</v>
      </c>
    </row>
    <row r="60" customFormat="false" ht="12.75" hidden="false" customHeight="false" outlineLevel="0" collapsed="false">
      <c r="A60" s="32" t="n">
        <v>0</v>
      </c>
      <c r="B60" s="32" t="n">
        <v>0</v>
      </c>
      <c r="C60" s="32" t="n">
        <v>255.359878490276</v>
      </c>
      <c r="D60" s="32" t="n">
        <v>0</v>
      </c>
      <c r="E60" s="32" t="n">
        <v>0</v>
      </c>
      <c r="F60" s="32" t="n">
        <v>0</v>
      </c>
      <c r="G60" s="32" t="n">
        <v>0</v>
      </c>
    </row>
    <row r="61" customFormat="false" ht="12.75" hidden="false" customHeight="false" outlineLevel="0" collapsed="false">
      <c r="A61" s="32" t="n">
        <v>0</v>
      </c>
      <c r="B61" s="32" t="n">
        <v>0</v>
      </c>
      <c r="C61" s="32" t="n">
        <v>0</v>
      </c>
      <c r="D61" s="32" t="n">
        <v>437.245139120314</v>
      </c>
      <c r="E61" s="32" t="n">
        <v>0</v>
      </c>
      <c r="F61" s="32" t="n">
        <v>0</v>
      </c>
      <c r="G61" s="32" t="n">
        <v>0</v>
      </c>
    </row>
    <row r="62" customFormat="false" ht="12.75" hidden="false" customHeight="false" outlineLevel="0" collapsed="false">
      <c r="A62" s="32" t="n">
        <v>0</v>
      </c>
      <c r="B62" s="32" t="n">
        <v>0</v>
      </c>
      <c r="C62" s="32" t="n">
        <v>0</v>
      </c>
      <c r="D62" s="32" t="n">
        <v>0</v>
      </c>
      <c r="E62" s="32" t="n">
        <v>591.59174804164</v>
      </c>
      <c r="F62" s="32" t="n">
        <v>0</v>
      </c>
      <c r="G62" s="32" t="n">
        <v>0</v>
      </c>
    </row>
    <row r="63" customFormat="false" ht="12.75" hidden="false" customHeight="false" outlineLevel="0" collapsed="false">
      <c r="A63" s="32" t="n">
        <v>0</v>
      </c>
      <c r="B63" s="32" t="n">
        <v>0</v>
      </c>
      <c r="C63" s="32" t="n">
        <v>0</v>
      </c>
      <c r="D63" s="32" t="n">
        <v>0</v>
      </c>
      <c r="E63" s="32" t="n">
        <v>0</v>
      </c>
      <c r="F63" s="32" t="n">
        <v>239.067420614846</v>
      </c>
      <c r="G63" s="32" t="n">
        <v>0</v>
      </c>
    </row>
    <row r="64" customFormat="false" ht="12.75" hidden="false" customHeight="false" outlineLevel="0" collapsed="false">
      <c r="A64" s="32" t="n">
        <v>0</v>
      </c>
      <c r="B64" s="32" t="n">
        <v>0</v>
      </c>
      <c r="C64" s="32" t="n">
        <v>0</v>
      </c>
      <c r="D64" s="32" t="n">
        <v>0</v>
      </c>
      <c r="E64" s="32" t="n">
        <v>0</v>
      </c>
      <c r="F64" s="32" t="n">
        <v>0</v>
      </c>
      <c r="G64" s="32" t="n">
        <v>64.4633496910653</v>
      </c>
    </row>
    <row r="66" customFormat="false" ht="12.75" hidden="false" customHeight="false" outlineLevel="0" collapsed="false">
      <c r="A66" s="0" t="s">
        <v>67</v>
      </c>
    </row>
    <row r="67" customFormat="false" ht="12.75" hidden="false" customHeight="false" outlineLevel="0" collapsed="false">
      <c r="A67" s="25" t="n">
        <f aca="false" t="array" ref="A67:G73">MINVERSE(A58:G64)</f>
        <v>0.00832778192179958</v>
      </c>
      <c r="B67" s="25" t="n">
        <v>0</v>
      </c>
      <c r="C67" s="25" t="n">
        <v>0</v>
      </c>
      <c r="D67" s="25" t="n">
        <v>0</v>
      </c>
      <c r="E67" s="25" t="n">
        <v>0</v>
      </c>
      <c r="F67" s="25" t="n">
        <v>0</v>
      </c>
      <c r="G67" s="25" t="n">
        <v>0</v>
      </c>
    </row>
    <row r="68" customFormat="false" ht="12.75" hidden="false" customHeight="false" outlineLevel="0" collapsed="false">
      <c r="A68" s="25" t="n">
        <v>0</v>
      </c>
      <c r="B68" s="25" t="n">
        <v>0.00170134097630284</v>
      </c>
      <c r="C68" s="25" t="n">
        <v>0</v>
      </c>
      <c r="D68" s="25" t="n">
        <v>0</v>
      </c>
      <c r="E68" s="25" t="n">
        <v>0</v>
      </c>
      <c r="F68" s="25" t="n">
        <v>0</v>
      </c>
      <c r="G68" s="25" t="n">
        <v>0</v>
      </c>
    </row>
    <row r="69" customFormat="false" ht="12.75" hidden="false" customHeight="false" outlineLevel="0" collapsed="false">
      <c r="A69" s="25" t="n">
        <v>0</v>
      </c>
      <c r="B69" s="25" t="n">
        <v>0</v>
      </c>
      <c r="C69" s="25" t="n">
        <v>0.0039160419636481</v>
      </c>
      <c r="D69" s="25" t="n">
        <v>0</v>
      </c>
      <c r="E69" s="25" t="n">
        <v>0</v>
      </c>
      <c r="F69" s="25" t="n">
        <v>0</v>
      </c>
      <c r="G69" s="25" t="n">
        <v>0</v>
      </c>
    </row>
    <row r="70" customFormat="false" ht="12.75" hidden="false" customHeight="false" outlineLevel="0" collapsed="false">
      <c r="A70" s="25" t="n">
        <v>0</v>
      </c>
      <c r="B70" s="25" t="n">
        <v>0</v>
      </c>
      <c r="C70" s="25" t="n">
        <v>0</v>
      </c>
      <c r="D70" s="25" t="n">
        <v>0.0022870465798931</v>
      </c>
      <c r="E70" s="25" t="n">
        <v>0</v>
      </c>
      <c r="F70" s="25" t="n">
        <v>0</v>
      </c>
      <c r="G70" s="25" t="n">
        <v>0</v>
      </c>
    </row>
    <row r="71" customFormat="false" ht="12.75" hidden="false" customHeight="false" outlineLevel="0" collapsed="false">
      <c r="A71" s="25" t="n">
        <v>0</v>
      </c>
      <c r="B71" s="25" t="n">
        <v>0</v>
      </c>
      <c r="C71" s="25" t="n">
        <v>0</v>
      </c>
      <c r="D71" s="25" t="n">
        <v>0</v>
      </c>
      <c r="E71" s="25" t="n">
        <v>0.00169035488292446</v>
      </c>
      <c r="F71" s="25" t="n">
        <v>0</v>
      </c>
      <c r="G71" s="25" t="n">
        <v>0</v>
      </c>
    </row>
    <row r="72" customFormat="false" ht="12.75" hidden="false" customHeight="false" outlineLevel="0" collapsed="false">
      <c r="A72" s="25" t="n">
        <v>0</v>
      </c>
      <c r="B72" s="25" t="n">
        <v>0</v>
      </c>
      <c r="C72" s="25" t="n">
        <v>0</v>
      </c>
      <c r="D72" s="25" t="n">
        <v>0</v>
      </c>
      <c r="E72" s="25" t="n">
        <v>0</v>
      </c>
      <c r="F72" s="25" t="n">
        <v>0.00418292043904664</v>
      </c>
      <c r="G72" s="25" t="n">
        <v>0</v>
      </c>
    </row>
    <row r="73" customFormat="false" ht="12.75" hidden="false" customHeight="false" outlineLevel="0" collapsed="false">
      <c r="A73" s="25" t="n">
        <v>0</v>
      </c>
      <c r="B73" s="25" t="n">
        <v>0</v>
      </c>
      <c r="C73" s="25" t="n">
        <v>0</v>
      </c>
      <c r="D73" s="25" t="n">
        <v>0</v>
      </c>
      <c r="E73" s="25" t="n">
        <v>0</v>
      </c>
      <c r="F73" s="25" t="n">
        <v>0</v>
      </c>
      <c r="G73" s="25" t="n">
        <v>0.0155126906186602</v>
      </c>
    </row>
    <row r="75" customFormat="false" ht="12.75" hidden="false" customHeight="false" outlineLevel="0" collapsed="false">
      <c r="A75" s="0" t="s">
        <v>68</v>
      </c>
    </row>
    <row r="76" customFormat="false" ht="12.75" hidden="false" customHeight="false" outlineLevel="0" collapsed="false">
      <c r="A76" s="25" t="n">
        <f aca="false" t="array" ref="A76:G80">MMULT(A23:G27,A67:G73)</f>
        <v>0.00832778192179958</v>
      </c>
      <c r="B76" s="25" t="n">
        <v>-0.00170134097630284</v>
      </c>
      <c r="C76" s="25" t="n">
        <v>0</v>
      </c>
      <c r="D76" s="25" t="n">
        <v>0</v>
      </c>
      <c r="E76" s="25" t="n">
        <v>-0.00169035488292446</v>
      </c>
      <c r="F76" s="25" t="n">
        <v>0</v>
      </c>
      <c r="G76" s="25" t="n">
        <v>0</v>
      </c>
    </row>
    <row r="77" customFormat="false" ht="12.75" hidden="false" customHeight="false" outlineLevel="0" collapsed="false">
      <c r="A77" s="25" t="n">
        <v>0</v>
      </c>
      <c r="B77" s="25" t="n">
        <v>0.00170134097630284</v>
      </c>
      <c r="C77" s="25" t="n">
        <v>0.0039160419636481</v>
      </c>
      <c r="D77" s="25" t="n">
        <v>0</v>
      </c>
      <c r="E77" s="25" t="n">
        <v>0</v>
      </c>
      <c r="F77" s="25" t="n">
        <v>0</v>
      </c>
      <c r="G77" s="25" t="n">
        <v>0</v>
      </c>
    </row>
    <row r="78" customFormat="false" ht="12.75" hidden="false" customHeight="false" outlineLevel="0" collapsed="false">
      <c r="A78" s="25" t="n">
        <v>0</v>
      </c>
      <c r="B78" s="25" t="n">
        <v>0</v>
      </c>
      <c r="C78" s="25" t="n">
        <v>-0.0039160419636481</v>
      </c>
      <c r="D78" s="25" t="n">
        <v>0.0022870465798931</v>
      </c>
      <c r="E78" s="25" t="n">
        <v>0</v>
      </c>
      <c r="F78" s="25" t="n">
        <v>0</v>
      </c>
      <c r="G78" s="25" t="n">
        <v>0</v>
      </c>
    </row>
    <row r="79" customFormat="false" ht="12.75" hidden="false" customHeight="false" outlineLevel="0" collapsed="false">
      <c r="A79" s="25" t="n">
        <v>0</v>
      </c>
      <c r="B79" s="25" t="n">
        <v>0</v>
      </c>
      <c r="C79" s="25" t="n">
        <v>0</v>
      </c>
      <c r="D79" s="25" t="n">
        <v>-0.0022870465798931</v>
      </c>
      <c r="E79" s="25" t="n">
        <v>0.00169035488292446</v>
      </c>
      <c r="F79" s="25" t="n">
        <v>0.00418292043904664</v>
      </c>
      <c r="G79" s="25" t="n">
        <v>0</v>
      </c>
    </row>
    <row r="80" customFormat="false" ht="12.75" hidden="false" customHeight="false" outlineLevel="0" collapsed="false">
      <c r="A80" s="25" t="n">
        <v>0</v>
      </c>
      <c r="B80" s="25" t="n">
        <v>0</v>
      </c>
      <c r="C80" s="25" t="n">
        <v>0</v>
      </c>
      <c r="D80" s="25" t="n">
        <v>0</v>
      </c>
      <c r="E80" s="25" t="n">
        <v>0</v>
      </c>
      <c r="F80" s="25" t="n">
        <v>-0.00418292043904664</v>
      </c>
      <c r="G80" s="25" t="n">
        <v>0.0155126906186602</v>
      </c>
    </row>
    <row r="82" customFormat="false" ht="12.75" hidden="false" customHeight="false" outlineLevel="0" collapsed="false">
      <c r="A82" s="0" t="s">
        <v>69</v>
      </c>
    </row>
    <row r="83" customFormat="false" ht="12.75" hidden="false" customHeight="false" outlineLevel="0" collapsed="false">
      <c r="A83" s="25" t="n">
        <f aca="false" t="array" ref="A83:E87">MMULT(A76:G80,C14:G20)</f>
        <v>0.0117194777810269</v>
      </c>
      <c r="B83" s="25" t="n">
        <v>-0.00170134097630284</v>
      </c>
      <c r="C83" s="25" t="n">
        <v>0</v>
      </c>
      <c r="D83" s="25" t="n">
        <v>-0.00169035488292446</v>
      </c>
      <c r="E83" s="25" t="n">
        <v>0</v>
      </c>
    </row>
    <row r="84" customFormat="false" ht="12.75" hidden="false" customHeight="false" outlineLevel="0" collapsed="false">
      <c r="A84" s="25" t="n">
        <v>-0.00170134097630284</v>
      </c>
      <c r="B84" s="25" t="n">
        <v>0.00561738293995094</v>
      </c>
      <c r="C84" s="25" t="n">
        <v>-0.0039160419636481</v>
      </c>
      <c r="D84" s="25" t="n">
        <v>0</v>
      </c>
      <c r="E84" s="25" t="n">
        <v>0</v>
      </c>
    </row>
    <row r="85" customFormat="false" ht="12.75" hidden="false" customHeight="false" outlineLevel="0" collapsed="false">
      <c r="A85" s="25" t="n">
        <v>0</v>
      </c>
      <c r="B85" s="25" t="n">
        <v>-0.0039160419636481</v>
      </c>
      <c r="C85" s="25" t="n">
        <v>0.0062030885435412</v>
      </c>
      <c r="D85" s="25" t="n">
        <v>-0.0022870465798931</v>
      </c>
      <c r="E85" s="25" t="n">
        <v>0</v>
      </c>
    </row>
    <row r="86" customFormat="false" ht="12.75" hidden="false" customHeight="false" outlineLevel="0" collapsed="false">
      <c r="A86" s="25" t="n">
        <v>-0.00169035488292446</v>
      </c>
      <c r="B86" s="25" t="n">
        <v>0</v>
      </c>
      <c r="C86" s="25" t="n">
        <v>-0.0022870465798931</v>
      </c>
      <c r="D86" s="25" t="n">
        <v>0.0081603219018642</v>
      </c>
      <c r="E86" s="25" t="n">
        <v>-0.00418292043904664</v>
      </c>
    </row>
    <row r="87" customFormat="false" ht="12.75" hidden="false" customHeight="false" outlineLevel="0" collapsed="false">
      <c r="A87" s="25" t="n">
        <v>0</v>
      </c>
      <c r="B87" s="25" t="n">
        <v>0</v>
      </c>
      <c r="C87" s="25" t="n">
        <v>0</v>
      </c>
      <c r="D87" s="25" t="n">
        <v>-0.00418292043904664</v>
      </c>
      <c r="E87" s="25" t="n">
        <v>0.0196956110577068</v>
      </c>
    </row>
    <row r="89" customFormat="false" ht="12.75" hidden="false" customHeight="false" outlineLevel="0" collapsed="false">
      <c r="A89" s="0" t="s">
        <v>70</v>
      </c>
    </row>
    <row r="90" customFormat="false" ht="12.75" hidden="false" customHeight="false" outlineLevel="0" collapsed="false">
      <c r="A90" s="34" t="n">
        <f aca="false" t="array" ref="A90:E94">-MINVERSE(A83:E87)</f>
        <v>-102.670621169912</v>
      </c>
      <c r="B90" s="34" t="n">
        <v>-75.7401043559139</v>
      </c>
      <c r="C90" s="34" t="n">
        <v>-64.0400275451987</v>
      </c>
      <c r="D90" s="34" t="n">
        <v>-44.0063333600946</v>
      </c>
      <c r="E90" s="34" t="n">
        <v>-9.34599036912904</v>
      </c>
    </row>
    <row r="91" customFormat="false" ht="12.75" hidden="false" customHeight="false" outlineLevel="0" collapsed="false">
      <c r="A91" s="34" t="n">
        <v>-75.7401043559139</v>
      </c>
      <c r="B91" s="34" t="n">
        <v>-410.370488470852</v>
      </c>
      <c r="C91" s="34" t="n">
        <v>-300.39219416573</v>
      </c>
      <c r="D91" s="34" t="n">
        <v>-112.079625731104</v>
      </c>
      <c r="E91" s="34" t="n">
        <v>-23.8032806343364</v>
      </c>
    </row>
    <row r="92" customFormat="false" ht="12.75" hidden="false" customHeight="false" outlineLevel="0" collapsed="false">
      <c r="A92" s="34" t="n">
        <v>-64.0400275451987</v>
      </c>
      <c r="B92" s="34" t="n">
        <v>-300.39219416573</v>
      </c>
      <c r="C92" s="34" t="n">
        <v>-403.076391537013</v>
      </c>
      <c r="D92" s="34" t="n">
        <v>-141.654355209935</v>
      </c>
      <c r="E92" s="34" t="n">
        <v>-30.0843114718067</v>
      </c>
    </row>
    <row r="93" customFormat="false" ht="12.75" hidden="false" customHeight="false" outlineLevel="0" collapsed="false">
      <c r="A93" s="34" t="n">
        <v>-44.0063333600946</v>
      </c>
      <c r="B93" s="34" t="n">
        <v>-112.079625731104</v>
      </c>
      <c r="C93" s="34" t="n">
        <v>-141.654355209935</v>
      </c>
      <c r="D93" s="34" t="n">
        <v>-192.294286517349</v>
      </c>
      <c r="E93" s="34" t="n">
        <v>-40.8391341110776</v>
      </c>
    </row>
    <row r="94" customFormat="false" ht="12.75" hidden="false" customHeight="false" outlineLevel="0" collapsed="false">
      <c r="A94" s="34" t="n">
        <v>-9.34599036912905</v>
      </c>
      <c r="B94" s="34" t="n">
        <v>-23.8032806343364</v>
      </c>
      <c r="C94" s="34" t="n">
        <v>-30.0843114718067</v>
      </c>
      <c r="D94" s="34" t="n">
        <v>-40.8391341110776</v>
      </c>
      <c r="E94" s="34" t="n">
        <v>-59.4460788931985</v>
      </c>
    </row>
    <row r="96" customFormat="false" ht="12.75" hidden="false" customHeight="false" outlineLevel="0" collapsed="false">
      <c r="A96" s="0" t="s">
        <v>71</v>
      </c>
      <c r="C96" s="0" t="s">
        <v>72</v>
      </c>
      <c r="E96" s="0" t="s">
        <v>73</v>
      </c>
    </row>
    <row r="97" customFormat="false" ht="12.75" hidden="false" customHeight="false" outlineLevel="0" collapsed="false">
      <c r="A97" s="34" t="n">
        <f aca="false" t="array" ref="A97:A103">MMULT(A40:G46,B31:B37)</f>
        <v>6.40831518776098</v>
      </c>
      <c r="C97" s="25" t="n">
        <f aca="false" t="array" ref="C97:C103">MMULT(J14:J20,K14)</f>
        <v>-100</v>
      </c>
      <c r="E97" s="34" t="n">
        <f aca="false">A97+C97</f>
        <v>-93.591684812239</v>
      </c>
    </row>
    <row r="98" customFormat="false" ht="12.75" hidden="false" customHeight="false" outlineLevel="0" collapsed="false">
      <c r="A98" s="34" t="n">
        <v>10.7232168111634</v>
      </c>
      <c r="C98" s="25" t="n">
        <v>0</v>
      </c>
      <c r="E98" s="34" t="n">
        <f aca="false">A98+C98</f>
        <v>10.7232168111634</v>
      </c>
    </row>
    <row r="99" customFormat="false" ht="12.75" hidden="false" customHeight="false" outlineLevel="0" collapsed="false">
      <c r="A99" s="34" t="n">
        <v>0.448450720827365</v>
      </c>
      <c r="C99" s="25" t="n">
        <v>0</v>
      </c>
      <c r="E99" s="34" t="n">
        <f aca="false">A99+C99</f>
        <v>0.448450720827365</v>
      </c>
    </row>
    <row r="100" customFormat="false" ht="12.75" hidden="false" customHeight="false" outlineLevel="0" collapsed="false">
      <c r="A100" s="34" t="n">
        <v>7.32654594300891</v>
      </c>
      <c r="C100" s="25" t="n">
        <v>0</v>
      </c>
      <c r="E100" s="34" t="n">
        <f aca="false">A100+C100</f>
        <v>7.32654594300891</v>
      </c>
    </row>
    <row r="101" customFormat="false" ht="12.75" hidden="false" customHeight="false" outlineLevel="0" collapsed="false">
      <c r="A101" s="34" t="n">
        <v>3.03084474329683</v>
      </c>
      <c r="C101" s="25" t="n">
        <v>0</v>
      </c>
      <c r="E101" s="34" t="n">
        <f aca="false">A101+C101</f>
        <v>3.03084474329683</v>
      </c>
    </row>
    <row r="102" customFormat="false" ht="12.75" hidden="false" customHeight="false" outlineLevel="0" collapsed="false">
      <c r="A102" s="34" t="n">
        <v>6.36707033238256</v>
      </c>
      <c r="C102" s="25" t="n">
        <v>0</v>
      </c>
      <c r="E102" s="34" t="n">
        <f aca="false">A102+C102</f>
        <v>6.36707033238256</v>
      </c>
    </row>
    <row r="103" customFormat="false" ht="12.75" hidden="false" customHeight="false" outlineLevel="0" collapsed="false">
      <c r="A103" s="34" t="n">
        <v>3.00611607467217</v>
      </c>
      <c r="C103" s="25" t="n">
        <v>-100</v>
      </c>
      <c r="E103" s="34" t="n">
        <f aca="false">A103+C103</f>
        <v>-96.9938839253278</v>
      </c>
    </row>
    <row r="105" customFormat="false" ht="12.75" hidden="false" customHeight="false" outlineLevel="0" collapsed="false">
      <c r="A105" s="0" t="s">
        <v>74</v>
      </c>
      <c r="C105" s="0" t="s">
        <v>75</v>
      </c>
      <c r="E105" s="0" t="s">
        <v>76</v>
      </c>
    </row>
    <row r="106" customFormat="false" ht="12.75" hidden="false" customHeight="false" outlineLevel="0" collapsed="false">
      <c r="A106" s="29" t="n">
        <f aca="false" t="array" ref="A106:A110">MMULT(A76:G80,E97:E103)</f>
        <v>-0.802778192179958</v>
      </c>
      <c r="C106" s="32" t="n">
        <f aca="false" t="array" ref="C106:C110">MMULT(A23:G27,B31:B37)</f>
        <v>0.0600000000000001</v>
      </c>
      <c r="E106" s="29" t="n">
        <f aca="false">A106-(C106-J23)</f>
        <v>-0.802778192179958</v>
      </c>
    </row>
    <row r="107" customFormat="false" ht="12.75" hidden="false" customHeight="false" outlineLevel="0" collapsed="false">
      <c r="A107" s="29" t="n">
        <v>0.02</v>
      </c>
      <c r="C107" s="32" t="n">
        <v>0.0399999999999999</v>
      </c>
      <c r="E107" s="29" t="n">
        <f aca="false">A107-(C107-J24)</f>
        <v>0.02</v>
      </c>
    </row>
    <row r="108" customFormat="false" ht="12.75" hidden="false" customHeight="false" outlineLevel="0" collapsed="false">
      <c r="A108" s="29" t="n">
        <v>0.015</v>
      </c>
      <c r="C108" s="32" t="n">
        <v>0.03</v>
      </c>
      <c r="E108" s="29" t="n">
        <f aca="false">A108-(C108-J25)</f>
        <v>0.015</v>
      </c>
    </row>
    <row r="109" customFormat="false" ht="12.75" hidden="false" customHeight="false" outlineLevel="0" collapsed="false">
      <c r="A109" s="29" t="n">
        <v>0.015</v>
      </c>
      <c r="C109" s="32" t="n">
        <v>0.03</v>
      </c>
      <c r="E109" s="29" t="n">
        <f aca="false">A109-(C109-J26)</f>
        <v>0.015</v>
      </c>
    </row>
    <row r="110" customFormat="false" ht="12.75" hidden="false" customHeight="false" outlineLevel="0" collapsed="false">
      <c r="A110" s="29" t="n">
        <v>-1.53126906186602</v>
      </c>
      <c r="C110" s="32" t="n">
        <v>0.0400000000000002</v>
      </c>
      <c r="E110" s="29" t="n">
        <f aca="false">A110-(C110-J27)</f>
        <v>-1.53126906186602</v>
      </c>
    </row>
    <row r="112" customFormat="false" ht="12.75" hidden="false" customHeight="false" outlineLevel="0" collapsed="false">
      <c r="A112" s="0" t="s">
        <v>86</v>
      </c>
    </row>
    <row r="113" customFormat="false" ht="12.75" hidden="false" customHeight="false" outlineLevel="0" collapsed="false">
      <c r="A113" s="35" t="n">
        <f aca="false" t="array" ref="A113:A117">MMULT(A90:E94,E106:E110)</f>
        <v>93.5974640568224</v>
      </c>
    </row>
    <row r="114" customFormat="false" ht="12.75" hidden="false" customHeight="false" outlineLevel="0" collapsed="false">
      <c r="A114" s="35" t="n">
        <v>82.8572441887663</v>
      </c>
    </row>
    <row r="115" customFormat="false" ht="12.75" hidden="false" customHeight="false" outlineLevel="0" collapsed="false">
      <c r="A115" s="35" t="n">
        <v>83.2983078596891</v>
      </c>
    </row>
    <row r="116" customFormat="false" ht="12.75" hidden="false" customHeight="false" outlineLevel="0" collapsed="false">
      <c r="A116" s="35" t="n">
        <v>90.6122051764442</v>
      </c>
    </row>
    <row r="117" customFormat="false" ht="12.75" hidden="false" customHeight="false" outlineLevel="0" collapsed="false">
      <c r="A117" s="35" t="n">
        <v>96.9907814146321</v>
      </c>
    </row>
    <row r="119" customFormat="false" ht="12.75" hidden="false" customHeight="false" outlineLevel="0" collapsed="false">
      <c r="A119" s="0" t="s">
        <v>78</v>
      </c>
      <c r="C119" s="0" t="s">
        <v>79</v>
      </c>
      <c r="E119" s="0" t="s">
        <v>80</v>
      </c>
    </row>
    <row r="120" customFormat="false" ht="12.75" hidden="false" customHeight="false" outlineLevel="0" collapsed="false">
      <c r="A120" s="0" t="n">
        <f aca="false" t="array" ref="A120:A126">MMULT(C14:G20,A113:A117)</f>
        <v>93.5974640568224</v>
      </c>
      <c r="C120" s="0" t="n">
        <f aca="false">A120+C97</f>
        <v>-6.40253594317763</v>
      </c>
      <c r="E120" s="0" t="n">
        <f aca="false" t="array" ref="E120:E126">MMULT(A67:G73,C120:C126)</f>
        <v>-0.0533189230812666</v>
      </c>
    </row>
    <row r="121" customFormat="false" ht="12.75" hidden="false" customHeight="false" outlineLevel="0" collapsed="false">
      <c r="A121" s="0" t="n">
        <v>-10.7402198680561</v>
      </c>
      <c r="C121" s="0" t="n">
        <f aca="false">A121+C98</f>
        <v>-10.7402198680561</v>
      </c>
      <c r="E121" s="0" t="n">
        <v>-0.0182727761560258</v>
      </c>
    </row>
    <row r="122" customFormat="false" ht="12.75" hidden="false" customHeight="false" outlineLevel="0" collapsed="false">
      <c r="A122" s="0" t="n">
        <v>-0.441063670922787</v>
      </c>
      <c r="C122" s="0" t="n">
        <f aca="false">A122+C99</f>
        <v>-0.441063670922787</v>
      </c>
      <c r="E122" s="0" t="n">
        <v>-0.00172722384397431</v>
      </c>
    </row>
    <row r="123" customFormat="false" ht="12.75" hidden="false" customHeight="false" outlineLevel="0" collapsed="false">
      <c r="A123" s="0" t="n">
        <v>-7.31389731675519</v>
      </c>
      <c r="C123" s="0" t="n">
        <f aca="false">A123+C100</f>
        <v>-7.31389731675519</v>
      </c>
      <c r="E123" s="0" t="n">
        <v>-0.0167272238439743</v>
      </c>
    </row>
    <row r="124" customFormat="false" ht="12.75" hidden="false" customHeight="false" outlineLevel="0" collapsed="false">
      <c r="A124" s="0" t="n">
        <v>-2.98525888037814</v>
      </c>
      <c r="C124" s="0" t="n">
        <f aca="false">A124+C101</f>
        <v>-2.98525888037814</v>
      </c>
      <c r="E124" s="0" t="n">
        <v>-0.00504614692524078</v>
      </c>
    </row>
    <row r="125" customFormat="false" ht="12.75" hidden="false" customHeight="false" outlineLevel="0" collapsed="false">
      <c r="A125" s="0" t="n">
        <v>-6.37857623818792</v>
      </c>
      <c r="C125" s="0" t="n">
        <f aca="false">A125+C102</f>
        <v>-6.37857623818792</v>
      </c>
      <c r="E125" s="0" t="n">
        <v>-0.0266810769187335</v>
      </c>
    </row>
    <row r="126" customFormat="false" ht="12.75" hidden="false" customHeight="false" outlineLevel="0" collapsed="false">
      <c r="A126" s="0" t="n">
        <v>96.9907814146321</v>
      </c>
      <c r="C126" s="0" t="n">
        <f aca="false">A126+C103</f>
        <v>-3.00921858536785</v>
      </c>
      <c r="E126" s="0" t="n">
        <v>-0.0466810769187337</v>
      </c>
    </row>
    <row r="128" customFormat="false" ht="12.75" hidden="false" customHeight="false" outlineLevel="0" collapsed="false">
      <c r="A128" s="0" t="s">
        <v>81</v>
      </c>
    </row>
    <row r="129" customFormat="false" ht="12.75" hidden="false" customHeight="false" outlineLevel="0" collapsed="false">
      <c r="A129" s="0" t="n">
        <f aca="false" t="array" ref="A129:G135">MMULT(A67:G73,A40:G46)</f>
        <v>0.5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2.75" hidden="false" customHeight="false" outlineLevel="0" collapsed="false">
      <c r="A130" s="0" t="n">
        <v>0</v>
      </c>
      <c r="B130" s="0" t="n">
        <v>0.5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2.75" hidden="false" customHeight="false" outlineLevel="0" collapsed="false">
      <c r="A131" s="0" t="n">
        <v>0</v>
      </c>
      <c r="B131" s="0" t="n">
        <v>0</v>
      </c>
      <c r="C131" s="0" t="n">
        <v>0.5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2.7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0.5</v>
      </c>
      <c r="E132" s="0" t="n">
        <v>0</v>
      </c>
      <c r="F132" s="0" t="n">
        <v>0</v>
      </c>
      <c r="G132" s="0" t="n">
        <v>0</v>
      </c>
    </row>
    <row r="133" customFormat="false" ht="12.7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0.5</v>
      </c>
      <c r="F133" s="0" t="n">
        <v>0</v>
      </c>
      <c r="G133" s="0" t="n">
        <v>0</v>
      </c>
    </row>
    <row r="134" customFormat="false" ht="12.7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0.5</v>
      </c>
      <c r="G134" s="0" t="n">
        <v>0</v>
      </c>
    </row>
    <row r="135" customFormat="false" ht="12.7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0.5</v>
      </c>
    </row>
    <row r="138" customFormat="false" ht="12.75" hidden="false" customHeight="false" outlineLevel="0" collapsed="false">
      <c r="A138" s="0" t="s">
        <v>82</v>
      </c>
    </row>
    <row r="139" customFormat="false" ht="12.75" hidden="false" customHeight="false" outlineLevel="0" collapsed="false">
      <c r="A139" s="0" t="n">
        <f aca="false">M23-A129</f>
        <v>0.5</v>
      </c>
      <c r="B139" s="0" t="n">
        <f aca="false">N23-B129</f>
        <v>0</v>
      </c>
      <c r="C139" s="0" t="n">
        <f aca="false">O23-C129</f>
        <v>0</v>
      </c>
      <c r="D139" s="0" t="n">
        <f aca="false">P23-D129</f>
        <v>0</v>
      </c>
      <c r="E139" s="0" t="n">
        <f aca="false">Q23-E129</f>
        <v>0</v>
      </c>
      <c r="F139" s="0" t="n">
        <f aca="false">R23-F129</f>
        <v>0</v>
      </c>
      <c r="G139" s="0" t="n">
        <f aca="false">S23-G129</f>
        <v>0</v>
      </c>
    </row>
    <row r="140" customFormat="false" ht="12.75" hidden="false" customHeight="false" outlineLevel="0" collapsed="false">
      <c r="A140" s="0" t="n">
        <f aca="false">M24-A130</f>
        <v>0</v>
      </c>
      <c r="B140" s="0" t="n">
        <f aca="false">N24-B130</f>
        <v>0.5</v>
      </c>
      <c r="C140" s="0" t="n">
        <f aca="false">O24-C130</f>
        <v>0</v>
      </c>
      <c r="D140" s="0" t="n">
        <f aca="false">P24-D130</f>
        <v>0</v>
      </c>
      <c r="E140" s="0" t="n">
        <f aca="false">Q24-E130</f>
        <v>0</v>
      </c>
      <c r="F140" s="0" t="n">
        <f aca="false">R24-F130</f>
        <v>0</v>
      </c>
      <c r="G140" s="0" t="n">
        <f aca="false">S24-G130</f>
        <v>0</v>
      </c>
    </row>
    <row r="141" customFormat="false" ht="12.75" hidden="false" customHeight="false" outlineLevel="0" collapsed="false">
      <c r="A141" s="0" t="n">
        <f aca="false">M25-A131</f>
        <v>0</v>
      </c>
      <c r="B141" s="0" t="n">
        <f aca="false">N25-B131</f>
        <v>0</v>
      </c>
      <c r="C141" s="0" t="n">
        <f aca="false">O25-C131</f>
        <v>0.5</v>
      </c>
      <c r="D141" s="0" t="n">
        <f aca="false">P25-D131</f>
        <v>0</v>
      </c>
      <c r="E141" s="0" t="n">
        <f aca="false">Q25-E131</f>
        <v>0</v>
      </c>
      <c r="F141" s="0" t="n">
        <f aca="false">R25-F131</f>
        <v>0</v>
      </c>
      <c r="G141" s="0" t="n">
        <f aca="false">S25-G131</f>
        <v>0</v>
      </c>
    </row>
    <row r="142" customFormat="false" ht="12.75" hidden="false" customHeight="false" outlineLevel="0" collapsed="false">
      <c r="A142" s="0" t="n">
        <f aca="false">M26-A132</f>
        <v>0</v>
      </c>
      <c r="B142" s="0" t="n">
        <f aca="false">N26-B132</f>
        <v>0</v>
      </c>
      <c r="C142" s="0" t="n">
        <f aca="false">O26-C132</f>
        <v>0</v>
      </c>
      <c r="D142" s="0" t="n">
        <f aca="false">P26-D132</f>
        <v>0.5</v>
      </c>
      <c r="E142" s="0" t="n">
        <f aca="false">Q26-E132</f>
        <v>0</v>
      </c>
      <c r="F142" s="0" t="n">
        <f aca="false">R26-F132</f>
        <v>0</v>
      </c>
      <c r="G142" s="0" t="n">
        <f aca="false">S26-G132</f>
        <v>0</v>
      </c>
    </row>
    <row r="143" customFormat="false" ht="12.75" hidden="false" customHeight="false" outlineLevel="0" collapsed="false">
      <c r="A143" s="0" t="n">
        <f aca="false">M27-A133</f>
        <v>0</v>
      </c>
      <c r="B143" s="0" t="n">
        <f aca="false">N27-B133</f>
        <v>0</v>
      </c>
      <c r="C143" s="0" t="n">
        <f aca="false">O27-C133</f>
        <v>0</v>
      </c>
      <c r="D143" s="0" t="n">
        <f aca="false">P27-D133</f>
        <v>0</v>
      </c>
      <c r="E143" s="0" t="n">
        <f aca="false">Q27-E133</f>
        <v>0.5</v>
      </c>
      <c r="F143" s="0" t="n">
        <f aca="false">R27-F133</f>
        <v>0</v>
      </c>
      <c r="G143" s="0" t="n">
        <f aca="false">S27-G133</f>
        <v>0</v>
      </c>
    </row>
    <row r="144" customFormat="false" ht="12.75" hidden="false" customHeight="false" outlineLevel="0" collapsed="false">
      <c r="A144" s="0" t="n">
        <f aca="false">M28-A134</f>
        <v>0</v>
      </c>
      <c r="B144" s="0" t="n">
        <f aca="false">N28-B134</f>
        <v>0</v>
      </c>
      <c r="C144" s="0" t="n">
        <f aca="false">O28-C134</f>
        <v>0</v>
      </c>
      <c r="D144" s="0" t="n">
        <f aca="false">P28-D134</f>
        <v>0</v>
      </c>
      <c r="E144" s="0" t="n">
        <f aca="false">Q28-E134</f>
        <v>0</v>
      </c>
      <c r="F144" s="0" t="n">
        <f aca="false">R28-F134</f>
        <v>0.5</v>
      </c>
      <c r="G144" s="0" t="n">
        <f aca="false">S28-G134</f>
        <v>0</v>
      </c>
    </row>
    <row r="145" customFormat="false" ht="12.75" hidden="false" customHeight="false" outlineLevel="0" collapsed="false">
      <c r="A145" s="0" t="n">
        <f aca="false">M29-A135</f>
        <v>0</v>
      </c>
      <c r="B145" s="0" t="n">
        <f aca="false">N29-B135</f>
        <v>0</v>
      </c>
      <c r="C145" s="0" t="n">
        <f aca="false">O29-C135</f>
        <v>0</v>
      </c>
      <c r="D145" s="0" t="n">
        <f aca="false">P29-D135</f>
        <v>0</v>
      </c>
      <c r="E145" s="0" t="n">
        <f aca="false">Q29-E135</f>
        <v>0</v>
      </c>
      <c r="F145" s="0" t="n">
        <f aca="false">R29-F135</f>
        <v>0</v>
      </c>
      <c r="G145" s="0" t="n">
        <f aca="false">S29-G135</f>
        <v>0.5</v>
      </c>
    </row>
    <row r="147" customFormat="false" ht="12.75" hidden="false" customHeight="false" outlineLevel="0" collapsed="false">
      <c r="A147" s="0" t="s">
        <v>83</v>
      </c>
      <c r="C147" s="0" t="s">
        <v>84</v>
      </c>
    </row>
    <row r="148" customFormat="false" ht="12.75" hidden="false" customHeight="false" outlineLevel="0" collapsed="false">
      <c r="A148" s="0" t="n">
        <f aca="false" t="array" ref="A148:A154">MMULT(A139:G145,B31:B37)</f>
        <v>0.0533670513698295</v>
      </c>
      <c r="C148" s="35" t="n">
        <f aca="false">A148-E120</f>
        <v>0.106685974451096</v>
      </c>
    </row>
    <row r="149" customFormat="false" ht="12.75" hidden="false" customHeight="false" outlineLevel="0" collapsed="false">
      <c r="A149" s="0" t="n">
        <v>0.0182438481586118</v>
      </c>
      <c r="C149" s="35" t="n">
        <f aca="false">A149-E121</f>
        <v>0.0365166243146375</v>
      </c>
    </row>
    <row r="150" customFormat="false" ht="12.75" hidden="false" customHeight="false" outlineLevel="0" collapsed="false">
      <c r="A150" s="0" t="n">
        <v>0.0017561518413882</v>
      </c>
      <c r="C150" s="35" t="n">
        <f aca="false">A150-E122</f>
        <v>0.00348337568536251</v>
      </c>
    </row>
    <row r="151" customFormat="false" ht="12.75" hidden="false" customHeight="false" outlineLevel="0" collapsed="false">
      <c r="A151" s="0" t="n">
        <v>0.0167561518413882</v>
      </c>
      <c r="C151" s="35" t="n">
        <f aca="false">A151-E123</f>
        <v>0.0334833756853625</v>
      </c>
    </row>
    <row r="152" customFormat="false" ht="12.75" hidden="false" customHeight="false" outlineLevel="0" collapsed="false">
      <c r="A152" s="0" t="n">
        <v>0.00512320321121771</v>
      </c>
      <c r="C152" s="35" t="n">
        <f aca="false">A152-E124</f>
        <v>0.0101693501364585</v>
      </c>
    </row>
    <row r="153" customFormat="false" ht="12.75" hidden="false" customHeight="false" outlineLevel="0" collapsed="false">
      <c r="A153" s="0" t="n">
        <v>0.0266329486301705</v>
      </c>
      <c r="C153" s="35" t="n">
        <f aca="false">A153-E125</f>
        <v>0.053314025548904</v>
      </c>
    </row>
    <row r="154" customFormat="false" ht="12.75" hidden="false" customHeight="false" outlineLevel="0" collapsed="false">
      <c r="A154" s="0" t="n">
        <v>0.0466329486301706</v>
      </c>
      <c r="C154" s="35" t="n">
        <f aca="false">A154-E126</f>
        <v>0.0933140255489043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4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E120" activeCellId="0" sqref="E120"/>
    </sheetView>
  </sheetViews>
  <sheetFormatPr defaultColWidth="8.6875" defaultRowHeight="12.75" zeroHeight="false" outlineLevelRow="0" outlineLevelCol="0"/>
  <cols>
    <col collapsed="false" customWidth="true" hidden="false" outlineLevel="0" max="256" min="1" style="0" width="11.42"/>
  </cols>
  <sheetData>
    <row r="1" customFormat="false" ht="12.75" hidden="false" customHeight="false" outlineLevel="0" collapsed="false">
      <c r="A1" s="19" t="s">
        <v>91</v>
      </c>
    </row>
    <row r="3" customFormat="false" ht="12.75" hidden="false" customHeight="false" outlineLevel="0" collapsed="false">
      <c r="A3" s="20" t="s">
        <v>42</v>
      </c>
      <c r="B3" s="20" t="s">
        <v>29</v>
      </c>
      <c r="C3" s="20" t="s">
        <v>28</v>
      </c>
      <c r="D3" s="20" t="s">
        <v>30</v>
      </c>
      <c r="E3" s="20" t="s">
        <v>43</v>
      </c>
      <c r="F3" s="20" t="s">
        <v>44</v>
      </c>
    </row>
    <row r="4" customFormat="false" ht="12.8" hidden="false" customHeight="false" outlineLevel="0" collapsed="false">
      <c r="A4" s="21" t="s">
        <v>33</v>
      </c>
      <c r="B4" s="22" t="n">
        <v>0.25</v>
      </c>
      <c r="C4" s="23" t="n">
        <v>500</v>
      </c>
      <c r="D4" s="24" t="n">
        <v>1.5E-006</v>
      </c>
      <c r="E4" s="23" t="n">
        <v>0</v>
      </c>
      <c r="F4" s="25" t="n">
        <f aca="false">B4^2/4*PI()</f>
        <v>0.0490873852123405</v>
      </c>
    </row>
    <row r="5" customFormat="false" ht="12.8" hidden="false" customHeight="false" outlineLevel="0" collapsed="false">
      <c r="A5" s="20" t="s">
        <v>35</v>
      </c>
      <c r="B5" s="22" t="n">
        <v>0.15</v>
      </c>
      <c r="C5" s="23" t="n">
        <v>400</v>
      </c>
      <c r="D5" s="24" t="n">
        <v>1.5E-006</v>
      </c>
      <c r="E5" s="23" t="n">
        <v>10</v>
      </c>
      <c r="F5" s="25" t="n">
        <f aca="false">B5^2/4*PI()</f>
        <v>0.0176714586764426</v>
      </c>
    </row>
    <row r="6" customFormat="false" ht="12.8" hidden="false" customHeight="false" outlineLevel="0" collapsed="false">
      <c r="A6" s="20" t="s">
        <v>36</v>
      </c>
      <c r="B6" s="22" t="n">
        <v>0.1</v>
      </c>
      <c r="C6" s="23" t="n">
        <v>200</v>
      </c>
      <c r="D6" s="24" t="n">
        <v>1.5E-006</v>
      </c>
      <c r="E6" s="23" t="n">
        <v>0</v>
      </c>
      <c r="F6" s="25" t="n">
        <f aca="false">B6^2/4*PI()</f>
        <v>0.00785398163397448</v>
      </c>
    </row>
    <row r="7" customFormat="false" ht="12.8" hidden="false" customHeight="false" outlineLevel="0" collapsed="false">
      <c r="A7" s="20" t="s">
        <v>37</v>
      </c>
      <c r="B7" s="22" t="n">
        <v>0.15</v>
      </c>
      <c r="C7" s="23" t="n">
        <v>400</v>
      </c>
      <c r="D7" s="24" t="n">
        <v>1.5E-006</v>
      </c>
      <c r="E7" s="23" t="n">
        <v>0</v>
      </c>
      <c r="F7" s="25" t="n">
        <f aca="false">B7^2/4*PI()</f>
        <v>0.0176714586764426</v>
      </c>
    </row>
    <row r="8" customFormat="false" ht="12.8" hidden="false" customHeight="false" outlineLevel="0" collapsed="false">
      <c r="A8" s="20" t="s">
        <v>38</v>
      </c>
      <c r="B8" s="22" t="n">
        <v>0.1</v>
      </c>
      <c r="C8" s="23" t="n">
        <v>200</v>
      </c>
      <c r="D8" s="24" t="n">
        <v>1.5E-006</v>
      </c>
      <c r="E8" s="23" t="n">
        <v>0</v>
      </c>
      <c r="F8" s="25" t="n">
        <f aca="false">B8^2/4*PI()</f>
        <v>0.00785398163397448</v>
      </c>
    </row>
    <row r="9" customFormat="false" ht="12.8" hidden="false" customHeight="false" outlineLevel="0" collapsed="false">
      <c r="A9" s="20" t="s">
        <v>39</v>
      </c>
      <c r="B9" s="22" t="n">
        <v>0.2</v>
      </c>
      <c r="C9" s="23" t="n">
        <v>600</v>
      </c>
      <c r="D9" s="24" t="n">
        <v>1.5E-006</v>
      </c>
      <c r="E9" s="23" t="n">
        <v>0</v>
      </c>
      <c r="F9" s="25" t="n">
        <f aca="false">B9^2/4*PI()</f>
        <v>0.0314159265358979</v>
      </c>
    </row>
    <row r="10" customFormat="false" ht="12.8" hidden="false" customHeight="false" outlineLevel="0" collapsed="false">
      <c r="A10" s="20" t="s">
        <v>40</v>
      </c>
      <c r="B10" s="22" t="n">
        <v>0.25</v>
      </c>
      <c r="C10" s="23" t="n">
        <v>300</v>
      </c>
      <c r="D10" s="24" t="n">
        <v>1.5E-006</v>
      </c>
      <c r="E10" s="23" t="n">
        <v>0</v>
      </c>
      <c r="F10" s="25" t="n">
        <f aca="false">B10^2/4*PI()</f>
        <v>0.0490873852123405</v>
      </c>
    </row>
    <row r="12" customFormat="false" ht="12.75" hidden="false" customHeight="false" outlineLevel="0" collapsed="false">
      <c r="A12" s="0" t="s">
        <v>45</v>
      </c>
      <c r="I12" s="0" t="s">
        <v>46</v>
      </c>
      <c r="M12" s="0" t="s">
        <v>47</v>
      </c>
    </row>
    <row r="13" customFormat="false" ht="12.75" hidden="false" customHeight="false" outlineLevel="0" collapsed="false">
      <c r="A13" s="26" t="s">
        <v>48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  <c r="G13" s="0" t="n">
        <v>6</v>
      </c>
      <c r="I13" s="26" t="s">
        <v>49</v>
      </c>
      <c r="J13" s="0" t="s">
        <v>50</v>
      </c>
      <c r="K13" s="0" t="s">
        <v>51</v>
      </c>
    </row>
    <row r="14" customFormat="false" ht="12.75" hidden="false" customHeight="false" outlineLevel="0" collapsed="false">
      <c r="A14" s="0" t="n">
        <v>1</v>
      </c>
      <c r="B14" s="0" t="n">
        <v>-1</v>
      </c>
      <c r="C14" s="23" t="n">
        <v>1</v>
      </c>
      <c r="D14" s="23" t="n">
        <v>0</v>
      </c>
      <c r="E14" s="23" t="n">
        <v>0</v>
      </c>
      <c r="F14" s="23" t="n">
        <v>0</v>
      </c>
      <c r="G14" s="23" t="n">
        <v>0</v>
      </c>
      <c r="I14" s="0" t="n">
        <v>1</v>
      </c>
      <c r="J14" s="23" t="n">
        <v>-1</v>
      </c>
      <c r="K14" s="27" t="n">
        <v>100</v>
      </c>
      <c r="M14" s="23" t="n">
        <v>2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</row>
    <row r="15" customFormat="false" ht="12.75" hidden="false" customHeight="false" outlineLevel="0" collapsed="false">
      <c r="A15" s="0" t="n">
        <v>2</v>
      </c>
      <c r="C15" s="23" t="n">
        <v>-1</v>
      </c>
      <c r="D15" s="23" t="n">
        <v>1</v>
      </c>
      <c r="E15" s="23" t="n">
        <v>0</v>
      </c>
      <c r="F15" s="23" t="n">
        <v>0</v>
      </c>
      <c r="G15" s="23" t="n">
        <v>0</v>
      </c>
      <c r="I15" s="0" t="n">
        <v>2</v>
      </c>
      <c r="J15" s="23" t="n">
        <v>0</v>
      </c>
      <c r="M15" s="25" t="n">
        <v>0</v>
      </c>
      <c r="N15" s="23" t="n">
        <v>2</v>
      </c>
      <c r="O15" s="25" t="n">
        <v>0</v>
      </c>
      <c r="P15" s="25" t="n">
        <v>0</v>
      </c>
      <c r="Q15" s="25" t="n">
        <v>0</v>
      </c>
      <c r="R15" s="25" t="n">
        <v>0</v>
      </c>
      <c r="S15" s="25" t="n">
        <v>0</v>
      </c>
    </row>
    <row r="16" customFormat="false" ht="12.75" hidden="false" customHeight="false" outlineLevel="0" collapsed="false">
      <c r="A16" s="0" t="n">
        <v>3</v>
      </c>
      <c r="C16" s="23" t="n">
        <v>0</v>
      </c>
      <c r="D16" s="23" t="n">
        <v>1</v>
      </c>
      <c r="E16" s="23" t="n">
        <v>-1</v>
      </c>
      <c r="F16" s="23" t="n">
        <v>0</v>
      </c>
      <c r="G16" s="23" t="n">
        <v>0</v>
      </c>
      <c r="I16" s="0" t="n">
        <v>3</v>
      </c>
      <c r="J16" s="23" t="n">
        <v>0</v>
      </c>
      <c r="M16" s="25" t="n">
        <v>0</v>
      </c>
      <c r="N16" s="25" t="n">
        <v>0</v>
      </c>
      <c r="O16" s="23" t="n">
        <v>2</v>
      </c>
      <c r="P16" s="25" t="n">
        <v>0</v>
      </c>
      <c r="Q16" s="25" t="n">
        <v>0</v>
      </c>
      <c r="R16" s="25" t="n">
        <v>0</v>
      </c>
      <c r="S16" s="25" t="n">
        <v>0</v>
      </c>
    </row>
    <row r="17" customFormat="false" ht="12.75" hidden="false" customHeight="false" outlineLevel="0" collapsed="false">
      <c r="A17" s="0" t="n">
        <v>4</v>
      </c>
      <c r="C17" s="23" t="n">
        <v>0</v>
      </c>
      <c r="D17" s="23" t="n">
        <v>0</v>
      </c>
      <c r="E17" s="23" t="n">
        <v>1</v>
      </c>
      <c r="F17" s="23" t="n">
        <v>-1</v>
      </c>
      <c r="G17" s="23" t="n">
        <v>0</v>
      </c>
      <c r="I17" s="0" t="n">
        <v>4</v>
      </c>
      <c r="J17" s="23" t="n">
        <v>0</v>
      </c>
      <c r="M17" s="25" t="n">
        <v>0</v>
      </c>
      <c r="N17" s="25" t="n">
        <v>0</v>
      </c>
      <c r="O17" s="25" t="n">
        <v>0</v>
      </c>
      <c r="P17" s="25" t="n">
        <v>2</v>
      </c>
      <c r="Q17" s="25" t="n">
        <v>0</v>
      </c>
      <c r="R17" s="25" t="n">
        <v>0</v>
      </c>
      <c r="S17" s="25" t="n">
        <v>0</v>
      </c>
    </row>
    <row r="18" customFormat="false" ht="12.75" hidden="false" customHeight="false" outlineLevel="0" collapsed="false">
      <c r="A18" s="0" t="n">
        <v>5</v>
      </c>
      <c r="C18" s="23" t="n">
        <v>-1</v>
      </c>
      <c r="D18" s="23" t="n">
        <v>0</v>
      </c>
      <c r="E18" s="23" t="n">
        <v>0</v>
      </c>
      <c r="F18" s="23" t="n">
        <v>1</v>
      </c>
      <c r="G18" s="23" t="n">
        <v>0</v>
      </c>
      <c r="I18" s="0" t="n">
        <v>5</v>
      </c>
      <c r="J18" s="23" t="n">
        <v>0</v>
      </c>
      <c r="M18" s="25" t="n">
        <v>0</v>
      </c>
      <c r="N18" s="25" t="n">
        <v>0</v>
      </c>
      <c r="O18" s="25" t="n">
        <v>0</v>
      </c>
      <c r="P18" s="25" t="n">
        <v>0</v>
      </c>
      <c r="Q18" s="23" t="n">
        <v>2</v>
      </c>
      <c r="R18" s="25" t="n">
        <v>0</v>
      </c>
      <c r="S18" s="25" t="n">
        <v>0</v>
      </c>
    </row>
    <row r="19" customFormat="false" ht="12.75" hidden="false" customHeight="false" outlineLevel="0" collapsed="false">
      <c r="A19" s="0" t="n">
        <v>6</v>
      </c>
      <c r="C19" s="23" t="n">
        <v>0</v>
      </c>
      <c r="D19" s="23" t="n">
        <v>0</v>
      </c>
      <c r="E19" s="23" t="n">
        <v>0</v>
      </c>
      <c r="F19" s="23" t="n">
        <v>1</v>
      </c>
      <c r="G19" s="23" t="n">
        <v>-1</v>
      </c>
      <c r="I19" s="0" t="n">
        <v>6</v>
      </c>
      <c r="J19" s="23" t="n">
        <v>0</v>
      </c>
      <c r="M19" s="25" t="n">
        <v>0</v>
      </c>
      <c r="N19" s="25" t="n">
        <v>0</v>
      </c>
      <c r="O19" s="25" t="n">
        <v>0</v>
      </c>
      <c r="P19" s="25" t="n">
        <v>0</v>
      </c>
      <c r="Q19" s="25" t="n">
        <v>0</v>
      </c>
      <c r="R19" s="23" t="n">
        <v>2</v>
      </c>
      <c r="S19" s="25" t="n">
        <v>0</v>
      </c>
    </row>
    <row r="20" customFormat="false" ht="12.75" hidden="false" customHeight="false" outlineLevel="0" collapsed="false">
      <c r="A20" s="0" t="n">
        <v>7</v>
      </c>
      <c r="B20" s="0" t="n">
        <v>-1</v>
      </c>
      <c r="C20" s="23" t="n">
        <v>0</v>
      </c>
      <c r="D20" s="23" t="n">
        <v>0</v>
      </c>
      <c r="E20" s="23" t="n">
        <v>0</v>
      </c>
      <c r="F20" s="23" t="n">
        <v>0</v>
      </c>
      <c r="G20" s="23" t="n">
        <v>1</v>
      </c>
      <c r="I20" s="0" t="n">
        <v>1</v>
      </c>
      <c r="J20" s="23" t="n">
        <v>-1</v>
      </c>
      <c r="K20" s="27" t="n">
        <v>100</v>
      </c>
      <c r="M20" s="25" t="n">
        <v>0</v>
      </c>
      <c r="N20" s="25" t="n">
        <v>0</v>
      </c>
      <c r="O20" s="25" t="n">
        <v>0</v>
      </c>
      <c r="P20" s="25" t="n">
        <v>0</v>
      </c>
      <c r="Q20" s="25" t="n">
        <v>0</v>
      </c>
      <c r="R20" s="25" t="n">
        <v>0</v>
      </c>
      <c r="S20" s="23" t="n">
        <v>2</v>
      </c>
    </row>
    <row r="22" customFormat="false" ht="12.75" hidden="false" customHeight="false" outlineLevel="0" collapsed="false">
      <c r="A22" s="0" t="s">
        <v>52</v>
      </c>
      <c r="I22" s="0" t="s">
        <v>53</v>
      </c>
      <c r="M22" s="0" t="s">
        <v>54</v>
      </c>
    </row>
    <row r="23" customFormat="false" ht="12.75" hidden="false" customHeight="false" outlineLevel="0" collapsed="false">
      <c r="A23" s="25" t="n">
        <f aca="false" t="array" ref="A23:G27">TRANSPOSE(C14:G20)</f>
        <v>1</v>
      </c>
      <c r="B23" s="25" t="n">
        <v>-1</v>
      </c>
      <c r="C23" s="25" t="n">
        <v>0</v>
      </c>
      <c r="D23" s="25" t="n">
        <v>0</v>
      </c>
      <c r="E23" s="25" t="n">
        <v>-1</v>
      </c>
      <c r="F23" s="25" t="n">
        <v>0</v>
      </c>
      <c r="G23" s="25" t="n">
        <v>0</v>
      </c>
      <c r="I23" s="0" t="n">
        <v>2</v>
      </c>
      <c r="J23" s="23" t="n">
        <v>0.06</v>
      </c>
      <c r="M23" s="0" t="n">
        <v>1</v>
      </c>
      <c r="N23" s="28" t="n">
        <v>0</v>
      </c>
      <c r="O23" s="28" t="n">
        <v>0</v>
      </c>
      <c r="P23" s="28" t="n">
        <v>0</v>
      </c>
      <c r="Q23" s="28" t="n">
        <v>0</v>
      </c>
      <c r="R23" s="28" t="n">
        <v>0</v>
      </c>
      <c r="S23" s="28" t="n">
        <v>0</v>
      </c>
    </row>
    <row r="24" customFormat="false" ht="12.75" hidden="false" customHeight="false" outlineLevel="0" collapsed="false">
      <c r="A24" s="25" t="n">
        <v>0</v>
      </c>
      <c r="B24" s="25" t="n">
        <v>1</v>
      </c>
      <c r="C24" s="25" t="n">
        <v>1</v>
      </c>
      <c r="D24" s="25" t="n">
        <v>0</v>
      </c>
      <c r="E24" s="25" t="n">
        <v>0</v>
      </c>
      <c r="F24" s="25" t="n">
        <v>0</v>
      </c>
      <c r="G24" s="25" t="n">
        <v>0</v>
      </c>
      <c r="I24" s="0" t="n">
        <v>3</v>
      </c>
      <c r="J24" s="23" t="n">
        <v>0.04</v>
      </c>
      <c r="M24" s="0" t="n">
        <v>0</v>
      </c>
      <c r="N24" s="0" t="n">
        <v>1</v>
      </c>
      <c r="O24" s="28" t="n">
        <v>0</v>
      </c>
      <c r="P24" s="28" t="n">
        <v>0</v>
      </c>
      <c r="Q24" s="28" t="n">
        <v>0</v>
      </c>
      <c r="R24" s="0" t="n">
        <v>0</v>
      </c>
      <c r="S24" s="0" t="n">
        <v>0</v>
      </c>
    </row>
    <row r="25" customFormat="false" ht="12.75" hidden="false" customHeight="false" outlineLevel="0" collapsed="false">
      <c r="A25" s="25" t="n">
        <v>0</v>
      </c>
      <c r="B25" s="25" t="n">
        <v>0</v>
      </c>
      <c r="C25" s="25" t="n">
        <v>-1</v>
      </c>
      <c r="D25" s="25" t="n">
        <v>1</v>
      </c>
      <c r="E25" s="25" t="n">
        <v>0</v>
      </c>
      <c r="F25" s="25" t="n">
        <v>0</v>
      </c>
      <c r="G25" s="25" t="n">
        <v>0</v>
      </c>
      <c r="I25" s="0" t="n">
        <v>4</v>
      </c>
      <c r="J25" s="23" t="n">
        <v>0.03</v>
      </c>
      <c r="M25" s="0" t="n">
        <v>0</v>
      </c>
      <c r="N25" s="0" t="n">
        <v>0</v>
      </c>
      <c r="O25" s="0" t="n">
        <v>1</v>
      </c>
      <c r="P25" s="28" t="n">
        <v>0</v>
      </c>
      <c r="Q25" s="28" t="n">
        <v>0</v>
      </c>
      <c r="R25" s="0" t="n">
        <v>0</v>
      </c>
      <c r="S25" s="0" t="n">
        <v>0</v>
      </c>
    </row>
    <row r="26" customFormat="false" ht="12.75" hidden="false" customHeight="false" outlineLevel="0" collapsed="false">
      <c r="A26" s="25" t="n">
        <v>0</v>
      </c>
      <c r="B26" s="25" t="n">
        <v>0</v>
      </c>
      <c r="C26" s="25" t="n">
        <v>0</v>
      </c>
      <c r="D26" s="25" t="n">
        <v>-1</v>
      </c>
      <c r="E26" s="25" t="n">
        <v>1</v>
      </c>
      <c r="F26" s="25" t="n">
        <v>1</v>
      </c>
      <c r="G26" s="25" t="n">
        <v>0</v>
      </c>
      <c r="I26" s="0" t="n">
        <v>5</v>
      </c>
      <c r="J26" s="23" t="n">
        <v>0.03</v>
      </c>
      <c r="M26" s="0" t="n">
        <v>0</v>
      </c>
      <c r="N26" s="0" t="n">
        <v>0</v>
      </c>
      <c r="O26" s="0" t="n">
        <v>0</v>
      </c>
      <c r="P26" s="0" t="n">
        <v>1</v>
      </c>
      <c r="Q26" s="28" t="n">
        <v>0</v>
      </c>
      <c r="R26" s="0" t="n">
        <v>0</v>
      </c>
      <c r="S26" s="0" t="n">
        <v>0</v>
      </c>
    </row>
    <row r="27" customFormat="false" ht="12.75" hidden="false" customHeight="false" outlineLevel="0" collapsed="false">
      <c r="A27" s="25" t="n">
        <v>0</v>
      </c>
      <c r="B27" s="25" t="n">
        <v>0</v>
      </c>
      <c r="C27" s="25" t="n">
        <v>0</v>
      </c>
      <c r="D27" s="25" t="n">
        <v>0</v>
      </c>
      <c r="E27" s="25" t="n">
        <v>0</v>
      </c>
      <c r="F27" s="25" t="n">
        <v>-1</v>
      </c>
      <c r="G27" s="25" t="n">
        <v>1</v>
      </c>
      <c r="I27" s="0" t="n">
        <v>6</v>
      </c>
      <c r="J27" s="23" t="n">
        <v>0.04</v>
      </c>
      <c r="M27" s="0" t="n">
        <v>0</v>
      </c>
      <c r="N27" s="0" t="n">
        <v>0</v>
      </c>
      <c r="O27" s="0" t="n">
        <v>0</v>
      </c>
      <c r="P27" s="28" t="n">
        <v>0</v>
      </c>
      <c r="Q27" s="0" t="n">
        <v>1</v>
      </c>
      <c r="R27" s="0" t="n">
        <v>0</v>
      </c>
      <c r="S27" s="0" t="n">
        <v>0</v>
      </c>
    </row>
    <row r="28" customFormat="false" ht="12.75" hidden="false" customHeight="false" outlineLevel="0" collapsed="false">
      <c r="M28" s="0" t="n">
        <v>0</v>
      </c>
      <c r="N28" s="0" t="n">
        <v>0</v>
      </c>
      <c r="O28" s="0" t="n">
        <v>0</v>
      </c>
      <c r="P28" s="28" t="n">
        <v>0</v>
      </c>
      <c r="Q28" s="28" t="n">
        <v>0</v>
      </c>
      <c r="R28" s="0" t="n">
        <v>1</v>
      </c>
      <c r="S28" s="0" t="n">
        <v>0</v>
      </c>
    </row>
    <row r="29" customFormat="false" ht="12.75" hidden="false" customHeight="false" outlineLevel="0" collapsed="false">
      <c r="M29" s="0" t="n">
        <v>0</v>
      </c>
      <c r="N29" s="0" t="n">
        <v>0</v>
      </c>
      <c r="O29" s="0" t="n">
        <v>0</v>
      </c>
      <c r="P29" s="28" t="n">
        <v>0</v>
      </c>
      <c r="Q29" s="28" t="n">
        <v>0</v>
      </c>
      <c r="R29" s="0" t="n">
        <v>0</v>
      </c>
      <c r="S29" s="0" t="n">
        <v>1</v>
      </c>
    </row>
    <row r="30" customFormat="false" ht="12.75" hidden="false" customHeight="false" outlineLevel="0" collapsed="false">
      <c r="A30" s="20" t="s">
        <v>55</v>
      </c>
      <c r="B30" s="20" t="s">
        <v>56</v>
      </c>
      <c r="C30" s="20" t="s">
        <v>57</v>
      </c>
      <c r="D30" s="20" t="s">
        <v>58</v>
      </c>
      <c r="E30" s="20" t="s">
        <v>59</v>
      </c>
      <c r="F30" s="20" t="s">
        <v>60</v>
      </c>
      <c r="G30" s="20" t="s">
        <v>61</v>
      </c>
      <c r="H30" s="20" t="s">
        <v>62</v>
      </c>
      <c r="I30" s="20" t="s">
        <v>63</v>
      </c>
    </row>
    <row r="31" customFormat="false" ht="12.75" hidden="false" customHeight="false" outlineLevel="0" collapsed="false">
      <c r="A31" s="21" t="s">
        <v>33</v>
      </c>
      <c r="B31" s="23" t="n">
        <f aca="false">I6!C148</f>
        <v>0.106685974451096</v>
      </c>
      <c r="C31" s="29" t="n">
        <f aca="false">B31/F4</f>
        <v>2.17338882463585</v>
      </c>
      <c r="D31" s="30" t="n">
        <f aca="false">C31*B4/0.00000114</f>
        <v>476620.356279793</v>
      </c>
      <c r="E31" s="31" t="n">
        <f aca="false">0.25/(LOG(D4/3.7/B4+5.74/D31^0.9))^2</f>
        <v>0.0132978164624147</v>
      </c>
      <c r="F31" s="32" t="n">
        <f aca="false">E31*C31^2*C4/19.62/B4</f>
        <v>6.40303957951107</v>
      </c>
      <c r="G31" s="32" t="n">
        <f aca="false">E4*C31^2/19.62</f>
        <v>0</v>
      </c>
      <c r="H31" s="32" t="n">
        <f aca="false">G31+F31</f>
        <v>6.40303957951107</v>
      </c>
      <c r="I31" s="32" t="n">
        <f aca="false">H31/B31^2</f>
        <v>562.563472343466</v>
      </c>
    </row>
    <row r="32" customFormat="false" ht="12.75" hidden="false" customHeight="false" outlineLevel="0" collapsed="false">
      <c r="A32" s="20" t="s">
        <v>35</v>
      </c>
      <c r="B32" s="23" t="n">
        <f aca="false">I6!C149</f>
        <v>0.0365166243146375</v>
      </c>
      <c r="C32" s="29" t="n">
        <f aca="false">B32/F5</f>
        <v>2.0664182274504</v>
      </c>
      <c r="D32" s="30" t="n">
        <f aca="false">C32*B5/0.00000114</f>
        <v>271897.135190842</v>
      </c>
      <c r="E32" s="31" t="n">
        <f aca="false">0.25/(LOG(D5/3.7/B5+5.74/D32^0.9))^2</f>
        <v>0.0147536323501862</v>
      </c>
      <c r="F32" s="32" t="n">
        <f aca="false">E32*C32^2*C5/19.62/B5</f>
        <v>8.56258970164767</v>
      </c>
      <c r="G32" s="32" t="n">
        <f aca="false">E5*C32^2/19.62</f>
        <v>2.17639362423</v>
      </c>
      <c r="H32" s="32" t="n">
        <f aca="false">G32+F32</f>
        <v>10.7389833258777</v>
      </c>
      <c r="I32" s="32" t="n">
        <f aca="false">H32/B32^2</f>
        <v>8053.44915433233</v>
      </c>
    </row>
    <row r="33" customFormat="false" ht="12.75" hidden="false" customHeight="false" outlineLevel="0" collapsed="false">
      <c r="A33" s="20" t="s">
        <v>36</v>
      </c>
      <c r="B33" s="23" t="n">
        <f aca="false">I6!C150</f>
        <v>0.00348337568536251</v>
      </c>
      <c r="C33" s="29" t="n">
        <f aca="false">B33/F6</f>
        <v>0.44351716717725</v>
      </c>
      <c r="D33" s="30" t="n">
        <f aca="false">C33*B6/0.00000114</f>
        <v>38905.014664671</v>
      </c>
      <c r="E33" s="31" t="n">
        <f aca="false">0.25/(LOG(D6/3.7/B6+5.74/D33^0.9))^2</f>
        <v>0.0220396524456656</v>
      </c>
      <c r="F33" s="32" t="n">
        <f aca="false">E33*C33^2*C6/19.62/B6</f>
        <v>0.441933174245393</v>
      </c>
      <c r="G33" s="32" t="n">
        <f aca="false">E6*C33^2/19.62</f>
        <v>0</v>
      </c>
      <c r="H33" s="32" t="n">
        <f aca="false">G33+F33</f>
        <v>0.441933174245393</v>
      </c>
      <c r="I33" s="32" t="n">
        <f aca="false">H33/B33^2</f>
        <v>36421.344307614</v>
      </c>
    </row>
    <row r="34" customFormat="false" ht="12.75" hidden="false" customHeight="false" outlineLevel="0" collapsed="false">
      <c r="A34" s="20" t="s">
        <v>37</v>
      </c>
      <c r="B34" s="23" t="n">
        <f aca="false">I6!C151</f>
        <v>0.0334833756853625</v>
      </c>
      <c r="C34" s="29" t="n">
        <f aca="false">B34/F7</f>
        <v>1.89477146728122</v>
      </c>
      <c r="D34" s="30" t="n">
        <f aca="false">C34*B7/0.00000114</f>
        <v>249312.035168581</v>
      </c>
      <c r="E34" s="31" t="n">
        <f aca="false">0.25/(LOG(D7/3.7/B7+5.74/D34^0.9))^2</f>
        <v>0.0149911593044669</v>
      </c>
      <c r="F34" s="32" t="n">
        <f aca="false">E34*C34^2*C7/19.62/B7</f>
        <v>7.31507226591616</v>
      </c>
      <c r="G34" s="32" t="n">
        <f aca="false">E7*C34^2/19.62</f>
        <v>0</v>
      </c>
      <c r="H34" s="32" t="n">
        <f aca="false">G34+F34</f>
        <v>7.31507226591616</v>
      </c>
      <c r="I34" s="32" t="n">
        <f aca="false">H34/B34^2</f>
        <v>6524.69401348679</v>
      </c>
    </row>
    <row r="35" customFormat="false" ht="12.75" hidden="false" customHeight="false" outlineLevel="0" collapsed="false">
      <c r="A35" s="20" t="s">
        <v>38</v>
      </c>
      <c r="B35" s="23" t="n">
        <f aca="false">I6!C152</f>
        <v>0.0101693501364585</v>
      </c>
      <c r="C35" s="29" t="n">
        <f aca="false">B35/F8</f>
        <v>1.29480187379969</v>
      </c>
      <c r="D35" s="30" t="n">
        <f aca="false">C35*B8/0.00000114</f>
        <v>113579.111736815</v>
      </c>
      <c r="E35" s="31" t="n">
        <f aca="false">0.25/(LOG(D8/3.7/B8+5.74/D35^0.9))^2</f>
        <v>0.0174956628926417</v>
      </c>
      <c r="F35" s="32" t="n">
        <f aca="false">E35*C35^2*C8/19.62/B8</f>
        <v>2.98997827776258</v>
      </c>
      <c r="G35" s="32" t="n">
        <f aca="false">E8*C35^2/19.62</f>
        <v>0</v>
      </c>
      <c r="H35" s="32" t="n">
        <f aca="false">G35+F35</f>
        <v>2.98997827776258</v>
      </c>
      <c r="I35" s="32" t="n">
        <f aca="false">H35/B35^2</f>
        <v>28912.2327892319</v>
      </c>
    </row>
    <row r="36" customFormat="false" ht="12.75" hidden="false" customHeight="false" outlineLevel="0" collapsed="false">
      <c r="A36" s="20" t="s">
        <v>39</v>
      </c>
      <c r="B36" s="23" t="n">
        <f aca="false">I6!C153</f>
        <v>0.053314025548904</v>
      </c>
      <c r="C36" s="29" t="n">
        <f aca="false">B36/F9</f>
        <v>1.69703814044713</v>
      </c>
      <c r="D36" s="30" t="n">
        <f aca="false">C36*B9/0.00000114</f>
        <v>297725.989552129</v>
      </c>
      <c r="E36" s="31" t="n">
        <f aca="false">0.25/(LOG(D9/3.7/B9+5.74/D36^0.9))^2</f>
        <v>0.0144826148251262</v>
      </c>
      <c r="F36" s="32" t="n">
        <f aca="false">E36*C36^2*C9/19.62/B9</f>
        <v>6.37752894393525</v>
      </c>
      <c r="G36" s="32" t="n">
        <f aca="false">E9*C36^2/19.62</f>
        <v>0</v>
      </c>
      <c r="H36" s="32" t="n">
        <f aca="false">G36+F36</f>
        <v>6.37752894393525</v>
      </c>
      <c r="I36" s="32" t="n">
        <f aca="false">H36/B36^2</f>
        <v>2243.72427571538</v>
      </c>
    </row>
    <row r="37" customFormat="false" ht="12.75" hidden="false" customHeight="false" outlineLevel="0" collapsed="false">
      <c r="A37" s="20" t="s">
        <v>40</v>
      </c>
      <c r="B37" s="23" t="n">
        <f aca="false">I6!C154</f>
        <v>0.0933140255489043</v>
      </c>
      <c r="C37" s="29" t="n">
        <f aca="false">B37/F10</f>
        <v>1.90097771851668</v>
      </c>
      <c r="D37" s="30" t="n">
        <f aca="false">C37*B10/0.00000114</f>
        <v>416881.078622078</v>
      </c>
      <c r="E37" s="31" t="n">
        <f aca="false">0.25/(LOG(D10/3.7/B10+5.74/D37^0.9))^2</f>
        <v>0.013613755929157</v>
      </c>
      <c r="F37" s="32" t="n">
        <f aca="false">E37*C37^2*C10/19.62/B10</f>
        <v>3.00894504702539</v>
      </c>
      <c r="G37" s="32" t="n">
        <f aca="false">E10*C37^2/19.62</f>
        <v>0</v>
      </c>
      <c r="H37" s="32" t="n">
        <f aca="false">G37+F37</f>
        <v>3.00894504702539</v>
      </c>
      <c r="I37" s="32" t="n">
        <f aca="false">H37/B37^2</f>
        <v>345.55756558031</v>
      </c>
    </row>
    <row r="39" customFormat="false" ht="12.75" hidden="false" customHeight="false" outlineLevel="0" collapsed="false">
      <c r="A39" s="33" t="s">
        <v>64</v>
      </c>
    </row>
    <row r="40" customFormat="false" ht="12.75" hidden="false" customHeight="false" outlineLevel="0" collapsed="false">
      <c r="A40" s="32" t="n">
        <f aca="false">I31*B31</f>
        <v>60.017632237555</v>
      </c>
      <c r="B40" s="32" t="n">
        <v>0</v>
      </c>
      <c r="C40" s="32" t="n">
        <v>0</v>
      </c>
      <c r="D40" s="32" t="n">
        <v>0</v>
      </c>
      <c r="E40" s="32" t="n">
        <v>0</v>
      </c>
      <c r="F40" s="32" t="n">
        <v>0</v>
      </c>
      <c r="G40" s="32" t="n">
        <v>0</v>
      </c>
    </row>
    <row r="41" customFormat="false" ht="12.75" hidden="false" customHeight="false" outlineLevel="0" collapsed="false">
      <c r="A41" s="32" t="n">
        <v>0</v>
      </c>
      <c r="B41" s="32" t="n">
        <f aca="false">I32*B32</f>
        <v>294.084777205789</v>
      </c>
      <c r="C41" s="32" t="n">
        <v>0</v>
      </c>
      <c r="D41" s="32" t="n">
        <v>0</v>
      </c>
      <c r="E41" s="32" t="n">
        <v>0</v>
      </c>
      <c r="F41" s="32" t="n">
        <v>0</v>
      </c>
      <c r="G41" s="32" t="n">
        <v>0</v>
      </c>
    </row>
    <row r="42" customFormat="false" ht="12.75" hidden="false" customHeight="false" outlineLevel="0" collapsed="false">
      <c r="A42" s="32" t="n">
        <v>0</v>
      </c>
      <c r="B42" s="32" t="n">
        <v>0</v>
      </c>
      <c r="C42" s="32" t="n">
        <f aca="false">I33*B33</f>
        <v>126.869225189359</v>
      </c>
      <c r="D42" s="32" t="n">
        <v>0</v>
      </c>
      <c r="E42" s="32" t="n">
        <v>0</v>
      </c>
      <c r="F42" s="32" t="n">
        <v>0</v>
      </c>
      <c r="G42" s="32" t="n">
        <v>0</v>
      </c>
    </row>
    <row r="43" customFormat="false" ht="12.75" hidden="false" customHeight="false" outlineLevel="0" collapsed="false">
      <c r="A43" s="32" t="n">
        <v>0</v>
      </c>
      <c r="B43" s="32" t="n">
        <v>0</v>
      </c>
      <c r="C43" s="32" t="n">
        <v>0</v>
      </c>
      <c r="D43" s="32" t="n">
        <f aca="false">I34*B34</f>
        <v>218.468780885614</v>
      </c>
      <c r="E43" s="32" t="n">
        <v>0</v>
      </c>
      <c r="F43" s="32" t="n">
        <v>0</v>
      </c>
      <c r="G43" s="32" t="n">
        <v>0</v>
      </c>
    </row>
    <row r="44" customFormat="false" ht="12.75" hidden="false" customHeight="false" outlineLevel="0" collapsed="false">
      <c r="A44" s="32" t="n">
        <v>0</v>
      </c>
      <c r="B44" s="32" t="n">
        <v>0</v>
      </c>
      <c r="C44" s="32" t="n">
        <v>0</v>
      </c>
      <c r="D44" s="32" t="n">
        <v>0</v>
      </c>
      <c r="E44" s="32" t="n">
        <f aca="false">I35*B35</f>
        <v>294.018618460496</v>
      </c>
      <c r="F44" s="32" t="n">
        <v>0</v>
      </c>
      <c r="G44" s="32" t="n">
        <v>0</v>
      </c>
    </row>
    <row r="45" customFormat="false" ht="12.75" hidden="false" customHeight="false" outlineLevel="0" collapsed="false">
      <c r="A45" s="32" t="n">
        <v>0</v>
      </c>
      <c r="B45" s="32" t="n">
        <v>0</v>
      </c>
      <c r="C45" s="32" t="n">
        <v>0</v>
      </c>
      <c r="D45" s="32" t="n">
        <v>0</v>
      </c>
      <c r="E45" s="32" t="n">
        <v>0</v>
      </c>
      <c r="F45" s="32" t="n">
        <f aca="false">I36*B36</f>
        <v>119.621973360186</v>
      </c>
      <c r="G45" s="32" t="n">
        <v>0</v>
      </c>
    </row>
    <row r="46" customFormat="false" ht="12.75" hidden="false" customHeight="false" outlineLevel="0" collapsed="false">
      <c r="A46" s="32" t="n">
        <v>0</v>
      </c>
      <c r="B46" s="32" t="n">
        <v>0</v>
      </c>
      <c r="C46" s="32" t="n">
        <v>0</v>
      </c>
      <c r="D46" s="32" t="n">
        <v>0</v>
      </c>
      <c r="E46" s="32" t="n">
        <v>0</v>
      </c>
      <c r="F46" s="32" t="n">
        <v>0</v>
      </c>
      <c r="G46" s="32" t="n">
        <f aca="false">I37*B37</f>
        <v>32.2453675031783</v>
      </c>
    </row>
    <row r="48" customFormat="false" ht="12.75" hidden="false" customHeight="false" outlineLevel="0" collapsed="false">
      <c r="A48" s="0" t="s">
        <v>65</v>
      </c>
    </row>
    <row r="49" customFormat="false" ht="12.75" hidden="false" customHeight="false" outlineLevel="0" collapsed="false">
      <c r="A49" s="32" t="n">
        <f aca="false">A40</f>
        <v>60.017632237555</v>
      </c>
      <c r="B49" s="32" t="n">
        <f aca="false">B40</f>
        <v>0</v>
      </c>
      <c r="C49" s="32" t="n">
        <f aca="false">C40</f>
        <v>0</v>
      </c>
      <c r="D49" s="32" t="n">
        <f aca="false">D40</f>
        <v>0</v>
      </c>
      <c r="E49" s="32" t="n">
        <f aca="false">E40</f>
        <v>0</v>
      </c>
      <c r="F49" s="32" t="n">
        <f aca="false">F40</f>
        <v>0</v>
      </c>
      <c r="G49" s="32" t="n">
        <f aca="false">G40</f>
        <v>0</v>
      </c>
    </row>
    <row r="50" customFormat="false" ht="12.75" hidden="false" customHeight="false" outlineLevel="0" collapsed="false">
      <c r="A50" s="32" t="n">
        <f aca="false">A41</f>
        <v>0</v>
      </c>
      <c r="B50" s="32" t="n">
        <f aca="false">B41</f>
        <v>294.084777205789</v>
      </c>
      <c r="C50" s="32" t="n">
        <f aca="false">C41</f>
        <v>0</v>
      </c>
      <c r="D50" s="32" t="n">
        <f aca="false">D41</f>
        <v>0</v>
      </c>
      <c r="E50" s="32" t="n">
        <f aca="false">E41</f>
        <v>0</v>
      </c>
      <c r="F50" s="32" t="n">
        <f aca="false">F41</f>
        <v>0</v>
      </c>
      <c r="G50" s="32" t="n">
        <f aca="false">G41</f>
        <v>0</v>
      </c>
    </row>
    <row r="51" customFormat="false" ht="12.75" hidden="false" customHeight="false" outlineLevel="0" collapsed="false">
      <c r="A51" s="32" t="n">
        <f aca="false">A42</f>
        <v>0</v>
      </c>
      <c r="B51" s="32" t="n">
        <f aca="false">B42</f>
        <v>0</v>
      </c>
      <c r="C51" s="32" t="n">
        <f aca="false">C42</f>
        <v>126.869225189359</v>
      </c>
      <c r="D51" s="32" t="n">
        <f aca="false">D42</f>
        <v>0</v>
      </c>
      <c r="E51" s="32" t="n">
        <f aca="false">E42</f>
        <v>0</v>
      </c>
      <c r="F51" s="32" t="n">
        <f aca="false">F42</f>
        <v>0</v>
      </c>
      <c r="G51" s="32" t="n">
        <f aca="false">G42</f>
        <v>0</v>
      </c>
    </row>
    <row r="52" customFormat="false" ht="12.75" hidden="false" customHeight="false" outlineLevel="0" collapsed="false">
      <c r="A52" s="32" t="n">
        <f aca="false">A43</f>
        <v>0</v>
      </c>
      <c r="B52" s="32" t="n">
        <f aca="false">B43</f>
        <v>0</v>
      </c>
      <c r="C52" s="32" t="n">
        <f aca="false">C43</f>
        <v>0</v>
      </c>
      <c r="D52" s="32" t="n">
        <f aca="false">D43</f>
        <v>218.468780885614</v>
      </c>
      <c r="E52" s="32" t="n">
        <f aca="false">E43</f>
        <v>0</v>
      </c>
      <c r="F52" s="32" t="n">
        <f aca="false">F43</f>
        <v>0</v>
      </c>
      <c r="G52" s="32" t="n">
        <f aca="false">G43</f>
        <v>0</v>
      </c>
    </row>
    <row r="53" customFormat="false" ht="12.75" hidden="false" customHeight="false" outlineLevel="0" collapsed="false">
      <c r="A53" s="32" t="n">
        <f aca="false">A44</f>
        <v>0</v>
      </c>
      <c r="B53" s="32" t="n">
        <f aca="false">B44</f>
        <v>0</v>
      </c>
      <c r="C53" s="32" t="n">
        <f aca="false">C44</f>
        <v>0</v>
      </c>
      <c r="D53" s="32" t="n">
        <f aca="false">D44</f>
        <v>0</v>
      </c>
      <c r="E53" s="32" t="n">
        <f aca="false">E44</f>
        <v>294.018618460496</v>
      </c>
      <c r="F53" s="32" t="n">
        <f aca="false">F44</f>
        <v>0</v>
      </c>
      <c r="G53" s="32" t="n">
        <f aca="false">G44</f>
        <v>0</v>
      </c>
    </row>
    <row r="54" customFormat="false" ht="12.75" hidden="false" customHeight="false" outlineLevel="0" collapsed="false">
      <c r="A54" s="32" t="n">
        <f aca="false">A45</f>
        <v>0</v>
      </c>
      <c r="B54" s="32" t="n">
        <f aca="false">B45</f>
        <v>0</v>
      </c>
      <c r="C54" s="32" t="n">
        <f aca="false">C45</f>
        <v>0</v>
      </c>
      <c r="D54" s="32" t="n">
        <f aca="false">D45</f>
        <v>0</v>
      </c>
      <c r="E54" s="32" t="n">
        <f aca="false">E45</f>
        <v>0</v>
      </c>
      <c r="F54" s="32" t="n">
        <f aca="false">F45</f>
        <v>119.621973360186</v>
      </c>
      <c r="G54" s="32" t="n">
        <f aca="false">G45</f>
        <v>0</v>
      </c>
    </row>
    <row r="55" customFormat="false" ht="12.75" hidden="false" customHeight="false" outlineLevel="0" collapsed="false">
      <c r="A55" s="32" t="n">
        <f aca="false">A46</f>
        <v>0</v>
      </c>
      <c r="B55" s="32" t="n">
        <f aca="false">B46</f>
        <v>0</v>
      </c>
      <c r="C55" s="32" t="n">
        <f aca="false">C46</f>
        <v>0</v>
      </c>
      <c r="D55" s="32" t="n">
        <f aca="false">D46</f>
        <v>0</v>
      </c>
      <c r="E55" s="32" t="n">
        <f aca="false">E46</f>
        <v>0</v>
      </c>
      <c r="F55" s="32" t="n">
        <f aca="false">F46</f>
        <v>0</v>
      </c>
      <c r="G55" s="32" t="n">
        <f aca="false">G46</f>
        <v>32.2453675031783</v>
      </c>
    </row>
    <row r="57" customFormat="false" ht="12.75" hidden="false" customHeight="false" outlineLevel="0" collapsed="false">
      <c r="A57" s="0" t="s">
        <v>66</v>
      </c>
    </row>
    <row r="58" customFormat="false" ht="12.75" hidden="false" customHeight="false" outlineLevel="0" collapsed="false">
      <c r="A58" s="32" t="n">
        <f aca="false" t="array" ref="A58:G64">MMULT(M14:S20,A49:G55)</f>
        <v>120.03526447511</v>
      </c>
      <c r="B58" s="32" t="n">
        <v>0</v>
      </c>
      <c r="C58" s="32" t="n">
        <v>0</v>
      </c>
      <c r="D58" s="32" t="n">
        <v>0</v>
      </c>
      <c r="E58" s="32" t="n">
        <v>0</v>
      </c>
      <c r="F58" s="32" t="n">
        <v>0</v>
      </c>
      <c r="G58" s="32" t="n">
        <v>0</v>
      </c>
    </row>
    <row r="59" customFormat="false" ht="12.75" hidden="false" customHeight="false" outlineLevel="0" collapsed="false">
      <c r="A59" s="32" t="n">
        <v>0</v>
      </c>
      <c r="B59" s="32" t="n">
        <v>588.169554411578</v>
      </c>
      <c r="C59" s="32" t="n">
        <v>0</v>
      </c>
      <c r="D59" s="32" t="n">
        <v>0</v>
      </c>
      <c r="E59" s="32" t="n">
        <v>0</v>
      </c>
      <c r="F59" s="32" t="n">
        <v>0</v>
      </c>
      <c r="G59" s="32" t="n">
        <v>0</v>
      </c>
    </row>
    <row r="60" customFormat="false" ht="12.75" hidden="false" customHeight="false" outlineLevel="0" collapsed="false">
      <c r="A60" s="32" t="n">
        <v>0</v>
      </c>
      <c r="B60" s="32" t="n">
        <v>0</v>
      </c>
      <c r="C60" s="32" t="n">
        <v>253.738450378718</v>
      </c>
      <c r="D60" s="32" t="n">
        <v>0</v>
      </c>
      <c r="E60" s="32" t="n">
        <v>0</v>
      </c>
      <c r="F60" s="32" t="n">
        <v>0</v>
      </c>
      <c r="G60" s="32" t="n">
        <v>0</v>
      </c>
    </row>
    <row r="61" customFormat="false" ht="12.75" hidden="false" customHeight="false" outlineLevel="0" collapsed="false">
      <c r="A61" s="32" t="n">
        <v>0</v>
      </c>
      <c r="B61" s="32" t="n">
        <v>0</v>
      </c>
      <c r="C61" s="32" t="n">
        <v>0</v>
      </c>
      <c r="D61" s="32" t="n">
        <v>436.937561771228</v>
      </c>
      <c r="E61" s="32" t="n">
        <v>0</v>
      </c>
      <c r="F61" s="32" t="n">
        <v>0</v>
      </c>
      <c r="G61" s="32" t="n">
        <v>0</v>
      </c>
    </row>
    <row r="62" customFormat="false" ht="12.75" hidden="false" customHeight="false" outlineLevel="0" collapsed="false">
      <c r="A62" s="32" t="n">
        <v>0</v>
      </c>
      <c r="B62" s="32" t="n">
        <v>0</v>
      </c>
      <c r="C62" s="32" t="n">
        <v>0</v>
      </c>
      <c r="D62" s="32" t="n">
        <v>0</v>
      </c>
      <c r="E62" s="32" t="n">
        <v>588.037236920991</v>
      </c>
      <c r="F62" s="32" t="n">
        <v>0</v>
      </c>
      <c r="G62" s="32" t="n">
        <v>0</v>
      </c>
    </row>
    <row r="63" customFormat="false" ht="12.75" hidden="false" customHeight="false" outlineLevel="0" collapsed="false">
      <c r="A63" s="32" t="n">
        <v>0</v>
      </c>
      <c r="B63" s="32" t="n">
        <v>0</v>
      </c>
      <c r="C63" s="32" t="n">
        <v>0</v>
      </c>
      <c r="D63" s="32" t="n">
        <v>0</v>
      </c>
      <c r="E63" s="32" t="n">
        <v>0</v>
      </c>
      <c r="F63" s="32" t="n">
        <v>239.243946720371</v>
      </c>
      <c r="G63" s="32" t="n">
        <v>0</v>
      </c>
    </row>
    <row r="64" customFormat="false" ht="12.75" hidden="false" customHeight="false" outlineLevel="0" collapsed="false">
      <c r="A64" s="32" t="n">
        <v>0</v>
      </c>
      <c r="B64" s="32" t="n">
        <v>0</v>
      </c>
      <c r="C64" s="32" t="n">
        <v>0</v>
      </c>
      <c r="D64" s="32" t="n">
        <v>0</v>
      </c>
      <c r="E64" s="32" t="n">
        <v>0</v>
      </c>
      <c r="F64" s="32" t="n">
        <v>0</v>
      </c>
      <c r="G64" s="32" t="n">
        <v>64.4907350063566</v>
      </c>
    </row>
    <row r="66" customFormat="false" ht="12.75" hidden="false" customHeight="false" outlineLevel="0" collapsed="false">
      <c r="A66" s="0" t="s">
        <v>67</v>
      </c>
    </row>
    <row r="67" customFormat="false" ht="12.75" hidden="false" customHeight="false" outlineLevel="0" collapsed="false">
      <c r="A67" s="25" t="n">
        <f aca="false" t="array" ref="A67:G73">MINVERSE(A58:G64)</f>
        <v>0.00833088513090548</v>
      </c>
      <c r="B67" s="25" t="n">
        <v>0</v>
      </c>
      <c r="C67" s="25" t="n">
        <v>0</v>
      </c>
      <c r="D67" s="25" t="n">
        <v>0</v>
      </c>
      <c r="E67" s="25" t="n">
        <v>0</v>
      </c>
      <c r="F67" s="25" t="n">
        <v>0</v>
      </c>
      <c r="G67" s="25" t="n">
        <v>0</v>
      </c>
    </row>
    <row r="68" customFormat="false" ht="12.75" hidden="false" customHeight="false" outlineLevel="0" collapsed="false">
      <c r="A68" s="25" t="n">
        <v>0</v>
      </c>
      <c r="B68" s="25" t="n">
        <v>0.00170019000898547</v>
      </c>
      <c r="C68" s="25" t="n">
        <v>0</v>
      </c>
      <c r="D68" s="25" t="n">
        <v>0</v>
      </c>
      <c r="E68" s="25" t="n">
        <v>0</v>
      </c>
      <c r="F68" s="25" t="n">
        <v>0</v>
      </c>
      <c r="G68" s="25" t="n">
        <v>0</v>
      </c>
    </row>
    <row r="69" customFormat="false" ht="12.75" hidden="false" customHeight="false" outlineLevel="0" collapsed="false">
      <c r="A69" s="25" t="n">
        <v>0</v>
      </c>
      <c r="B69" s="25" t="n">
        <v>0</v>
      </c>
      <c r="C69" s="25" t="n">
        <v>0.00394106608008147</v>
      </c>
      <c r="D69" s="25" t="n">
        <v>0</v>
      </c>
      <c r="E69" s="25" t="n">
        <v>0</v>
      </c>
      <c r="F69" s="25" t="n">
        <v>0</v>
      </c>
      <c r="G69" s="25" t="n">
        <v>0</v>
      </c>
    </row>
    <row r="70" customFormat="false" ht="12.75" hidden="false" customHeight="false" outlineLevel="0" collapsed="false">
      <c r="A70" s="25" t="n">
        <v>0</v>
      </c>
      <c r="B70" s="25" t="n">
        <v>0</v>
      </c>
      <c r="C70" s="25" t="n">
        <v>0</v>
      </c>
      <c r="D70" s="25" t="n">
        <v>0.00228865652095981</v>
      </c>
      <c r="E70" s="25" t="n">
        <v>0</v>
      </c>
      <c r="F70" s="25" t="n">
        <v>0</v>
      </c>
      <c r="G70" s="25" t="n">
        <v>0</v>
      </c>
    </row>
    <row r="71" customFormat="false" ht="12.75" hidden="false" customHeight="false" outlineLevel="0" collapsed="false">
      <c r="A71" s="25" t="n">
        <v>0</v>
      </c>
      <c r="B71" s="25" t="n">
        <v>0</v>
      </c>
      <c r="C71" s="25" t="n">
        <v>0</v>
      </c>
      <c r="D71" s="25" t="n">
        <v>0</v>
      </c>
      <c r="E71" s="25" t="n">
        <v>0.00170057257808379</v>
      </c>
      <c r="F71" s="25" t="n">
        <v>0</v>
      </c>
      <c r="G71" s="25" t="n">
        <v>0</v>
      </c>
    </row>
    <row r="72" customFormat="false" ht="12.75" hidden="false" customHeight="false" outlineLevel="0" collapsed="false">
      <c r="A72" s="25" t="n">
        <v>0</v>
      </c>
      <c r="B72" s="25" t="n">
        <v>0</v>
      </c>
      <c r="C72" s="25" t="n">
        <v>0</v>
      </c>
      <c r="D72" s="25" t="n">
        <v>0</v>
      </c>
      <c r="E72" s="25" t="n">
        <v>0</v>
      </c>
      <c r="F72" s="25" t="n">
        <v>0.00417983407190988</v>
      </c>
      <c r="G72" s="25" t="n">
        <v>0</v>
      </c>
    </row>
    <row r="73" customFormat="false" ht="12.75" hidden="false" customHeight="false" outlineLevel="0" collapsed="false">
      <c r="A73" s="25" t="n">
        <v>0</v>
      </c>
      <c r="B73" s="25" t="n">
        <v>0</v>
      </c>
      <c r="C73" s="25" t="n">
        <v>0</v>
      </c>
      <c r="D73" s="25" t="n">
        <v>0</v>
      </c>
      <c r="E73" s="25" t="n">
        <v>0</v>
      </c>
      <c r="F73" s="25" t="n">
        <v>0</v>
      </c>
      <c r="G73" s="25" t="n">
        <v>0.0155061033170336</v>
      </c>
    </row>
    <row r="75" customFormat="false" ht="12.75" hidden="false" customHeight="false" outlineLevel="0" collapsed="false">
      <c r="A75" s="0" t="s">
        <v>68</v>
      </c>
    </row>
    <row r="76" customFormat="false" ht="12.75" hidden="false" customHeight="false" outlineLevel="0" collapsed="false">
      <c r="A76" s="25" t="n">
        <f aca="false" t="array" ref="A76:G80">MMULT(A23:G27,A67:G73)</f>
        <v>0.00833088513090548</v>
      </c>
      <c r="B76" s="25" t="n">
        <v>-0.00170019000898547</v>
      </c>
      <c r="C76" s="25" t="n">
        <v>0</v>
      </c>
      <c r="D76" s="25" t="n">
        <v>0</v>
      </c>
      <c r="E76" s="25" t="n">
        <v>-0.00170057257808379</v>
      </c>
      <c r="F76" s="25" t="n">
        <v>0</v>
      </c>
      <c r="G76" s="25" t="n">
        <v>0</v>
      </c>
    </row>
    <row r="77" customFormat="false" ht="12.75" hidden="false" customHeight="false" outlineLevel="0" collapsed="false">
      <c r="A77" s="25" t="n">
        <v>0</v>
      </c>
      <c r="B77" s="25" t="n">
        <v>0.00170019000898547</v>
      </c>
      <c r="C77" s="25" t="n">
        <v>0.00394106608008147</v>
      </c>
      <c r="D77" s="25" t="n">
        <v>0</v>
      </c>
      <c r="E77" s="25" t="n">
        <v>0</v>
      </c>
      <c r="F77" s="25" t="n">
        <v>0</v>
      </c>
      <c r="G77" s="25" t="n">
        <v>0</v>
      </c>
    </row>
    <row r="78" customFormat="false" ht="12.75" hidden="false" customHeight="false" outlineLevel="0" collapsed="false">
      <c r="A78" s="25" t="n">
        <v>0</v>
      </c>
      <c r="B78" s="25" t="n">
        <v>0</v>
      </c>
      <c r="C78" s="25" t="n">
        <v>-0.00394106608008147</v>
      </c>
      <c r="D78" s="25" t="n">
        <v>0.00228865652095981</v>
      </c>
      <c r="E78" s="25" t="n">
        <v>0</v>
      </c>
      <c r="F78" s="25" t="n">
        <v>0</v>
      </c>
      <c r="G78" s="25" t="n">
        <v>0</v>
      </c>
    </row>
    <row r="79" customFormat="false" ht="12.75" hidden="false" customHeight="false" outlineLevel="0" collapsed="false">
      <c r="A79" s="25" t="n">
        <v>0</v>
      </c>
      <c r="B79" s="25" t="n">
        <v>0</v>
      </c>
      <c r="C79" s="25" t="n">
        <v>0</v>
      </c>
      <c r="D79" s="25" t="n">
        <v>-0.00228865652095981</v>
      </c>
      <c r="E79" s="25" t="n">
        <v>0.00170057257808379</v>
      </c>
      <c r="F79" s="25" t="n">
        <v>0.00417983407190988</v>
      </c>
      <c r="G79" s="25" t="n">
        <v>0</v>
      </c>
    </row>
    <row r="80" customFormat="false" ht="12.75" hidden="false" customHeight="false" outlineLevel="0" collapsed="false">
      <c r="A80" s="25" t="n">
        <v>0</v>
      </c>
      <c r="B80" s="25" t="n">
        <v>0</v>
      </c>
      <c r="C80" s="25" t="n">
        <v>0</v>
      </c>
      <c r="D80" s="25" t="n">
        <v>0</v>
      </c>
      <c r="E80" s="25" t="n">
        <v>0</v>
      </c>
      <c r="F80" s="25" t="n">
        <v>-0.00417983407190988</v>
      </c>
      <c r="G80" s="25" t="n">
        <v>0.0155061033170336</v>
      </c>
    </row>
    <row r="82" customFormat="false" ht="12.75" hidden="false" customHeight="false" outlineLevel="0" collapsed="false">
      <c r="A82" s="0" t="s">
        <v>69</v>
      </c>
    </row>
    <row r="83" customFormat="false" ht="12.75" hidden="false" customHeight="false" outlineLevel="0" collapsed="false">
      <c r="A83" s="25" t="n">
        <f aca="false" t="array" ref="A83:E87">MMULT(A76:G80,C14:G20)</f>
        <v>0.0117316477179747</v>
      </c>
      <c r="B83" s="25" t="n">
        <v>-0.00170019000898547</v>
      </c>
      <c r="C83" s="25" t="n">
        <v>0</v>
      </c>
      <c r="D83" s="25" t="n">
        <v>-0.00170057257808379</v>
      </c>
      <c r="E83" s="25" t="n">
        <v>0</v>
      </c>
    </row>
    <row r="84" customFormat="false" ht="12.75" hidden="false" customHeight="false" outlineLevel="0" collapsed="false">
      <c r="A84" s="25" t="n">
        <v>-0.00170019000898547</v>
      </c>
      <c r="B84" s="25" t="n">
        <v>0.00564125608906694</v>
      </c>
      <c r="C84" s="25" t="n">
        <v>-0.00394106608008147</v>
      </c>
      <c r="D84" s="25" t="n">
        <v>0</v>
      </c>
      <c r="E84" s="25" t="n">
        <v>0</v>
      </c>
    </row>
    <row r="85" customFormat="false" ht="12.75" hidden="false" customHeight="false" outlineLevel="0" collapsed="false">
      <c r="A85" s="25" t="n">
        <v>0</v>
      </c>
      <c r="B85" s="25" t="n">
        <v>-0.00394106608008147</v>
      </c>
      <c r="C85" s="25" t="n">
        <v>0.00622972260104128</v>
      </c>
      <c r="D85" s="25" t="n">
        <v>-0.00228865652095981</v>
      </c>
      <c r="E85" s="25" t="n">
        <v>0</v>
      </c>
    </row>
    <row r="86" customFormat="false" ht="12.75" hidden="false" customHeight="false" outlineLevel="0" collapsed="false">
      <c r="A86" s="25" t="n">
        <v>-0.00170057257808379</v>
      </c>
      <c r="B86" s="25" t="n">
        <v>0</v>
      </c>
      <c r="C86" s="25" t="n">
        <v>-0.00228865652095981</v>
      </c>
      <c r="D86" s="25" t="n">
        <v>0.00816906317095348</v>
      </c>
      <c r="E86" s="25" t="n">
        <v>-0.00417983407190988</v>
      </c>
    </row>
    <row r="87" customFormat="false" ht="12.75" hidden="false" customHeight="false" outlineLevel="0" collapsed="false">
      <c r="A87" s="25" t="n">
        <v>0</v>
      </c>
      <c r="B87" s="25" t="n">
        <v>0</v>
      </c>
      <c r="C87" s="25" t="n">
        <v>0</v>
      </c>
      <c r="D87" s="25" t="n">
        <v>-0.00417983407190988</v>
      </c>
      <c r="E87" s="25" t="n">
        <v>0.0196859373889435</v>
      </c>
    </row>
    <row r="89" customFormat="false" ht="12.75" hidden="false" customHeight="false" outlineLevel="0" collapsed="false">
      <c r="A89" s="0" t="s">
        <v>70</v>
      </c>
    </row>
    <row r="90" customFormat="false" ht="12.75" hidden="false" customHeight="false" outlineLevel="0" collapsed="false">
      <c r="A90" s="34" t="n">
        <f aca="false" t="array" ref="A90:E94">-MINVERSE(A83:E87)</f>
        <v>-102.603951588346</v>
      </c>
      <c r="B90" s="34" t="n">
        <v>-75.700279690103</v>
      </c>
      <c r="C90" s="34" t="n">
        <v>-64.0939393656923</v>
      </c>
      <c r="D90" s="34" t="n">
        <v>-44.107823604104</v>
      </c>
      <c r="E90" s="34" t="n">
        <v>-9.36523266815691</v>
      </c>
    </row>
    <row r="91" customFormat="false" ht="12.75" hidden="false" customHeight="false" outlineLevel="0" collapsed="false">
      <c r="A91" s="34" t="n">
        <v>-75.700279690103</v>
      </c>
      <c r="B91" s="34" t="n">
        <v>-410.137373023735</v>
      </c>
      <c r="C91" s="34" t="n">
        <v>-300.67628140177</v>
      </c>
      <c r="D91" s="34" t="n">
        <v>-112.184303103907</v>
      </c>
      <c r="E91" s="34" t="n">
        <v>-23.8196314040163</v>
      </c>
    </row>
    <row r="92" customFormat="false" ht="12.75" hidden="false" customHeight="false" outlineLevel="0" collapsed="false">
      <c r="A92" s="34" t="n">
        <v>-64.0939393656923</v>
      </c>
      <c r="B92" s="34" t="n">
        <v>-300.67628140177</v>
      </c>
      <c r="C92" s="34" t="n">
        <v>-402.738750302014</v>
      </c>
      <c r="D92" s="34" t="n">
        <v>-141.55273995338</v>
      </c>
      <c r="E92" s="34" t="n">
        <v>-30.0553107398199</v>
      </c>
    </row>
    <row r="93" customFormat="false" ht="12.75" hidden="false" customHeight="false" outlineLevel="0" collapsed="false">
      <c r="A93" s="34" t="n">
        <v>-44.107823604104</v>
      </c>
      <c r="B93" s="34" t="n">
        <v>-112.184303103907</v>
      </c>
      <c r="C93" s="34" t="n">
        <v>-141.55273995338</v>
      </c>
      <c r="D93" s="34" t="n">
        <v>-192.12518244638</v>
      </c>
      <c r="E93" s="34" t="n">
        <v>-40.7931493326963</v>
      </c>
    </row>
    <row r="94" customFormat="false" ht="12.75" hidden="false" customHeight="false" outlineLevel="0" collapsed="false">
      <c r="A94" s="34" t="n">
        <v>-9.36523266815691</v>
      </c>
      <c r="B94" s="34" t="n">
        <v>-23.8196314040163</v>
      </c>
      <c r="C94" s="34" t="n">
        <v>-30.0553107398199</v>
      </c>
      <c r="D94" s="34" t="n">
        <v>-40.7931493326963</v>
      </c>
      <c r="E94" s="34" t="n">
        <v>-59.4591241633595</v>
      </c>
    </row>
    <row r="96" customFormat="false" ht="12.75" hidden="false" customHeight="false" outlineLevel="0" collapsed="false">
      <c r="A96" s="0" t="s">
        <v>71</v>
      </c>
      <c r="C96" s="0" t="s">
        <v>72</v>
      </c>
      <c r="E96" s="0" t="s">
        <v>73</v>
      </c>
    </row>
    <row r="97" customFormat="false" ht="12.75" hidden="false" customHeight="false" outlineLevel="0" collapsed="false">
      <c r="A97" s="34" t="n">
        <f aca="false" t="array" ref="A97:A103">MMULT(A40:G46,B31:B37)</f>
        <v>6.40303957951107</v>
      </c>
      <c r="C97" s="25" t="n">
        <f aca="false" t="array" ref="C97:C103">MMULT(J14:J20,K14)</f>
        <v>-100</v>
      </c>
      <c r="E97" s="34" t="n">
        <f aca="false">A97+C97</f>
        <v>-93.5969604204889</v>
      </c>
    </row>
    <row r="98" customFormat="false" ht="12.75" hidden="false" customHeight="false" outlineLevel="0" collapsed="false">
      <c r="A98" s="34" t="n">
        <v>10.7389833258777</v>
      </c>
      <c r="C98" s="25" t="n">
        <v>0</v>
      </c>
      <c r="E98" s="34" t="n">
        <f aca="false">A98+C98</f>
        <v>10.7389833258777</v>
      </c>
    </row>
    <row r="99" customFormat="false" ht="12.75" hidden="false" customHeight="false" outlineLevel="0" collapsed="false">
      <c r="A99" s="34" t="n">
        <v>0.441933174245393</v>
      </c>
      <c r="C99" s="25" t="n">
        <v>0</v>
      </c>
      <c r="E99" s="34" t="n">
        <f aca="false">A99+C99</f>
        <v>0.441933174245393</v>
      </c>
    </row>
    <row r="100" customFormat="false" ht="12.75" hidden="false" customHeight="false" outlineLevel="0" collapsed="false">
      <c r="A100" s="34" t="n">
        <v>7.31507226591616</v>
      </c>
      <c r="C100" s="25" t="n">
        <v>0</v>
      </c>
      <c r="E100" s="34" t="n">
        <f aca="false">A100+C100</f>
        <v>7.31507226591616</v>
      </c>
    </row>
    <row r="101" customFormat="false" ht="12.75" hidden="false" customHeight="false" outlineLevel="0" collapsed="false">
      <c r="A101" s="34" t="n">
        <v>2.98997827776258</v>
      </c>
      <c r="C101" s="25" t="n">
        <v>0</v>
      </c>
      <c r="E101" s="34" t="n">
        <f aca="false">A101+C101</f>
        <v>2.98997827776258</v>
      </c>
    </row>
    <row r="102" customFormat="false" ht="12.75" hidden="false" customHeight="false" outlineLevel="0" collapsed="false">
      <c r="A102" s="34" t="n">
        <v>6.37752894393525</v>
      </c>
      <c r="C102" s="25" t="n">
        <v>0</v>
      </c>
      <c r="E102" s="34" t="n">
        <f aca="false">A102+C102</f>
        <v>6.37752894393525</v>
      </c>
    </row>
    <row r="103" customFormat="false" ht="12.75" hidden="false" customHeight="false" outlineLevel="0" collapsed="false">
      <c r="A103" s="34" t="n">
        <v>3.00894504702539</v>
      </c>
      <c r="C103" s="25" t="n">
        <v>-100</v>
      </c>
      <c r="E103" s="34" t="n">
        <f aca="false">A103+C103</f>
        <v>-96.9910549529746</v>
      </c>
    </row>
    <row r="105" customFormat="false" ht="12.75" hidden="false" customHeight="false" outlineLevel="0" collapsed="false">
      <c r="A105" s="0" t="s">
        <v>74</v>
      </c>
      <c r="C105" s="0" t="s">
        <v>75</v>
      </c>
      <c r="E105" s="0" t="s">
        <v>76</v>
      </c>
    </row>
    <row r="106" customFormat="false" ht="12.75" hidden="false" customHeight="false" outlineLevel="0" collapsed="false">
      <c r="A106" s="29" t="n">
        <f aca="false" t="array" ref="A106:A110">MMULT(A76:G80,E97:E103)</f>
        <v>-0.803088513090548</v>
      </c>
      <c r="C106" s="32" t="n">
        <f aca="false" t="array" ref="C106:C110">MMULT(A23:G27,B31:B37)</f>
        <v>0.0600000000000002</v>
      </c>
      <c r="E106" s="29" t="n">
        <f aca="false">A106-(C106-J23)</f>
        <v>-0.803088513090548</v>
      </c>
    </row>
    <row r="107" customFormat="false" ht="12.75" hidden="false" customHeight="false" outlineLevel="0" collapsed="false">
      <c r="A107" s="29" t="n">
        <v>0.02</v>
      </c>
      <c r="C107" s="32" t="n">
        <v>0.04</v>
      </c>
      <c r="E107" s="29" t="n">
        <f aca="false">A107-(C107-J24)</f>
        <v>0.02</v>
      </c>
    </row>
    <row r="108" customFormat="false" ht="12.75" hidden="false" customHeight="false" outlineLevel="0" collapsed="false">
      <c r="A108" s="29" t="n">
        <v>0.015</v>
      </c>
      <c r="C108" s="32" t="n">
        <v>0.03</v>
      </c>
      <c r="E108" s="29" t="n">
        <f aca="false">A108-(C108-J25)</f>
        <v>0.015</v>
      </c>
    </row>
    <row r="109" customFormat="false" ht="12.75" hidden="false" customHeight="false" outlineLevel="0" collapsed="false">
      <c r="A109" s="29" t="n">
        <v>0.015</v>
      </c>
      <c r="C109" s="32" t="n">
        <v>0.03</v>
      </c>
      <c r="E109" s="29" t="n">
        <f aca="false">A109-(C109-J26)</f>
        <v>0.015</v>
      </c>
    </row>
    <row r="110" customFormat="false" ht="12.75" hidden="false" customHeight="false" outlineLevel="0" collapsed="false">
      <c r="A110" s="29" t="n">
        <v>-1.53061033170336</v>
      </c>
      <c r="C110" s="32" t="n">
        <v>0.0400000000000003</v>
      </c>
      <c r="E110" s="29" t="n">
        <f aca="false">A110-(C110-J27)</f>
        <v>-1.53061033170336</v>
      </c>
    </row>
    <row r="112" customFormat="false" ht="12.75" hidden="false" customHeight="false" outlineLevel="0" collapsed="false">
      <c r="A112" s="0" t="s">
        <v>86</v>
      </c>
    </row>
    <row r="113" customFormat="false" ht="12.75" hidden="false" customHeight="false" outlineLevel="0" collapsed="false">
      <c r="A113" s="35" t="n">
        <f aca="false" t="array" ref="A113:A117">MMULT(A90:E94,E106:E110)</f>
        <v>93.5975447606375</v>
      </c>
    </row>
    <row r="114" customFormat="false" ht="12.75" hidden="false" customHeight="false" outlineLevel="0" collapsed="false">
      <c r="A114" s="35" t="n">
        <v>82.8569427531568</v>
      </c>
    </row>
    <row r="115" customFormat="false" ht="12.75" hidden="false" customHeight="false" outlineLevel="0" collapsed="false">
      <c r="A115" s="35" t="n">
        <v>83.2981776223666</v>
      </c>
    </row>
    <row r="116" customFormat="false" ht="12.75" hidden="false" customHeight="false" outlineLevel="0" collapsed="false">
      <c r="A116" s="35" t="n">
        <v>90.6120474071485</v>
      </c>
    </row>
    <row r="117" customFormat="false" ht="12.75" hidden="false" customHeight="false" outlineLevel="0" collapsed="false">
      <c r="A117" s="35" t="n">
        <v>96.9907410075201</v>
      </c>
    </row>
    <row r="119" customFormat="false" ht="12.75" hidden="false" customHeight="false" outlineLevel="0" collapsed="false">
      <c r="A119" s="0" t="s">
        <v>78</v>
      </c>
      <c r="C119" s="0" t="s">
        <v>79</v>
      </c>
      <c r="E119" s="0" t="s">
        <v>80</v>
      </c>
    </row>
    <row r="120" customFormat="false" ht="12.8" hidden="false" customHeight="false" outlineLevel="0" collapsed="false">
      <c r="A120" s="38" t="n">
        <f aca="false" t="array" ref="A120:A126">MMULT(C14:G20,A113:A117)</f>
        <v>93.5975447606375</v>
      </c>
      <c r="C120" s="38" t="n">
        <f aca="false">A120+C97</f>
        <v>-6.40245523936252</v>
      </c>
      <c r="E120" s="38" t="n">
        <f aca="false" t="array" ref="E120:E126">MMULT(A67:G73,C120:C126)</f>
        <v>-0.0533381191548931</v>
      </c>
    </row>
    <row r="121" customFormat="false" ht="12.8" hidden="false" customHeight="false" outlineLevel="0" collapsed="false">
      <c r="A121" s="38" t="n">
        <v>-10.7406020074807</v>
      </c>
      <c r="C121" s="38" t="n">
        <f aca="false">A121+C98</f>
        <v>-10.7406020074807</v>
      </c>
      <c r="E121" s="38" t="n">
        <v>-0.018261064223608</v>
      </c>
    </row>
    <row r="122" customFormat="false" ht="12.8" hidden="false" customHeight="false" outlineLevel="0" collapsed="false">
      <c r="A122" s="38" t="n">
        <v>-0.441234869209822</v>
      </c>
      <c r="C122" s="38" t="n">
        <f aca="false">A122+C99</f>
        <v>-0.441234869209822</v>
      </c>
      <c r="E122" s="38" t="n">
        <v>-0.00173893577639201</v>
      </c>
    </row>
    <row r="123" customFormat="false" ht="12.8" hidden="false" customHeight="false" outlineLevel="0" collapsed="false">
      <c r="A123" s="38" t="n">
        <v>-7.31386978478189</v>
      </c>
      <c r="C123" s="38" t="n">
        <f aca="false">A123+C100</f>
        <v>-7.31386978478189</v>
      </c>
      <c r="E123" s="38" t="n">
        <v>-0.016738935776392</v>
      </c>
    </row>
    <row r="124" customFormat="false" ht="12.8" hidden="false" customHeight="false" outlineLevel="0" collapsed="false">
      <c r="A124" s="38" t="n">
        <v>-2.98549735348901</v>
      </c>
      <c r="C124" s="38" t="n">
        <f aca="false">A124+C101</f>
        <v>-2.98549735348901</v>
      </c>
      <c r="E124" s="38" t="n">
        <v>-0.00507705493128514</v>
      </c>
    </row>
    <row r="125" customFormat="false" ht="12.8" hidden="false" customHeight="false" outlineLevel="0" collapsed="false">
      <c r="A125" s="38" t="n">
        <v>-6.37869360037161</v>
      </c>
      <c r="C125" s="38" t="n">
        <f aca="false">A125+C102</f>
        <v>-6.37869360037161</v>
      </c>
      <c r="E125" s="38" t="n">
        <v>-0.0266618808451067</v>
      </c>
    </row>
    <row r="126" customFormat="false" ht="12.8" hidden="false" customHeight="false" outlineLevel="0" collapsed="false">
      <c r="A126" s="38" t="n">
        <v>96.9907410075201</v>
      </c>
      <c r="C126" s="38" t="n">
        <f aca="false">A126+C103</f>
        <v>-3.00925899247993</v>
      </c>
      <c r="E126" s="38" t="n">
        <v>-0.0466618808451062</v>
      </c>
    </row>
    <row r="128" customFormat="false" ht="12.75" hidden="false" customHeight="false" outlineLevel="0" collapsed="false">
      <c r="A128" s="0" t="s">
        <v>81</v>
      </c>
    </row>
    <row r="129" customFormat="false" ht="12.75" hidden="false" customHeight="false" outlineLevel="0" collapsed="false">
      <c r="A129" s="0" t="n">
        <f aca="false" t="array" ref="A129:G135">MMULT(A67:G73,A40:G46)</f>
        <v>0.5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2.75" hidden="false" customHeight="false" outlineLevel="0" collapsed="false">
      <c r="A130" s="0" t="n">
        <v>0</v>
      </c>
      <c r="B130" s="0" t="n">
        <v>0.5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2.75" hidden="false" customHeight="false" outlineLevel="0" collapsed="false">
      <c r="A131" s="0" t="n">
        <v>0</v>
      </c>
      <c r="B131" s="0" t="n">
        <v>0</v>
      </c>
      <c r="C131" s="0" t="n">
        <v>0.5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2.7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0.5</v>
      </c>
      <c r="E132" s="0" t="n">
        <v>0</v>
      </c>
      <c r="F132" s="0" t="n">
        <v>0</v>
      </c>
      <c r="G132" s="0" t="n">
        <v>0</v>
      </c>
    </row>
    <row r="133" customFormat="false" ht="12.7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0.5</v>
      </c>
      <c r="F133" s="0" t="n">
        <v>0</v>
      </c>
      <c r="G133" s="0" t="n">
        <v>0</v>
      </c>
    </row>
    <row r="134" customFormat="false" ht="12.7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0.5</v>
      </c>
      <c r="G134" s="0" t="n">
        <v>0</v>
      </c>
    </row>
    <row r="135" customFormat="false" ht="12.7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0.5</v>
      </c>
    </row>
    <row r="138" customFormat="false" ht="12.75" hidden="false" customHeight="false" outlineLevel="0" collapsed="false">
      <c r="A138" s="0" t="s">
        <v>82</v>
      </c>
    </row>
    <row r="139" customFormat="false" ht="12.75" hidden="false" customHeight="false" outlineLevel="0" collapsed="false">
      <c r="A139" s="0" t="n">
        <f aca="false">M23-A129</f>
        <v>0.5</v>
      </c>
      <c r="B139" s="0" t="n">
        <f aca="false">N23-B129</f>
        <v>0</v>
      </c>
      <c r="C139" s="0" t="n">
        <f aca="false">O23-C129</f>
        <v>0</v>
      </c>
      <c r="D139" s="0" t="n">
        <f aca="false">P23-D129</f>
        <v>0</v>
      </c>
      <c r="E139" s="0" t="n">
        <f aca="false">Q23-E129</f>
        <v>0</v>
      </c>
      <c r="F139" s="0" t="n">
        <f aca="false">R23-F129</f>
        <v>0</v>
      </c>
      <c r="G139" s="0" t="n">
        <f aca="false">S23-G129</f>
        <v>0</v>
      </c>
    </row>
    <row r="140" customFormat="false" ht="12.75" hidden="false" customHeight="false" outlineLevel="0" collapsed="false">
      <c r="A140" s="0" t="n">
        <f aca="false">M24-A130</f>
        <v>0</v>
      </c>
      <c r="B140" s="0" t="n">
        <f aca="false">N24-B130</f>
        <v>0.5</v>
      </c>
      <c r="C140" s="0" t="n">
        <f aca="false">O24-C130</f>
        <v>0</v>
      </c>
      <c r="D140" s="0" t="n">
        <f aca="false">P24-D130</f>
        <v>0</v>
      </c>
      <c r="E140" s="0" t="n">
        <f aca="false">Q24-E130</f>
        <v>0</v>
      </c>
      <c r="F140" s="0" t="n">
        <f aca="false">R24-F130</f>
        <v>0</v>
      </c>
      <c r="G140" s="0" t="n">
        <f aca="false">S24-G130</f>
        <v>0</v>
      </c>
    </row>
    <row r="141" customFormat="false" ht="12.75" hidden="false" customHeight="false" outlineLevel="0" collapsed="false">
      <c r="A141" s="0" t="n">
        <f aca="false">M25-A131</f>
        <v>0</v>
      </c>
      <c r="B141" s="0" t="n">
        <f aca="false">N25-B131</f>
        <v>0</v>
      </c>
      <c r="C141" s="0" t="n">
        <f aca="false">O25-C131</f>
        <v>0.5</v>
      </c>
      <c r="D141" s="0" t="n">
        <f aca="false">P25-D131</f>
        <v>0</v>
      </c>
      <c r="E141" s="0" t="n">
        <f aca="false">Q25-E131</f>
        <v>0</v>
      </c>
      <c r="F141" s="0" t="n">
        <f aca="false">R25-F131</f>
        <v>0</v>
      </c>
      <c r="G141" s="0" t="n">
        <f aca="false">S25-G131</f>
        <v>0</v>
      </c>
    </row>
    <row r="142" customFormat="false" ht="12.75" hidden="false" customHeight="false" outlineLevel="0" collapsed="false">
      <c r="A142" s="0" t="n">
        <f aca="false">M26-A132</f>
        <v>0</v>
      </c>
      <c r="B142" s="0" t="n">
        <f aca="false">N26-B132</f>
        <v>0</v>
      </c>
      <c r="C142" s="0" t="n">
        <f aca="false">O26-C132</f>
        <v>0</v>
      </c>
      <c r="D142" s="0" t="n">
        <f aca="false">P26-D132</f>
        <v>0.5</v>
      </c>
      <c r="E142" s="0" t="n">
        <f aca="false">Q26-E132</f>
        <v>0</v>
      </c>
      <c r="F142" s="0" t="n">
        <f aca="false">R26-F132</f>
        <v>0</v>
      </c>
      <c r="G142" s="0" t="n">
        <f aca="false">S26-G132</f>
        <v>0</v>
      </c>
    </row>
    <row r="143" customFormat="false" ht="12.75" hidden="false" customHeight="false" outlineLevel="0" collapsed="false">
      <c r="A143" s="0" t="n">
        <f aca="false">M27-A133</f>
        <v>0</v>
      </c>
      <c r="B143" s="0" t="n">
        <f aca="false">N27-B133</f>
        <v>0</v>
      </c>
      <c r="C143" s="0" t="n">
        <f aca="false">O27-C133</f>
        <v>0</v>
      </c>
      <c r="D143" s="0" t="n">
        <f aca="false">P27-D133</f>
        <v>0</v>
      </c>
      <c r="E143" s="0" t="n">
        <f aca="false">Q27-E133</f>
        <v>0.5</v>
      </c>
      <c r="F143" s="0" t="n">
        <f aca="false">R27-F133</f>
        <v>0</v>
      </c>
      <c r="G143" s="0" t="n">
        <f aca="false">S27-G133</f>
        <v>0</v>
      </c>
    </row>
    <row r="144" customFormat="false" ht="12.75" hidden="false" customHeight="false" outlineLevel="0" collapsed="false">
      <c r="A144" s="0" t="n">
        <f aca="false">M28-A134</f>
        <v>0</v>
      </c>
      <c r="B144" s="0" t="n">
        <f aca="false">N28-B134</f>
        <v>0</v>
      </c>
      <c r="C144" s="0" t="n">
        <f aca="false">O28-C134</f>
        <v>0</v>
      </c>
      <c r="D144" s="0" t="n">
        <f aca="false">P28-D134</f>
        <v>0</v>
      </c>
      <c r="E144" s="0" t="n">
        <f aca="false">Q28-E134</f>
        <v>0</v>
      </c>
      <c r="F144" s="0" t="n">
        <f aca="false">R28-F134</f>
        <v>0.5</v>
      </c>
      <c r="G144" s="0" t="n">
        <f aca="false">S28-G134</f>
        <v>0</v>
      </c>
    </row>
    <row r="145" customFormat="false" ht="12.75" hidden="false" customHeight="false" outlineLevel="0" collapsed="false">
      <c r="A145" s="0" t="n">
        <f aca="false">M29-A135</f>
        <v>0</v>
      </c>
      <c r="B145" s="0" t="n">
        <f aca="false">N29-B135</f>
        <v>0</v>
      </c>
      <c r="C145" s="0" t="n">
        <f aca="false">O29-C135</f>
        <v>0</v>
      </c>
      <c r="D145" s="0" t="n">
        <f aca="false">P29-D135</f>
        <v>0</v>
      </c>
      <c r="E145" s="0" t="n">
        <f aca="false">Q29-E135</f>
        <v>0</v>
      </c>
      <c r="F145" s="0" t="n">
        <f aca="false">R29-F135</f>
        <v>0</v>
      </c>
      <c r="G145" s="0" t="n">
        <f aca="false">S29-G135</f>
        <v>0.5</v>
      </c>
    </row>
    <row r="147" customFormat="false" ht="12.75" hidden="false" customHeight="false" outlineLevel="0" collapsed="false">
      <c r="A147" s="0" t="s">
        <v>83</v>
      </c>
      <c r="C147" s="0" t="s">
        <v>84</v>
      </c>
    </row>
    <row r="148" customFormat="false" ht="12.75" hidden="false" customHeight="false" outlineLevel="0" collapsed="false">
      <c r="A148" s="0" t="n">
        <f aca="false" t="array" ref="A148:A154">MMULT(A139:G145,B31:B37)</f>
        <v>0.0533429872255481</v>
      </c>
      <c r="C148" s="35" t="n">
        <f aca="false">A148-E120</f>
        <v>0.106681106380441</v>
      </c>
    </row>
    <row r="149" customFormat="false" ht="12.75" hidden="false" customHeight="false" outlineLevel="0" collapsed="false">
      <c r="A149" s="0" t="n">
        <v>0.0182583121573188</v>
      </c>
      <c r="C149" s="35" t="n">
        <f aca="false">A149-E121</f>
        <v>0.0365193763809267</v>
      </c>
    </row>
    <row r="150" customFormat="false" ht="12.75" hidden="false" customHeight="false" outlineLevel="0" collapsed="false">
      <c r="A150" s="0" t="n">
        <v>0.00174168784268126</v>
      </c>
      <c r="C150" s="35" t="n">
        <f aca="false">A150-E122</f>
        <v>0.00348062361907327</v>
      </c>
    </row>
    <row r="151" customFormat="false" ht="12.75" hidden="false" customHeight="false" outlineLevel="0" collapsed="false">
      <c r="A151" s="0" t="n">
        <v>0.0167416878426813</v>
      </c>
      <c r="C151" s="35" t="n">
        <f aca="false">A151-E123</f>
        <v>0.0334806236190732</v>
      </c>
    </row>
    <row r="152" customFormat="false" ht="12.75" hidden="false" customHeight="false" outlineLevel="0" collapsed="false">
      <c r="A152" s="0" t="n">
        <v>0.00508467506822925</v>
      </c>
      <c r="C152" s="35" t="n">
        <f aca="false">A152-E124</f>
        <v>0.0101617299995144</v>
      </c>
    </row>
    <row r="153" customFormat="false" ht="12.75" hidden="false" customHeight="false" outlineLevel="0" collapsed="false">
      <c r="A153" s="0" t="n">
        <v>0.026657012774452</v>
      </c>
      <c r="C153" s="35" t="n">
        <f aca="false">A153-E125</f>
        <v>0.0533188936195587</v>
      </c>
    </row>
    <row r="154" customFormat="false" ht="12.75" hidden="false" customHeight="false" outlineLevel="0" collapsed="false">
      <c r="A154" s="0" t="n">
        <v>0.0466570127744522</v>
      </c>
      <c r="C154" s="35" t="n">
        <f aca="false">A154-E126</f>
        <v>0.0933188936195584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LibreOffice/7.0.4.2$Linux_X86_64 LibreOffice_project/00$Build-2</Application>
  <AppVersion>15.0000</AppVersion>
  <Company>AYA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2014-09-29T17:55:45Z</dcterms:created>
  <dc:creator>ccamacho</dc:creator>
  <dc:description/>
  <dc:language>es-CR</dc:language>
  <cp:lastModifiedBy/>
  <dcterms:modified xsi:type="dcterms:W3CDTF">2022-08-31T17:58:11Z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