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1a\AC\Temp\"/>
    </mc:Choice>
  </mc:AlternateContent>
  <xr:revisionPtr revIDLastSave="2" documentId="8_{73DF7F02-E216-4C87-9D84-5C627E41DB1B}" xr6:coauthVersionLast="47" xr6:coauthVersionMax="47" xr10:uidLastSave="{57DF072E-495C-4AD1-8838-EC617EB69F04}"/>
  <bookViews>
    <workbookView xWindow="-60" yWindow="-60" windowWidth="15480" windowHeight="11640" activeTab="1" xr2:uid="{00000000-000D-0000-FFFF-FFFF00000000}"/>
  </bookViews>
  <sheets>
    <sheet name="Inicio" sheetId="1" r:id="rId1"/>
    <sheet name="I2" sheetId="2" r:id="rId2"/>
    <sheet name="I3" sheetId="3" r:id="rId3"/>
    <sheet name="I4" sheetId="7" r:id="rId4"/>
    <sheet name="I5" sheetId="6" r:id="rId5"/>
    <sheet name="I6" sheetId="5" r:id="rId6"/>
    <sheet name="I7" sheetId="4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1" l="1"/>
  <c r="C97" i="4" a="1"/>
  <c r="C97" i="4"/>
  <c r="C98" i="4"/>
  <c r="C99" i="4"/>
  <c r="C100" i="4"/>
  <c r="C101" i="4"/>
  <c r="C102" i="4"/>
  <c r="C103" i="4"/>
  <c r="F10" i="4"/>
  <c r="F55" i="4"/>
  <c r="E55" i="4"/>
  <c r="D55" i="4"/>
  <c r="C55" i="4"/>
  <c r="B55" i="4"/>
  <c r="A55" i="4"/>
  <c r="G54" i="4"/>
  <c r="F9" i="4"/>
  <c r="E54" i="4"/>
  <c r="D54" i="4"/>
  <c r="C54" i="4"/>
  <c r="B54" i="4"/>
  <c r="A54" i="4"/>
  <c r="G53" i="4"/>
  <c r="F53" i="4"/>
  <c r="F8" i="4"/>
  <c r="D53" i="4"/>
  <c r="C53" i="4"/>
  <c r="B53" i="4"/>
  <c r="A53" i="4"/>
  <c r="G52" i="4"/>
  <c r="F52" i="4"/>
  <c r="E52" i="4"/>
  <c r="F7" i="4"/>
  <c r="C52" i="4"/>
  <c r="B52" i="4"/>
  <c r="A52" i="4"/>
  <c r="G51" i="4"/>
  <c r="F51" i="4"/>
  <c r="E51" i="4"/>
  <c r="D51" i="4"/>
  <c r="F6" i="4"/>
  <c r="B51" i="4"/>
  <c r="A51" i="4"/>
  <c r="G50" i="4"/>
  <c r="F50" i="4"/>
  <c r="E50" i="4"/>
  <c r="D50" i="4"/>
  <c r="C50" i="4"/>
  <c r="F5" i="4"/>
  <c r="A50" i="4"/>
  <c r="G49" i="4"/>
  <c r="F49" i="4"/>
  <c r="E49" i="4"/>
  <c r="D49" i="4"/>
  <c r="C49" i="4"/>
  <c r="B49" i="4"/>
  <c r="F4" i="4"/>
  <c r="A23" i="4" a="1"/>
  <c r="A23" i="4"/>
  <c r="B23" i="4"/>
  <c r="C23" i="4"/>
  <c r="D23" i="4"/>
  <c r="E23" i="4"/>
  <c r="F23" i="4"/>
  <c r="G23" i="4"/>
  <c r="A24" i="4"/>
  <c r="B24" i="4"/>
  <c r="C24" i="4"/>
  <c r="D24" i="4"/>
  <c r="E24" i="4"/>
  <c r="F24" i="4"/>
  <c r="G24" i="4"/>
  <c r="A25" i="4"/>
  <c r="B25" i="4"/>
  <c r="C25" i="4"/>
  <c r="D25" i="4"/>
  <c r="E25" i="4"/>
  <c r="F25" i="4"/>
  <c r="G25" i="4"/>
  <c r="A26" i="4"/>
  <c r="B26" i="4"/>
  <c r="C26" i="4"/>
  <c r="D26" i="4"/>
  <c r="E26" i="4"/>
  <c r="F26" i="4"/>
  <c r="G26" i="4"/>
  <c r="A27" i="4"/>
  <c r="B27" i="4"/>
  <c r="C27" i="4"/>
  <c r="D27" i="4"/>
  <c r="E27" i="4"/>
  <c r="F27" i="4"/>
  <c r="G27" i="4"/>
  <c r="C97" i="5" a="1"/>
  <c r="C97" i="5"/>
  <c r="C98" i="5"/>
  <c r="C99" i="5"/>
  <c r="C100" i="5"/>
  <c r="C101" i="5"/>
  <c r="C102" i="5"/>
  <c r="C103" i="5"/>
  <c r="F10" i="5"/>
  <c r="F55" i="5"/>
  <c r="E55" i="5"/>
  <c r="D55" i="5"/>
  <c r="C55" i="5"/>
  <c r="B55" i="5"/>
  <c r="A55" i="5"/>
  <c r="G54" i="5"/>
  <c r="F9" i="5"/>
  <c r="E54" i="5"/>
  <c r="D54" i="5"/>
  <c r="C54" i="5"/>
  <c r="B54" i="5"/>
  <c r="A54" i="5"/>
  <c r="G53" i="5"/>
  <c r="F53" i="5"/>
  <c r="F8" i="5"/>
  <c r="D53" i="5"/>
  <c r="C53" i="5"/>
  <c r="B53" i="5"/>
  <c r="A53" i="5"/>
  <c r="G52" i="5"/>
  <c r="F52" i="5"/>
  <c r="E52" i="5"/>
  <c r="F7" i="5"/>
  <c r="C52" i="5"/>
  <c r="B52" i="5"/>
  <c r="A52" i="5"/>
  <c r="G51" i="5"/>
  <c r="F51" i="5"/>
  <c r="E51" i="5"/>
  <c r="D51" i="5"/>
  <c r="F6" i="5"/>
  <c r="B51" i="5"/>
  <c r="A51" i="5"/>
  <c r="G50" i="5"/>
  <c r="F50" i="5"/>
  <c r="E50" i="5"/>
  <c r="D50" i="5"/>
  <c r="C50" i="5"/>
  <c r="F5" i="5"/>
  <c r="A50" i="5"/>
  <c r="G49" i="5"/>
  <c r="F49" i="5"/>
  <c r="E49" i="5"/>
  <c r="D49" i="5"/>
  <c r="C49" i="5"/>
  <c r="B49" i="5"/>
  <c r="F4" i="5"/>
  <c r="A23" i="5" a="1"/>
  <c r="A23" i="5"/>
  <c r="B23" i="5"/>
  <c r="C23" i="5"/>
  <c r="D23" i="5"/>
  <c r="E23" i="5"/>
  <c r="F23" i="5"/>
  <c r="G23" i="5"/>
  <c r="A24" i="5"/>
  <c r="B24" i="5"/>
  <c r="C24" i="5"/>
  <c r="D24" i="5"/>
  <c r="E24" i="5"/>
  <c r="F24" i="5"/>
  <c r="G24" i="5"/>
  <c r="A25" i="5"/>
  <c r="B25" i="5"/>
  <c r="C25" i="5"/>
  <c r="D25" i="5"/>
  <c r="E25" i="5"/>
  <c r="F25" i="5"/>
  <c r="G25" i="5"/>
  <c r="A26" i="5"/>
  <c r="B26" i="5"/>
  <c r="C26" i="5"/>
  <c r="D26" i="5"/>
  <c r="E26" i="5"/>
  <c r="F26" i="5"/>
  <c r="G26" i="5"/>
  <c r="A27" i="5"/>
  <c r="B27" i="5"/>
  <c r="C27" i="5"/>
  <c r="D27" i="5"/>
  <c r="E27" i="5"/>
  <c r="F27" i="5"/>
  <c r="G27" i="5"/>
  <c r="C97" i="6" a="1"/>
  <c r="C97" i="6"/>
  <c r="C98" i="6"/>
  <c r="C99" i="6"/>
  <c r="C100" i="6"/>
  <c r="C101" i="6"/>
  <c r="C102" i="6"/>
  <c r="C103" i="6"/>
  <c r="F10" i="6"/>
  <c r="F55" i="6"/>
  <c r="E55" i="6"/>
  <c r="D55" i="6"/>
  <c r="C55" i="6"/>
  <c r="B55" i="6"/>
  <c r="A55" i="6"/>
  <c r="G54" i="6"/>
  <c r="F9" i="6"/>
  <c r="E54" i="6"/>
  <c r="D54" i="6"/>
  <c r="C54" i="6"/>
  <c r="B54" i="6"/>
  <c r="A54" i="6"/>
  <c r="G53" i="6"/>
  <c r="F53" i="6"/>
  <c r="F8" i="6"/>
  <c r="D53" i="6"/>
  <c r="C53" i="6"/>
  <c r="B53" i="6"/>
  <c r="A53" i="6"/>
  <c r="G52" i="6"/>
  <c r="F52" i="6"/>
  <c r="E52" i="6"/>
  <c r="F7" i="6"/>
  <c r="C52" i="6"/>
  <c r="B52" i="6"/>
  <c r="A52" i="6"/>
  <c r="G51" i="6"/>
  <c r="F51" i="6"/>
  <c r="E51" i="6"/>
  <c r="D51" i="6"/>
  <c r="F6" i="6"/>
  <c r="B51" i="6"/>
  <c r="A51" i="6"/>
  <c r="G50" i="6"/>
  <c r="F50" i="6"/>
  <c r="E50" i="6"/>
  <c r="D50" i="6"/>
  <c r="C50" i="6"/>
  <c r="F5" i="6"/>
  <c r="A50" i="6"/>
  <c r="G49" i="6"/>
  <c r="F49" i="6"/>
  <c r="E49" i="6"/>
  <c r="D49" i="6"/>
  <c r="C49" i="6"/>
  <c r="B49" i="6"/>
  <c r="F4" i="6"/>
  <c r="A23" i="6" a="1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A27" i="6"/>
  <c r="B27" i="6"/>
  <c r="C27" i="6"/>
  <c r="D27" i="6"/>
  <c r="E27" i="6"/>
  <c r="F27" i="6"/>
  <c r="G27" i="6"/>
  <c r="C97" i="7" a="1"/>
  <c r="C97" i="7"/>
  <c r="C98" i="7"/>
  <c r="C99" i="7"/>
  <c r="C100" i="7"/>
  <c r="C101" i="7"/>
  <c r="C102" i="7"/>
  <c r="C103" i="7"/>
  <c r="F10" i="7"/>
  <c r="F55" i="7"/>
  <c r="E55" i="7"/>
  <c r="D55" i="7"/>
  <c r="C55" i="7"/>
  <c r="B55" i="7"/>
  <c r="A55" i="7"/>
  <c r="G54" i="7"/>
  <c r="F9" i="7"/>
  <c r="E54" i="7"/>
  <c r="D54" i="7"/>
  <c r="C54" i="7"/>
  <c r="B54" i="7"/>
  <c r="A54" i="7"/>
  <c r="G53" i="7"/>
  <c r="F53" i="7"/>
  <c r="F8" i="7"/>
  <c r="D53" i="7"/>
  <c r="C53" i="7"/>
  <c r="B53" i="7"/>
  <c r="A53" i="7"/>
  <c r="G52" i="7"/>
  <c r="F52" i="7"/>
  <c r="E52" i="7"/>
  <c r="F7" i="7"/>
  <c r="C52" i="7"/>
  <c r="B52" i="7"/>
  <c r="A52" i="7"/>
  <c r="G51" i="7"/>
  <c r="F51" i="7"/>
  <c r="E51" i="7"/>
  <c r="D51" i="7"/>
  <c r="F6" i="7"/>
  <c r="B51" i="7"/>
  <c r="A51" i="7"/>
  <c r="G50" i="7"/>
  <c r="F50" i="7"/>
  <c r="E50" i="7"/>
  <c r="D50" i="7"/>
  <c r="C50" i="7"/>
  <c r="F5" i="7"/>
  <c r="A50" i="7"/>
  <c r="G49" i="7"/>
  <c r="F49" i="7"/>
  <c r="E49" i="7"/>
  <c r="D49" i="7"/>
  <c r="C49" i="7"/>
  <c r="B49" i="7"/>
  <c r="F4" i="7"/>
  <c r="A23" i="7" a="1"/>
  <c r="A23" i="7"/>
  <c r="B23" i="7"/>
  <c r="C23" i="7"/>
  <c r="D23" i="7"/>
  <c r="E23" i="7"/>
  <c r="F23" i="7"/>
  <c r="G23" i="7"/>
  <c r="A24" i="7"/>
  <c r="B24" i="7"/>
  <c r="C24" i="7"/>
  <c r="D24" i="7"/>
  <c r="E24" i="7"/>
  <c r="F24" i="7"/>
  <c r="G24" i="7"/>
  <c r="A25" i="7"/>
  <c r="B25" i="7"/>
  <c r="C25" i="7"/>
  <c r="D25" i="7"/>
  <c r="E25" i="7"/>
  <c r="F25" i="7"/>
  <c r="G25" i="7"/>
  <c r="A26" i="7"/>
  <c r="B26" i="7"/>
  <c r="C26" i="7"/>
  <c r="D26" i="7"/>
  <c r="E26" i="7"/>
  <c r="F26" i="7"/>
  <c r="G26" i="7"/>
  <c r="A27" i="7"/>
  <c r="B27" i="7"/>
  <c r="C27" i="7"/>
  <c r="D27" i="7"/>
  <c r="E27" i="7"/>
  <c r="F27" i="7"/>
  <c r="G27" i="7"/>
  <c r="C97" i="3" a="1"/>
  <c r="C97" i="3"/>
  <c r="C98" i="3"/>
  <c r="C99" i="3"/>
  <c r="C100" i="3"/>
  <c r="C101" i="3"/>
  <c r="C102" i="3"/>
  <c r="C103" i="3"/>
  <c r="F10" i="3"/>
  <c r="F55" i="3"/>
  <c r="E55" i="3"/>
  <c r="D55" i="3"/>
  <c r="C55" i="3"/>
  <c r="B55" i="3"/>
  <c r="A55" i="3"/>
  <c r="G54" i="3"/>
  <c r="F9" i="3"/>
  <c r="E54" i="3"/>
  <c r="D54" i="3"/>
  <c r="C54" i="3"/>
  <c r="B54" i="3"/>
  <c r="A54" i="3"/>
  <c r="G53" i="3"/>
  <c r="F53" i="3"/>
  <c r="F8" i="3"/>
  <c r="D53" i="3"/>
  <c r="C53" i="3"/>
  <c r="B53" i="3"/>
  <c r="A53" i="3"/>
  <c r="G52" i="3"/>
  <c r="F52" i="3"/>
  <c r="E52" i="3"/>
  <c r="F7" i="3"/>
  <c r="C52" i="3"/>
  <c r="B52" i="3"/>
  <c r="A52" i="3"/>
  <c r="G51" i="3"/>
  <c r="F51" i="3"/>
  <c r="E51" i="3"/>
  <c r="D51" i="3"/>
  <c r="F6" i="3"/>
  <c r="B51" i="3"/>
  <c r="A51" i="3"/>
  <c r="G50" i="3"/>
  <c r="F50" i="3"/>
  <c r="E50" i="3"/>
  <c r="D50" i="3"/>
  <c r="C50" i="3"/>
  <c r="F5" i="3"/>
  <c r="A50" i="3"/>
  <c r="G49" i="3"/>
  <c r="F49" i="3"/>
  <c r="E49" i="3"/>
  <c r="D49" i="3"/>
  <c r="C49" i="3"/>
  <c r="B49" i="3"/>
  <c r="F4" i="3"/>
  <c r="A23" i="3" a="1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F6" i="2"/>
  <c r="F5" i="2"/>
  <c r="F7" i="2"/>
  <c r="F8" i="2"/>
  <c r="F9" i="2"/>
  <c r="F10" i="2"/>
  <c r="C97" i="2" a="1"/>
  <c r="C103" i="2"/>
  <c r="C102" i="2"/>
  <c r="C101" i="2"/>
  <c r="C100" i="2"/>
  <c r="C99" i="2"/>
  <c r="C98" i="2"/>
  <c r="C97" i="2"/>
  <c r="F55" i="2"/>
  <c r="E55" i="2"/>
  <c r="D55" i="2"/>
  <c r="C55" i="2"/>
  <c r="B55" i="2"/>
  <c r="A55" i="2"/>
  <c r="G54" i="2"/>
  <c r="E54" i="2"/>
  <c r="D54" i="2"/>
  <c r="C54" i="2"/>
  <c r="B54" i="2"/>
  <c r="A54" i="2"/>
  <c r="G53" i="2"/>
  <c r="F53" i="2"/>
  <c r="D53" i="2"/>
  <c r="C53" i="2"/>
  <c r="B53" i="2"/>
  <c r="A53" i="2"/>
  <c r="G52" i="2"/>
  <c r="F52" i="2"/>
  <c r="E52" i="2"/>
  <c r="C52" i="2"/>
  <c r="B52" i="2"/>
  <c r="A52" i="2"/>
  <c r="G51" i="2"/>
  <c r="F51" i="2"/>
  <c r="E51" i="2"/>
  <c r="D51" i="2"/>
  <c r="B51" i="2"/>
  <c r="A51" i="2"/>
  <c r="G50" i="2"/>
  <c r="F50" i="2"/>
  <c r="E50" i="2"/>
  <c r="D50" i="2"/>
  <c r="C50" i="2"/>
  <c r="A50" i="2"/>
  <c r="G49" i="2"/>
  <c r="F49" i="2"/>
  <c r="E49" i="2"/>
  <c r="D49" i="2"/>
  <c r="C49" i="2"/>
  <c r="B49" i="2"/>
  <c r="A23" i="2" a="1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F4" i="2"/>
  <c r="F5" i="1"/>
  <c r="C32" i="1"/>
  <c r="D32" i="1"/>
  <c r="E32" i="1"/>
  <c r="F6" i="1"/>
  <c r="C33" i="1"/>
  <c r="D33" i="1"/>
  <c r="E33" i="1"/>
  <c r="F7" i="1"/>
  <c r="C34" i="1"/>
  <c r="D34" i="1"/>
  <c r="E34" i="1"/>
  <c r="F8" i="1"/>
  <c r="C35" i="1"/>
  <c r="D35" i="1"/>
  <c r="E35" i="1"/>
  <c r="F9" i="1"/>
  <c r="C36" i="1"/>
  <c r="D36" i="1"/>
  <c r="E36" i="1"/>
  <c r="F10" i="1"/>
  <c r="C37" i="1"/>
  <c r="D37" i="1"/>
  <c r="E37" i="1"/>
  <c r="F4" i="1"/>
  <c r="C31" i="1" s="1"/>
  <c r="F32" i="1"/>
  <c r="G32" i="1"/>
  <c r="H32" i="1"/>
  <c r="I32" i="1"/>
  <c r="B41" i="1"/>
  <c r="F33" i="1"/>
  <c r="G33" i="1"/>
  <c r="H33" i="1"/>
  <c r="I33" i="1"/>
  <c r="C42" i="1"/>
  <c r="F34" i="1"/>
  <c r="G34" i="1"/>
  <c r="H34" i="1"/>
  <c r="I34" i="1"/>
  <c r="D43" i="1"/>
  <c r="F35" i="1"/>
  <c r="G35" i="1"/>
  <c r="H35" i="1"/>
  <c r="I35" i="1"/>
  <c r="E44" i="1"/>
  <c r="F36" i="1"/>
  <c r="G36" i="1"/>
  <c r="H36" i="1"/>
  <c r="I36" i="1"/>
  <c r="F45" i="1"/>
  <c r="F37" i="1"/>
  <c r="G37" i="1"/>
  <c r="H37" i="1"/>
  <c r="I37" i="1"/>
  <c r="G46" i="1"/>
  <c r="C97" i="1" a="1"/>
  <c r="C97" i="1"/>
  <c r="C98" i="1"/>
  <c r="C99" i="1"/>
  <c r="C100" i="1"/>
  <c r="C101" i="1"/>
  <c r="C102" i="1"/>
  <c r="C103" i="1"/>
  <c r="B49" i="1"/>
  <c r="C49" i="1"/>
  <c r="D49" i="1"/>
  <c r="E49" i="1"/>
  <c r="F49" i="1"/>
  <c r="G49" i="1"/>
  <c r="G50" i="1"/>
  <c r="G51" i="1"/>
  <c r="G52" i="1"/>
  <c r="G53" i="1"/>
  <c r="F55" i="1"/>
  <c r="E55" i="1"/>
  <c r="D55" i="1"/>
  <c r="C55" i="1"/>
  <c r="B55" i="1"/>
  <c r="A55" i="1"/>
  <c r="A54" i="1"/>
  <c r="A53" i="1"/>
  <c r="A52" i="1"/>
  <c r="A51" i="1"/>
  <c r="A50" i="1"/>
  <c r="B51" i="1"/>
  <c r="B52" i="1"/>
  <c r="B53" i="1"/>
  <c r="B54" i="1"/>
  <c r="C54" i="1"/>
  <c r="C53" i="1"/>
  <c r="D53" i="1"/>
  <c r="D54" i="1"/>
  <c r="E54" i="1"/>
  <c r="E52" i="1"/>
  <c r="E51" i="1"/>
  <c r="E50" i="1"/>
  <c r="F50" i="1"/>
  <c r="F51" i="1"/>
  <c r="F52" i="1"/>
  <c r="F53" i="1"/>
  <c r="D51" i="1"/>
  <c r="D50" i="1"/>
  <c r="C50" i="1"/>
  <c r="C52" i="1"/>
  <c r="G54" i="1"/>
  <c r="B50" i="1"/>
  <c r="C51" i="1"/>
  <c r="D52" i="1"/>
  <c r="E53" i="1"/>
  <c r="F54" i="1"/>
  <c r="G55" i="1"/>
  <c r="A23" i="1" a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A27" i="1"/>
  <c r="B27" i="1"/>
  <c r="C27" i="1"/>
  <c r="D27" i="1"/>
  <c r="E27" i="1"/>
  <c r="F27" i="1"/>
  <c r="G27" i="1"/>
  <c r="C106" i="1" a="1"/>
  <c r="C110" i="1"/>
  <c r="C109" i="1"/>
  <c r="C108" i="1"/>
  <c r="C107" i="1"/>
  <c r="C106" i="1"/>
  <c r="G31" i="1" l="1"/>
  <c r="E31" i="1"/>
  <c r="F31" i="1" s="1"/>
  <c r="H31" i="1" l="1"/>
  <c r="I31" i="1" s="1"/>
  <c r="A40" i="1" s="1"/>
  <c r="A97" i="1" l="1" a="1"/>
  <c r="A49" i="1"/>
  <c r="A58" i="1" s="1" a="1"/>
  <c r="A58" i="1" l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97" i="1"/>
  <c r="E97" i="1" s="1"/>
  <c r="A98" i="1"/>
  <c r="E98" i="1" s="1"/>
  <c r="A99" i="1"/>
  <c r="E99" i="1" s="1"/>
  <c r="A100" i="1"/>
  <c r="E100" i="1" s="1"/>
  <c r="A101" i="1"/>
  <c r="E101" i="1" s="1"/>
  <c r="A102" i="1"/>
  <c r="E102" i="1" s="1"/>
  <c r="A103" i="1"/>
  <c r="E103" i="1" s="1"/>
  <c r="A67" i="1" a="1"/>
  <c r="G73" i="1"/>
  <c r="F73" i="1"/>
  <c r="E73" i="1"/>
  <c r="D73" i="1"/>
  <c r="C73" i="1"/>
  <c r="B73" i="1"/>
  <c r="A73" i="1"/>
  <c r="G72" i="1"/>
  <c r="F72" i="1"/>
  <c r="E72" i="1"/>
  <c r="D72" i="1"/>
  <c r="C72" i="1"/>
  <c r="B72" i="1"/>
  <c r="A72" i="1"/>
  <c r="G71" i="1"/>
  <c r="F71" i="1"/>
  <c r="E71" i="1"/>
  <c r="D71" i="1"/>
  <c r="C71" i="1"/>
  <c r="B71" i="1"/>
  <c r="A71" i="1"/>
  <c r="G70" i="1"/>
  <c r="F70" i="1"/>
  <c r="E70" i="1"/>
  <c r="D70" i="1"/>
  <c r="C70" i="1"/>
  <c r="B70" i="1"/>
  <c r="A70" i="1"/>
  <c r="G69" i="1"/>
  <c r="F69" i="1"/>
  <c r="E69" i="1"/>
  <c r="D69" i="1"/>
  <c r="C69" i="1"/>
  <c r="B69" i="1"/>
  <c r="A69" i="1"/>
  <c r="G68" i="1"/>
  <c r="F68" i="1"/>
  <c r="E68" i="1"/>
  <c r="D68" i="1"/>
  <c r="C68" i="1"/>
  <c r="B68" i="1"/>
  <c r="A68" i="1"/>
  <c r="G67" i="1"/>
  <c r="F67" i="1"/>
  <c r="E67" i="1"/>
  <c r="D67" i="1"/>
  <c r="C67" i="1"/>
  <c r="B67" i="1"/>
  <c r="A67" i="1"/>
  <c r="A76" i="1" a="1"/>
  <c r="G80" i="1"/>
  <c r="F80" i="1"/>
  <c r="E80" i="1"/>
  <c r="D80" i="1"/>
  <c r="C80" i="1"/>
  <c r="B80" i="1"/>
  <c r="A80" i="1"/>
  <c r="G79" i="1"/>
  <c r="F79" i="1"/>
  <c r="E79" i="1"/>
  <c r="D79" i="1"/>
  <c r="C79" i="1"/>
  <c r="B79" i="1"/>
  <c r="A79" i="1"/>
  <c r="G78" i="1"/>
  <c r="F78" i="1"/>
  <c r="E78" i="1"/>
  <c r="D78" i="1"/>
  <c r="C78" i="1"/>
  <c r="B78" i="1"/>
  <c r="A78" i="1"/>
  <c r="G77" i="1"/>
  <c r="F77" i="1"/>
  <c r="E77" i="1"/>
  <c r="D77" i="1"/>
  <c r="C77" i="1"/>
  <c r="B77" i="1"/>
  <c r="A77" i="1"/>
  <c r="G76" i="1"/>
  <c r="F76" i="1"/>
  <c r="E76" i="1"/>
  <c r="D76" i="1"/>
  <c r="C76" i="1"/>
  <c r="B76" i="1"/>
  <c r="A76" i="1"/>
  <c r="A83" i="1" a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A90" i="1" a="1"/>
  <c r="E94" i="1"/>
  <c r="D94" i="1"/>
  <c r="C94" i="1"/>
  <c r="B94" i="1"/>
  <c r="A94" i="1"/>
  <c r="E93" i="1"/>
  <c r="D93" i="1"/>
  <c r="C93" i="1"/>
  <c r="B93" i="1"/>
  <c r="A93" i="1"/>
  <c r="E92" i="1"/>
  <c r="D92" i="1"/>
  <c r="C92" i="1"/>
  <c r="B92" i="1"/>
  <c r="A92" i="1"/>
  <c r="E91" i="1"/>
  <c r="D91" i="1"/>
  <c r="C91" i="1"/>
  <c r="B91" i="1"/>
  <c r="A91" i="1"/>
  <c r="E90" i="1"/>
  <c r="D90" i="1"/>
  <c r="C90" i="1"/>
  <c r="B90" i="1"/>
  <c r="A90" i="1"/>
  <c r="A106" i="1" a="1"/>
  <c r="A110" i="1"/>
  <c r="E110" i="1"/>
  <c r="A109" i="1"/>
  <c r="E109" i="1"/>
  <c r="A108" i="1"/>
  <c r="E108" i="1"/>
  <c r="A107" i="1"/>
  <c r="A106" i="1"/>
  <c r="E106" i="1"/>
  <c r="E107" i="1"/>
  <c r="A113" i="1" a="1"/>
  <c r="A117" i="1"/>
  <c r="A116" i="1"/>
  <c r="A115" i="1"/>
  <c r="A114" i="1"/>
  <c r="A113" i="1"/>
  <c r="A120" i="1" a="1"/>
  <c r="A126" i="1"/>
  <c r="C126" i="1"/>
  <c r="A125" i="1"/>
  <c r="C125" i="1"/>
  <c r="A124" i="1"/>
  <c r="C124" i="1"/>
  <c r="A123" i="1"/>
  <c r="C123" i="1"/>
  <c r="A122" i="1"/>
  <c r="C122" i="1"/>
  <c r="A121" i="1"/>
  <c r="A120" i="1"/>
  <c r="C120" i="1"/>
  <c r="C121" i="1"/>
  <c r="E120" i="1" a="1"/>
  <c r="E126" i="1"/>
  <c r="E125" i="1"/>
  <c r="E124" i="1"/>
  <c r="E123" i="1"/>
  <c r="E122" i="1"/>
  <c r="E121" i="1"/>
  <c r="E120" i="1"/>
  <c r="A129" i="1" a="1"/>
  <c r="G135" i="1"/>
  <c r="G145" i="1"/>
  <c r="F135" i="1"/>
  <c r="F145" i="1"/>
  <c r="E135" i="1"/>
  <c r="E145" i="1"/>
  <c r="D135" i="1"/>
  <c r="D145" i="1"/>
  <c r="C135" i="1"/>
  <c r="C145" i="1"/>
  <c r="B135" i="1"/>
  <c r="B145" i="1"/>
  <c r="A135" i="1"/>
  <c r="A145" i="1"/>
  <c r="G134" i="1"/>
  <c r="G144" i="1"/>
  <c r="F134" i="1"/>
  <c r="F144" i="1"/>
  <c r="E134" i="1"/>
  <c r="E144" i="1"/>
  <c r="D134" i="1"/>
  <c r="D144" i="1"/>
  <c r="C134" i="1"/>
  <c r="C144" i="1"/>
  <c r="B134" i="1"/>
  <c r="B144" i="1"/>
  <c r="A134" i="1"/>
  <c r="A144" i="1"/>
  <c r="G133" i="1"/>
  <c r="G143" i="1"/>
  <c r="F133" i="1"/>
  <c r="F143" i="1"/>
  <c r="E133" i="1"/>
  <c r="E143" i="1"/>
  <c r="D133" i="1"/>
  <c r="D143" i="1"/>
  <c r="C133" i="1"/>
  <c r="C143" i="1"/>
  <c r="B133" i="1"/>
  <c r="B143" i="1"/>
  <c r="A133" i="1"/>
  <c r="A143" i="1"/>
  <c r="G132" i="1"/>
  <c r="G142" i="1"/>
  <c r="F132" i="1"/>
  <c r="F142" i="1"/>
  <c r="E132" i="1"/>
  <c r="E142" i="1"/>
  <c r="D132" i="1"/>
  <c r="D142" i="1"/>
  <c r="C132" i="1"/>
  <c r="C142" i="1"/>
  <c r="B132" i="1"/>
  <c r="B142" i="1"/>
  <c r="A132" i="1"/>
  <c r="A142" i="1"/>
  <c r="G131" i="1"/>
  <c r="G141" i="1"/>
  <c r="F131" i="1"/>
  <c r="F141" i="1"/>
  <c r="E131" i="1"/>
  <c r="E141" i="1"/>
  <c r="D131" i="1"/>
  <c r="D141" i="1"/>
  <c r="C131" i="1"/>
  <c r="C141" i="1"/>
  <c r="B131" i="1"/>
  <c r="B141" i="1"/>
  <c r="A131" i="1"/>
  <c r="A141" i="1"/>
  <c r="G130" i="1"/>
  <c r="G140" i="1"/>
  <c r="F130" i="1"/>
  <c r="F140" i="1"/>
  <c r="E130" i="1"/>
  <c r="E140" i="1"/>
  <c r="D130" i="1"/>
  <c r="D140" i="1"/>
  <c r="C130" i="1"/>
  <c r="C140" i="1"/>
  <c r="B130" i="1"/>
  <c r="B140" i="1"/>
  <c r="A130" i="1"/>
  <c r="G129" i="1"/>
  <c r="G139" i="1"/>
  <c r="F129" i="1"/>
  <c r="F139" i="1"/>
  <c r="E129" i="1"/>
  <c r="E139" i="1"/>
  <c r="D129" i="1"/>
  <c r="D139" i="1"/>
  <c r="C129" i="1"/>
  <c r="C139" i="1"/>
  <c r="B129" i="1"/>
  <c r="B139" i="1"/>
  <c r="A129" i="1"/>
  <c r="A139" i="1"/>
  <c r="A140" i="1"/>
  <c r="A148" i="1" a="1"/>
  <c r="A154" i="1"/>
  <c r="C154" i="1"/>
  <c r="B37" i="2"/>
  <c r="C37" i="2"/>
  <c r="D37" i="2"/>
  <c r="E37" i="2"/>
  <c r="F37" i="2"/>
  <c r="G37" i="2"/>
  <c r="H37" i="2"/>
  <c r="I37" i="2"/>
  <c r="G46" i="2"/>
  <c r="G55" i="2"/>
  <c r="A153" i="1"/>
  <c r="C153" i="1"/>
  <c r="B36" i="2"/>
  <c r="C36" i="2"/>
  <c r="D36" i="2"/>
  <c r="E36" i="2"/>
  <c r="F36" i="2"/>
  <c r="G36" i="2"/>
  <c r="H36" i="2"/>
  <c r="I36" i="2"/>
  <c r="F45" i="2"/>
  <c r="F54" i="2"/>
  <c r="A152" i="1"/>
  <c r="C152" i="1"/>
  <c r="B35" i="2"/>
  <c r="C35" i="2"/>
  <c r="D35" i="2"/>
  <c r="E35" i="2"/>
  <c r="F35" i="2"/>
  <c r="G35" i="2"/>
  <c r="H35" i="2"/>
  <c r="I35" i="2"/>
  <c r="E44" i="2"/>
  <c r="E53" i="2"/>
  <c r="A151" i="1"/>
  <c r="C151" i="1"/>
  <c r="B34" i="2"/>
  <c r="C34" i="2"/>
  <c r="D34" i="2"/>
  <c r="E34" i="2"/>
  <c r="F34" i="2"/>
  <c r="G34" i="2"/>
  <c r="H34" i="2"/>
  <c r="I34" i="2"/>
  <c r="D43" i="2"/>
  <c r="D52" i="2"/>
  <c r="A150" i="1"/>
  <c r="C150" i="1"/>
  <c r="B33" i="2"/>
  <c r="C33" i="2"/>
  <c r="D33" i="2"/>
  <c r="E33" i="2"/>
  <c r="F33" i="2"/>
  <c r="G33" i="2"/>
  <c r="H33" i="2"/>
  <c r="I33" i="2"/>
  <c r="C42" i="2"/>
  <c r="C51" i="2"/>
  <c r="A149" i="1"/>
  <c r="A148" i="1"/>
  <c r="C148" i="1"/>
  <c r="B31" i="2"/>
  <c r="C31" i="2"/>
  <c r="G31" i="2"/>
  <c r="D31" i="2"/>
  <c r="E31" i="2"/>
  <c r="F31" i="2"/>
  <c r="H31" i="2"/>
  <c r="I31" i="2"/>
  <c r="A40" i="2"/>
  <c r="A49" i="2"/>
  <c r="C149" i="1"/>
  <c r="B32" i="2"/>
  <c r="C32" i="2"/>
  <c r="D32" i="2"/>
  <c r="E32" i="2"/>
  <c r="F32" i="2"/>
  <c r="G32" i="2"/>
  <c r="H32" i="2"/>
  <c r="I32" i="2"/>
  <c r="B41" i="2"/>
  <c r="B50" i="2"/>
  <c r="A58" i="2" a="1"/>
  <c r="G64" i="2"/>
  <c r="F64" i="2"/>
  <c r="E64" i="2"/>
  <c r="D64" i="2"/>
  <c r="C64" i="2"/>
  <c r="B64" i="2"/>
  <c r="A64" i="2"/>
  <c r="G63" i="2"/>
  <c r="F63" i="2"/>
  <c r="E63" i="2"/>
  <c r="D63" i="2"/>
  <c r="C63" i="2"/>
  <c r="B63" i="2"/>
  <c r="A63" i="2"/>
  <c r="G62" i="2"/>
  <c r="F62" i="2"/>
  <c r="E62" i="2"/>
  <c r="D62" i="2"/>
  <c r="C62" i="2"/>
  <c r="B62" i="2"/>
  <c r="A62" i="2"/>
  <c r="G61" i="2"/>
  <c r="F61" i="2"/>
  <c r="E61" i="2"/>
  <c r="D61" i="2"/>
  <c r="C61" i="2"/>
  <c r="B61" i="2"/>
  <c r="A61" i="2"/>
  <c r="G60" i="2"/>
  <c r="F60" i="2"/>
  <c r="E60" i="2"/>
  <c r="D60" i="2"/>
  <c r="C60" i="2"/>
  <c r="B60" i="2"/>
  <c r="A60" i="2"/>
  <c r="G59" i="2"/>
  <c r="F59" i="2"/>
  <c r="E59" i="2"/>
  <c r="D59" i="2"/>
  <c r="C59" i="2"/>
  <c r="B59" i="2"/>
  <c r="A59" i="2"/>
  <c r="G58" i="2"/>
  <c r="F58" i="2"/>
  <c r="E58" i="2"/>
  <c r="D58" i="2"/>
  <c r="C58" i="2"/>
  <c r="B58" i="2"/>
  <c r="A58" i="2"/>
  <c r="A67" i="2" a="1"/>
  <c r="G73" i="2"/>
  <c r="F73" i="2"/>
  <c r="E73" i="2"/>
  <c r="D73" i="2"/>
  <c r="C73" i="2"/>
  <c r="B73" i="2"/>
  <c r="A73" i="2"/>
  <c r="G72" i="2"/>
  <c r="F72" i="2"/>
  <c r="E72" i="2"/>
  <c r="D72" i="2"/>
  <c r="C72" i="2"/>
  <c r="B72" i="2"/>
  <c r="A72" i="2"/>
  <c r="G71" i="2"/>
  <c r="F71" i="2"/>
  <c r="E71" i="2"/>
  <c r="D71" i="2"/>
  <c r="C71" i="2"/>
  <c r="B71" i="2"/>
  <c r="A71" i="2"/>
  <c r="G70" i="2"/>
  <c r="F70" i="2"/>
  <c r="E70" i="2"/>
  <c r="D70" i="2"/>
  <c r="C70" i="2"/>
  <c r="B70" i="2"/>
  <c r="A70" i="2"/>
  <c r="G69" i="2"/>
  <c r="F69" i="2"/>
  <c r="E69" i="2"/>
  <c r="D69" i="2"/>
  <c r="C69" i="2"/>
  <c r="B69" i="2"/>
  <c r="A69" i="2"/>
  <c r="G68" i="2"/>
  <c r="F68" i="2"/>
  <c r="E68" i="2"/>
  <c r="D68" i="2"/>
  <c r="C68" i="2"/>
  <c r="B68" i="2"/>
  <c r="A68" i="2"/>
  <c r="G67" i="2"/>
  <c r="F67" i="2"/>
  <c r="E67" i="2"/>
  <c r="D67" i="2"/>
  <c r="C67" i="2"/>
  <c r="B67" i="2"/>
  <c r="A67" i="2"/>
  <c r="A76" i="2" a="1"/>
  <c r="G80" i="2"/>
  <c r="F80" i="2"/>
  <c r="E80" i="2"/>
  <c r="D80" i="2"/>
  <c r="C80" i="2"/>
  <c r="B80" i="2"/>
  <c r="A80" i="2"/>
  <c r="G79" i="2"/>
  <c r="F79" i="2"/>
  <c r="E79" i="2"/>
  <c r="D79" i="2"/>
  <c r="C79" i="2"/>
  <c r="B79" i="2"/>
  <c r="A79" i="2"/>
  <c r="G78" i="2"/>
  <c r="F78" i="2"/>
  <c r="E78" i="2"/>
  <c r="D78" i="2"/>
  <c r="C78" i="2"/>
  <c r="B78" i="2"/>
  <c r="A78" i="2"/>
  <c r="G77" i="2"/>
  <c r="F77" i="2"/>
  <c r="E77" i="2"/>
  <c r="D77" i="2"/>
  <c r="C77" i="2"/>
  <c r="B77" i="2"/>
  <c r="A77" i="2"/>
  <c r="G76" i="2"/>
  <c r="F76" i="2"/>
  <c r="E76" i="2"/>
  <c r="D76" i="2"/>
  <c r="C76" i="2"/>
  <c r="B76" i="2"/>
  <c r="A76" i="2"/>
  <c r="A83" i="2" a="1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A90" i="2" a="1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C106" i="2" a="1"/>
  <c r="C110" i="2"/>
  <c r="C109" i="2"/>
  <c r="C108" i="2"/>
  <c r="C107" i="2"/>
  <c r="C106" i="2"/>
  <c r="A129" i="2" a="1"/>
  <c r="A129" i="2"/>
  <c r="A139" i="2"/>
  <c r="B129" i="2"/>
  <c r="B139" i="2"/>
  <c r="C129" i="2"/>
  <c r="C139" i="2"/>
  <c r="D129" i="2"/>
  <c r="D139" i="2"/>
  <c r="E129" i="2"/>
  <c r="E139" i="2"/>
  <c r="F129" i="2"/>
  <c r="F139" i="2"/>
  <c r="G129" i="2"/>
  <c r="G139" i="2"/>
  <c r="A130" i="2"/>
  <c r="A140" i="2"/>
  <c r="B130" i="2"/>
  <c r="B140" i="2"/>
  <c r="C130" i="2"/>
  <c r="C140" i="2"/>
  <c r="D130" i="2"/>
  <c r="D140" i="2"/>
  <c r="E130" i="2"/>
  <c r="E140" i="2"/>
  <c r="F130" i="2"/>
  <c r="F140" i="2"/>
  <c r="G130" i="2"/>
  <c r="G140" i="2"/>
  <c r="A131" i="2"/>
  <c r="A141" i="2"/>
  <c r="B131" i="2"/>
  <c r="B141" i="2"/>
  <c r="C131" i="2"/>
  <c r="C141" i="2"/>
  <c r="D131" i="2"/>
  <c r="D141" i="2"/>
  <c r="E131" i="2"/>
  <c r="E141" i="2"/>
  <c r="F131" i="2"/>
  <c r="F141" i="2"/>
  <c r="G131" i="2"/>
  <c r="G141" i="2"/>
  <c r="A132" i="2"/>
  <c r="A142" i="2"/>
  <c r="B132" i="2"/>
  <c r="B142" i="2"/>
  <c r="C132" i="2"/>
  <c r="C142" i="2"/>
  <c r="D132" i="2"/>
  <c r="D142" i="2"/>
  <c r="E132" i="2"/>
  <c r="E142" i="2"/>
  <c r="F132" i="2"/>
  <c r="F142" i="2"/>
  <c r="G132" i="2"/>
  <c r="G142" i="2"/>
  <c r="A133" i="2"/>
  <c r="A143" i="2"/>
  <c r="B133" i="2"/>
  <c r="B143" i="2"/>
  <c r="C133" i="2"/>
  <c r="C143" i="2"/>
  <c r="D133" i="2"/>
  <c r="D143" i="2"/>
  <c r="E133" i="2"/>
  <c r="E143" i="2"/>
  <c r="F133" i="2"/>
  <c r="F143" i="2"/>
  <c r="G133" i="2"/>
  <c r="G143" i="2"/>
  <c r="A134" i="2"/>
  <c r="A144" i="2"/>
  <c r="B134" i="2"/>
  <c r="B144" i="2"/>
  <c r="C134" i="2"/>
  <c r="C144" i="2"/>
  <c r="D134" i="2"/>
  <c r="D144" i="2"/>
  <c r="E134" i="2"/>
  <c r="E144" i="2"/>
  <c r="F134" i="2"/>
  <c r="F144" i="2"/>
  <c r="G134" i="2"/>
  <c r="G144" i="2"/>
  <c r="A135" i="2"/>
  <c r="A145" i="2"/>
  <c r="B135" i="2"/>
  <c r="B145" i="2"/>
  <c r="C135" i="2"/>
  <c r="C145" i="2"/>
  <c r="D135" i="2"/>
  <c r="D145" i="2"/>
  <c r="E135" i="2"/>
  <c r="E145" i="2"/>
  <c r="F135" i="2"/>
  <c r="F145" i="2"/>
  <c r="G135" i="2"/>
  <c r="G145" i="2"/>
  <c r="A148" i="2" a="1"/>
  <c r="A154" i="2"/>
  <c r="A153" i="2"/>
  <c r="A152" i="2"/>
  <c r="A151" i="2"/>
  <c r="A150" i="2"/>
  <c r="A149" i="2"/>
  <c r="A148" i="2"/>
  <c r="A97" i="2" a="1"/>
  <c r="A97" i="2"/>
  <c r="E97" i="2"/>
  <c r="A98" i="2"/>
  <c r="E98" i="2"/>
  <c r="A99" i="2"/>
  <c r="E99" i="2"/>
  <c r="A100" i="2"/>
  <c r="E100" i="2"/>
  <c r="A101" i="2"/>
  <c r="E101" i="2"/>
  <c r="A102" i="2"/>
  <c r="E102" i="2"/>
  <c r="A103" i="2"/>
  <c r="E103" i="2"/>
  <c r="A106" i="2" a="1"/>
  <c r="A106" i="2"/>
  <c r="E106" i="2"/>
  <c r="A107" i="2"/>
  <c r="E107" i="2"/>
  <c r="A108" i="2"/>
  <c r="E108" i="2"/>
  <c r="A109" i="2"/>
  <c r="E109" i="2"/>
  <c r="A110" i="2"/>
  <c r="E110" i="2"/>
  <c r="A113" i="2" a="1"/>
  <c r="A117" i="2"/>
  <c r="A116" i="2"/>
  <c r="A115" i="2"/>
  <c r="A114" i="2"/>
  <c r="A113" i="2"/>
  <c r="A120" i="2" a="1"/>
  <c r="A120" i="2"/>
  <c r="C120" i="2"/>
  <c r="A121" i="2"/>
  <c r="C121" i="2"/>
  <c r="A122" i="2"/>
  <c r="C122" i="2"/>
  <c r="A123" i="2"/>
  <c r="C123" i="2"/>
  <c r="A124" i="2"/>
  <c r="C124" i="2"/>
  <c r="A125" i="2"/>
  <c r="C125" i="2"/>
  <c r="A126" i="2"/>
  <c r="C126" i="2"/>
  <c r="E120" i="2" a="1"/>
  <c r="E126" i="2"/>
  <c r="C154" i="2"/>
  <c r="B37" i="3"/>
  <c r="C37" i="3"/>
  <c r="D37" i="3"/>
  <c r="E37" i="3"/>
  <c r="F37" i="3"/>
  <c r="G37" i="3"/>
  <c r="H37" i="3"/>
  <c r="I37" i="3"/>
  <c r="G46" i="3"/>
  <c r="G55" i="3"/>
  <c r="E125" i="2"/>
  <c r="C153" i="2"/>
  <c r="B36" i="3"/>
  <c r="C36" i="3"/>
  <c r="D36" i="3"/>
  <c r="E36" i="3"/>
  <c r="F36" i="3"/>
  <c r="G36" i="3"/>
  <c r="H36" i="3"/>
  <c r="I36" i="3"/>
  <c r="F45" i="3"/>
  <c r="F54" i="3"/>
  <c r="E124" i="2"/>
  <c r="C152" i="2"/>
  <c r="B35" i="3"/>
  <c r="C35" i="3"/>
  <c r="D35" i="3"/>
  <c r="E35" i="3"/>
  <c r="F35" i="3"/>
  <c r="G35" i="3"/>
  <c r="H35" i="3"/>
  <c r="I35" i="3"/>
  <c r="E44" i="3"/>
  <c r="E53" i="3"/>
  <c r="E123" i="2"/>
  <c r="C151" i="2"/>
  <c r="B34" i="3"/>
  <c r="C34" i="3"/>
  <c r="D34" i="3"/>
  <c r="E34" i="3"/>
  <c r="F34" i="3"/>
  <c r="G34" i="3"/>
  <c r="H34" i="3"/>
  <c r="I34" i="3"/>
  <c r="D43" i="3"/>
  <c r="D52" i="3"/>
  <c r="E122" i="2"/>
  <c r="C150" i="2"/>
  <c r="B33" i="3"/>
  <c r="C33" i="3"/>
  <c r="D33" i="3"/>
  <c r="E33" i="3"/>
  <c r="F33" i="3"/>
  <c r="G33" i="3"/>
  <c r="H33" i="3"/>
  <c r="I33" i="3"/>
  <c r="C42" i="3"/>
  <c r="C51" i="3"/>
  <c r="E121" i="2"/>
  <c r="C149" i="2"/>
  <c r="B32" i="3"/>
  <c r="C32" i="3"/>
  <c r="D32" i="3"/>
  <c r="E32" i="3"/>
  <c r="F32" i="3"/>
  <c r="G32" i="3"/>
  <c r="H32" i="3"/>
  <c r="I32" i="3"/>
  <c r="B41" i="3"/>
  <c r="B50" i="3"/>
  <c r="E120" i="2"/>
  <c r="C148" i="2"/>
  <c r="B31" i="3"/>
  <c r="C31" i="3"/>
  <c r="D31" i="3"/>
  <c r="E31" i="3"/>
  <c r="F31" i="3"/>
  <c r="G31" i="3"/>
  <c r="H31" i="3"/>
  <c r="I31" i="3"/>
  <c r="A40" i="3"/>
  <c r="A49" i="3"/>
  <c r="A58" i="3" a="1"/>
  <c r="G64" i="3"/>
  <c r="F64" i="3"/>
  <c r="E64" i="3"/>
  <c r="D64" i="3"/>
  <c r="C64" i="3"/>
  <c r="B64" i="3"/>
  <c r="A64" i="3"/>
  <c r="G63" i="3"/>
  <c r="F63" i="3"/>
  <c r="E63" i="3"/>
  <c r="D63" i="3"/>
  <c r="C63" i="3"/>
  <c r="B63" i="3"/>
  <c r="A63" i="3"/>
  <c r="G62" i="3"/>
  <c r="F62" i="3"/>
  <c r="E62" i="3"/>
  <c r="D62" i="3"/>
  <c r="C62" i="3"/>
  <c r="B62" i="3"/>
  <c r="A62" i="3"/>
  <c r="G61" i="3"/>
  <c r="F61" i="3"/>
  <c r="E61" i="3"/>
  <c r="D61" i="3"/>
  <c r="C61" i="3"/>
  <c r="B61" i="3"/>
  <c r="A61" i="3"/>
  <c r="G60" i="3"/>
  <c r="F60" i="3"/>
  <c r="E60" i="3"/>
  <c r="D60" i="3"/>
  <c r="C60" i="3"/>
  <c r="B60" i="3"/>
  <c r="A60" i="3"/>
  <c r="G59" i="3"/>
  <c r="F59" i="3"/>
  <c r="E59" i="3"/>
  <c r="D59" i="3"/>
  <c r="C59" i="3"/>
  <c r="B59" i="3"/>
  <c r="A59" i="3"/>
  <c r="G58" i="3"/>
  <c r="F58" i="3"/>
  <c r="E58" i="3"/>
  <c r="D58" i="3"/>
  <c r="C58" i="3"/>
  <c r="B58" i="3"/>
  <c r="A58" i="3"/>
  <c r="A67" i="3" a="1"/>
  <c r="G73" i="3"/>
  <c r="F73" i="3"/>
  <c r="E73" i="3"/>
  <c r="D73" i="3"/>
  <c r="C73" i="3"/>
  <c r="B73" i="3"/>
  <c r="A73" i="3"/>
  <c r="G72" i="3"/>
  <c r="F72" i="3"/>
  <c r="E72" i="3"/>
  <c r="D72" i="3"/>
  <c r="C72" i="3"/>
  <c r="B72" i="3"/>
  <c r="A72" i="3"/>
  <c r="G71" i="3"/>
  <c r="F71" i="3"/>
  <c r="E71" i="3"/>
  <c r="D71" i="3"/>
  <c r="C71" i="3"/>
  <c r="B71" i="3"/>
  <c r="A71" i="3"/>
  <c r="G70" i="3"/>
  <c r="F70" i="3"/>
  <c r="E70" i="3"/>
  <c r="D70" i="3"/>
  <c r="C70" i="3"/>
  <c r="B70" i="3"/>
  <c r="A70" i="3"/>
  <c r="G69" i="3"/>
  <c r="F69" i="3"/>
  <c r="E69" i="3"/>
  <c r="D69" i="3"/>
  <c r="C69" i="3"/>
  <c r="B69" i="3"/>
  <c r="A69" i="3"/>
  <c r="G68" i="3"/>
  <c r="F68" i="3"/>
  <c r="E68" i="3"/>
  <c r="D68" i="3"/>
  <c r="C68" i="3"/>
  <c r="B68" i="3"/>
  <c r="A68" i="3"/>
  <c r="G67" i="3"/>
  <c r="F67" i="3"/>
  <c r="E67" i="3"/>
  <c r="D67" i="3"/>
  <c r="C67" i="3"/>
  <c r="B67" i="3"/>
  <c r="A67" i="3"/>
  <c r="A76" i="3" a="1"/>
  <c r="G80" i="3"/>
  <c r="F80" i="3"/>
  <c r="E80" i="3"/>
  <c r="D80" i="3"/>
  <c r="C80" i="3"/>
  <c r="B80" i="3"/>
  <c r="A80" i="3"/>
  <c r="G79" i="3"/>
  <c r="F79" i="3"/>
  <c r="E79" i="3"/>
  <c r="D79" i="3"/>
  <c r="C79" i="3"/>
  <c r="B79" i="3"/>
  <c r="A79" i="3"/>
  <c r="G78" i="3"/>
  <c r="F78" i="3"/>
  <c r="E78" i="3"/>
  <c r="D78" i="3"/>
  <c r="C78" i="3"/>
  <c r="B78" i="3"/>
  <c r="A78" i="3"/>
  <c r="G77" i="3"/>
  <c r="F77" i="3"/>
  <c r="E77" i="3"/>
  <c r="D77" i="3"/>
  <c r="C77" i="3"/>
  <c r="B77" i="3"/>
  <c r="A77" i="3"/>
  <c r="G76" i="3"/>
  <c r="F76" i="3"/>
  <c r="E76" i="3"/>
  <c r="D76" i="3"/>
  <c r="C76" i="3"/>
  <c r="B76" i="3"/>
  <c r="A76" i="3"/>
  <c r="A83" i="3" a="1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A90" i="3" a="1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A97" i="3" a="1"/>
  <c r="A97" i="3"/>
  <c r="E97" i="3"/>
  <c r="A98" i="3"/>
  <c r="E98" i="3"/>
  <c r="A99" i="3"/>
  <c r="E99" i="3"/>
  <c r="A100" i="3"/>
  <c r="E100" i="3"/>
  <c r="A101" i="3"/>
  <c r="E101" i="3"/>
  <c r="A102" i="3"/>
  <c r="E102" i="3"/>
  <c r="A103" i="3"/>
  <c r="E103" i="3"/>
  <c r="C106" i="3" a="1"/>
  <c r="C110" i="3"/>
  <c r="C109" i="3"/>
  <c r="C108" i="3"/>
  <c r="C107" i="3"/>
  <c r="C106" i="3"/>
  <c r="A106" i="3" a="1"/>
  <c r="A106" i="3"/>
  <c r="E106" i="3"/>
  <c r="A107" i="3"/>
  <c r="E107" i="3"/>
  <c r="A108" i="3"/>
  <c r="E108" i="3"/>
  <c r="A109" i="3"/>
  <c r="E109" i="3"/>
  <c r="A110" i="3"/>
  <c r="E110" i="3"/>
  <c r="A113" i="3" a="1"/>
  <c r="A117" i="3"/>
  <c r="A116" i="3"/>
  <c r="A115" i="3"/>
  <c r="A114" i="3"/>
  <c r="A113" i="3"/>
  <c r="A120" i="3" a="1"/>
  <c r="A120" i="3"/>
  <c r="C120" i="3"/>
  <c r="A121" i="3"/>
  <c r="C121" i="3"/>
  <c r="A122" i="3"/>
  <c r="C122" i="3"/>
  <c r="A123" i="3"/>
  <c r="C123" i="3"/>
  <c r="A124" i="3"/>
  <c r="C124" i="3"/>
  <c r="A125" i="3"/>
  <c r="C125" i="3"/>
  <c r="A126" i="3"/>
  <c r="C126" i="3"/>
  <c r="E120" i="3" a="1"/>
  <c r="E126" i="3"/>
  <c r="E125" i="3"/>
  <c r="E124" i="3"/>
  <c r="E123" i="3"/>
  <c r="E122" i="3"/>
  <c r="E121" i="3"/>
  <c r="E120" i="3"/>
  <c r="A129" i="3" a="1"/>
  <c r="A129" i="3"/>
  <c r="A139" i="3"/>
  <c r="B129" i="3"/>
  <c r="B139" i="3"/>
  <c r="C129" i="3"/>
  <c r="C139" i="3"/>
  <c r="D129" i="3"/>
  <c r="D139" i="3"/>
  <c r="E129" i="3"/>
  <c r="E139" i="3"/>
  <c r="F129" i="3"/>
  <c r="F139" i="3"/>
  <c r="G129" i="3"/>
  <c r="G139" i="3"/>
  <c r="A130" i="3"/>
  <c r="A140" i="3"/>
  <c r="B130" i="3"/>
  <c r="B140" i="3"/>
  <c r="C130" i="3"/>
  <c r="C140" i="3"/>
  <c r="D130" i="3"/>
  <c r="D140" i="3"/>
  <c r="E130" i="3"/>
  <c r="E140" i="3"/>
  <c r="F130" i="3"/>
  <c r="F140" i="3"/>
  <c r="G130" i="3"/>
  <c r="G140" i="3"/>
  <c r="A131" i="3"/>
  <c r="A141" i="3"/>
  <c r="B131" i="3"/>
  <c r="B141" i="3"/>
  <c r="C131" i="3"/>
  <c r="C141" i="3"/>
  <c r="D131" i="3"/>
  <c r="D141" i="3"/>
  <c r="E131" i="3"/>
  <c r="E141" i="3"/>
  <c r="F131" i="3"/>
  <c r="F141" i="3"/>
  <c r="G131" i="3"/>
  <c r="G141" i="3"/>
  <c r="A132" i="3"/>
  <c r="A142" i="3"/>
  <c r="B132" i="3"/>
  <c r="B142" i="3"/>
  <c r="C132" i="3"/>
  <c r="C142" i="3"/>
  <c r="D132" i="3"/>
  <c r="D142" i="3"/>
  <c r="E132" i="3"/>
  <c r="E142" i="3"/>
  <c r="F132" i="3"/>
  <c r="F142" i="3"/>
  <c r="G132" i="3"/>
  <c r="G142" i="3"/>
  <c r="A133" i="3"/>
  <c r="A143" i="3"/>
  <c r="B133" i="3"/>
  <c r="B143" i="3"/>
  <c r="C133" i="3"/>
  <c r="C143" i="3"/>
  <c r="D133" i="3"/>
  <c r="D143" i="3"/>
  <c r="E133" i="3"/>
  <c r="E143" i="3"/>
  <c r="F133" i="3"/>
  <c r="F143" i="3"/>
  <c r="G133" i="3"/>
  <c r="G143" i="3"/>
  <c r="A134" i="3"/>
  <c r="A144" i="3"/>
  <c r="B134" i="3"/>
  <c r="B144" i="3"/>
  <c r="C134" i="3"/>
  <c r="C144" i="3"/>
  <c r="D134" i="3"/>
  <c r="D144" i="3"/>
  <c r="E134" i="3"/>
  <c r="E144" i="3"/>
  <c r="F134" i="3"/>
  <c r="F144" i="3"/>
  <c r="G134" i="3"/>
  <c r="G144" i="3"/>
  <c r="A135" i="3"/>
  <c r="A145" i="3"/>
  <c r="B135" i="3"/>
  <c r="B145" i="3"/>
  <c r="C135" i="3"/>
  <c r="C145" i="3"/>
  <c r="D135" i="3"/>
  <c r="D145" i="3"/>
  <c r="E135" i="3"/>
  <c r="E145" i="3"/>
  <c r="F135" i="3"/>
  <c r="F145" i="3"/>
  <c r="G135" i="3"/>
  <c r="G145" i="3"/>
  <c r="A148" i="3" a="1"/>
  <c r="A154" i="3"/>
  <c r="C154" i="3"/>
  <c r="B37" i="6"/>
  <c r="C37" i="6"/>
  <c r="D37" i="6"/>
  <c r="E37" i="6"/>
  <c r="F37" i="6"/>
  <c r="G37" i="6"/>
  <c r="H37" i="6"/>
  <c r="I37" i="6"/>
  <c r="G46" i="6"/>
  <c r="G55" i="6"/>
  <c r="B37" i="7"/>
  <c r="C37" i="7"/>
  <c r="D37" i="7"/>
  <c r="E37" i="7"/>
  <c r="F37" i="7"/>
  <c r="G37" i="7"/>
  <c r="H37" i="7"/>
  <c r="I37" i="7"/>
  <c r="G46" i="7"/>
  <c r="G55" i="7"/>
  <c r="A153" i="3"/>
  <c r="C153" i="3"/>
  <c r="B36" i="7"/>
  <c r="C36" i="7"/>
  <c r="D36" i="7"/>
  <c r="E36" i="7"/>
  <c r="F36" i="7"/>
  <c r="G36" i="7"/>
  <c r="H36" i="7"/>
  <c r="I36" i="7"/>
  <c r="F45" i="7"/>
  <c r="F54" i="7"/>
  <c r="A152" i="3"/>
  <c r="C152" i="3"/>
  <c r="B35" i="7"/>
  <c r="C35" i="7"/>
  <c r="D35" i="7"/>
  <c r="E35" i="7"/>
  <c r="F35" i="7"/>
  <c r="G35" i="7"/>
  <c r="H35" i="7"/>
  <c r="I35" i="7"/>
  <c r="E44" i="7"/>
  <c r="E53" i="7"/>
  <c r="A151" i="3"/>
  <c r="C151" i="3"/>
  <c r="B34" i="7"/>
  <c r="C34" i="7"/>
  <c r="D34" i="7"/>
  <c r="E34" i="7"/>
  <c r="F34" i="7"/>
  <c r="G34" i="7"/>
  <c r="H34" i="7"/>
  <c r="I34" i="7"/>
  <c r="D43" i="7"/>
  <c r="D52" i="7"/>
  <c r="A150" i="3"/>
  <c r="C150" i="3"/>
  <c r="B33" i="7"/>
  <c r="C33" i="7"/>
  <c r="D33" i="7"/>
  <c r="E33" i="7"/>
  <c r="F33" i="7"/>
  <c r="G33" i="7"/>
  <c r="H33" i="7"/>
  <c r="I33" i="7"/>
  <c r="C42" i="7"/>
  <c r="C51" i="7"/>
  <c r="A149" i="3"/>
  <c r="C149" i="3"/>
  <c r="B32" i="7"/>
  <c r="C32" i="7"/>
  <c r="D32" i="7"/>
  <c r="E32" i="7"/>
  <c r="F32" i="7"/>
  <c r="G32" i="7"/>
  <c r="H32" i="7"/>
  <c r="I32" i="7"/>
  <c r="B41" i="7"/>
  <c r="B50" i="7"/>
  <c r="A148" i="3"/>
  <c r="C148" i="3"/>
  <c r="B31" i="7"/>
  <c r="C31" i="7"/>
  <c r="D31" i="7"/>
  <c r="E31" i="7"/>
  <c r="F31" i="7"/>
  <c r="G31" i="7"/>
  <c r="H31" i="7"/>
  <c r="I31" i="7"/>
  <c r="A40" i="7"/>
  <c r="A49" i="7"/>
  <c r="A58" i="7" a="1"/>
  <c r="G64" i="7"/>
  <c r="F64" i="7"/>
  <c r="E64" i="7"/>
  <c r="D64" i="7"/>
  <c r="C64" i="7"/>
  <c r="B64" i="7"/>
  <c r="A64" i="7"/>
  <c r="G63" i="7"/>
  <c r="F63" i="7"/>
  <c r="E63" i="7"/>
  <c r="D63" i="7"/>
  <c r="C63" i="7"/>
  <c r="B63" i="7"/>
  <c r="A63" i="7"/>
  <c r="G62" i="7"/>
  <c r="F62" i="7"/>
  <c r="E62" i="7"/>
  <c r="D62" i="7"/>
  <c r="C62" i="7"/>
  <c r="B62" i="7"/>
  <c r="A62" i="7"/>
  <c r="G61" i="7"/>
  <c r="F61" i="7"/>
  <c r="E61" i="7"/>
  <c r="D61" i="7"/>
  <c r="C61" i="7"/>
  <c r="B61" i="7"/>
  <c r="A61" i="7"/>
  <c r="G60" i="7"/>
  <c r="F60" i="7"/>
  <c r="E60" i="7"/>
  <c r="D60" i="7"/>
  <c r="C60" i="7"/>
  <c r="B60" i="7"/>
  <c r="A60" i="7"/>
  <c r="G59" i="7"/>
  <c r="F59" i="7"/>
  <c r="E59" i="7"/>
  <c r="D59" i="7"/>
  <c r="C59" i="7"/>
  <c r="B59" i="7"/>
  <c r="A59" i="7"/>
  <c r="G58" i="7"/>
  <c r="F58" i="7"/>
  <c r="E58" i="7"/>
  <c r="D58" i="7"/>
  <c r="C58" i="7"/>
  <c r="B58" i="7"/>
  <c r="A58" i="7"/>
  <c r="A67" i="7" a="1"/>
  <c r="G73" i="7"/>
  <c r="F73" i="7"/>
  <c r="E73" i="7"/>
  <c r="D73" i="7"/>
  <c r="C73" i="7"/>
  <c r="B73" i="7"/>
  <c r="A73" i="7"/>
  <c r="G72" i="7"/>
  <c r="F72" i="7"/>
  <c r="E72" i="7"/>
  <c r="D72" i="7"/>
  <c r="C72" i="7"/>
  <c r="B72" i="7"/>
  <c r="A72" i="7"/>
  <c r="G71" i="7"/>
  <c r="F71" i="7"/>
  <c r="E71" i="7"/>
  <c r="D71" i="7"/>
  <c r="C71" i="7"/>
  <c r="B71" i="7"/>
  <c r="A71" i="7"/>
  <c r="G70" i="7"/>
  <c r="F70" i="7"/>
  <c r="E70" i="7"/>
  <c r="D70" i="7"/>
  <c r="C70" i="7"/>
  <c r="B70" i="7"/>
  <c r="A70" i="7"/>
  <c r="G69" i="7"/>
  <c r="F69" i="7"/>
  <c r="E69" i="7"/>
  <c r="D69" i="7"/>
  <c r="C69" i="7"/>
  <c r="B69" i="7"/>
  <c r="A69" i="7"/>
  <c r="G68" i="7"/>
  <c r="F68" i="7"/>
  <c r="E68" i="7"/>
  <c r="D68" i="7"/>
  <c r="C68" i="7"/>
  <c r="B68" i="7"/>
  <c r="A68" i="7"/>
  <c r="G67" i="7"/>
  <c r="F67" i="7"/>
  <c r="E67" i="7"/>
  <c r="D67" i="7"/>
  <c r="C67" i="7"/>
  <c r="B67" i="7"/>
  <c r="A67" i="7"/>
  <c r="A76" i="7" a="1"/>
  <c r="G80" i="7"/>
  <c r="F80" i="7"/>
  <c r="E80" i="7"/>
  <c r="D80" i="7"/>
  <c r="C80" i="7"/>
  <c r="B80" i="7"/>
  <c r="A80" i="7"/>
  <c r="G79" i="7"/>
  <c r="F79" i="7"/>
  <c r="E79" i="7"/>
  <c r="D79" i="7"/>
  <c r="C79" i="7"/>
  <c r="B79" i="7"/>
  <c r="A79" i="7"/>
  <c r="G78" i="7"/>
  <c r="F78" i="7"/>
  <c r="E78" i="7"/>
  <c r="D78" i="7"/>
  <c r="C78" i="7"/>
  <c r="B78" i="7"/>
  <c r="A78" i="7"/>
  <c r="G77" i="7"/>
  <c r="F77" i="7"/>
  <c r="E77" i="7"/>
  <c r="D77" i="7"/>
  <c r="C77" i="7"/>
  <c r="B77" i="7"/>
  <c r="A77" i="7"/>
  <c r="G76" i="7"/>
  <c r="F76" i="7"/>
  <c r="E76" i="7"/>
  <c r="D76" i="7"/>
  <c r="C76" i="7"/>
  <c r="B76" i="7"/>
  <c r="A76" i="7"/>
  <c r="A83" i="7" a="1"/>
  <c r="E87" i="7"/>
  <c r="D87" i="7"/>
  <c r="C87" i="7"/>
  <c r="B87" i="7"/>
  <c r="A87" i="7"/>
  <c r="E86" i="7"/>
  <c r="D86" i="7"/>
  <c r="C86" i="7"/>
  <c r="B86" i="7"/>
  <c r="A86" i="7"/>
  <c r="E85" i="7"/>
  <c r="D85" i="7"/>
  <c r="C85" i="7"/>
  <c r="B85" i="7"/>
  <c r="A85" i="7"/>
  <c r="E84" i="7"/>
  <c r="D84" i="7"/>
  <c r="C84" i="7"/>
  <c r="B84" i="7"/>
  <c r="A84" i="7"/>
  <c r="E83" i="7"/>
  <c r="D83" i="7"/>
  <c r="C83" i="7"/>
  <c r="B83" i="7"/>
  <c r="A83" i="7"/>
  <c r="A90" i="7" a="1"/>
  <c r="E94" i="7"/>
  <c r="D94" i="7"/>
  <c r="C94" i="7"/>
  <c r="B94" i="7"/>
  <c r="A94" i="7"/>
  <c r="E93" i="7"/>
  <c r="D93" i="7"/>
  <c r="C93" i="7"/>
  <c r="B93" i="7"/>
  <c r="A93" i="7"/>
  <c r="E92" i="7"/>
  <c r="D92" i="7"/>
  <c r="C92" i="7"/>
  <c r="B92" i="7"/>
  <c r="A92" i="7"/>
  <c r="E91" i="7"/>
  <c r="D91" i="7"/>
  <c r="C91" i="7"/>
  <c r="B91" i="7"/>
  <c r="A91" i="7"/>
  <c r="E90" i="7"/>
  <c r="D90" i="7"/>
  <c r="C90" i="7"/>
  <c r="B90" i="7"/>
  <c r="A90" i="7"/>
  <c r="A97" i="7" a="1"/>
  <c r="A97" i="7"/>
  <c r="E97" i="7"/>
  <c r="A98" i="7"/>
  <c r="E98" i="7"/>
  <c r="A99" i="7"/>
  <c r="E99" i="7"/>
  <c r="A100" i="7"/>
  <c r="E100" i="7"/>
  <c r="A101" i="7"/>
  <c r="E101" i="7"/>
  <c r="A102" i="7"/>
  <c r="E102" i="7"/>
  <c r="A103" i="7"/>
  <c r="E103" i="7"/>
  <c r="C106" i="7" a="1"/>
  <c r="C110" i="7"/>
  <c r="C109" i="7"/>
  <c r="C108" i="7"/>
  <c r="C107" i="7"/>
  <c r="C106" i="7"/>
  <c r="A106" i="7" a="1"/>
  <c r="A106" i="7"/>
  <c r="E106" i="7"/>
  <c r="A107" i="7"/>
  <c r="E107" i="7"/>
  <c r="A108" i="7"/>
  <c r="E108" i="7"/>
  <c r="A109" i="7"/>
  <c r="E109" i="7"/>
  <c r="A110" i="7"/>
  <c r="E110" i="7"/>
  <c r="A113" i="7" a="1"/>
  <c r="A117" i="7"/>
  <c r="A116" i="7"/>
  <c r="A115" i="7"/>
  <c r="A114" i="7"/>
  <c r="A113" i="7"/>
  <c r="A120" i="7" a="1"/>
  <c r="A120" i="7"/>
  <c r="C120" i="7"/>
  <c r="A121" i="7"/>
  <c r="C121" i="7"/>
  <c r="A122" i="7"/>
  <c r="C122" i="7"/>
  <c r="A123" i="7"/>
  <c r="C123" i="7"/>
  <c r="A124" i="7"/>
  <c r="C124" i="7"/>
  <c r="A125" i="7"/>
  <c r="C125" i="7"/>
  <c r="A126" i="7"/>
  <c r="C126" i="7"/>
  <c r="E120" i="7" a="1"/>
  <c r="E126" i="7"/>
  <c r="E125" i="7"/>
  <c r="E124" i="7"/>
  <c r="E123" i="7"/>
  <c r="E122" i="7"/>
  <c r="E121" i="7"/>
  <c r="E120" i="7"/>
  <c r="A129" i="7" a="1"/>
  <c r="A129" i="7"/>
  <c r="A139" i="7"/>
  <c r="B129" i="7"/>
  <c r="B139" i="7"/>
  <c r="C129" i="7"/>
  <c r="C139" i="7"/>
  <c r="D129" i="7"/>
  <c r="D139" i="7"/>
  <c r="E129" i="7"/>
  <c r="E139" i="7"/>
  <c r="F129" i="7"/>
  <c r="F139" i="7"/>
  <c r="G129" i="7"/>
  <c r="G139" i="7"/>
  <c r="A130" i="7"/>
  <c r="A140" i="7"/>
  <c r="B130" i="7"/>
  <c r="B140" i="7"/>
  <c r="C130" i="7"/>
  <c r="C140" i="7"/>
  <c r="D130" i="7"/>
  <c r="D140" i="7"/>
  <c r="E130" i="7"/>
  <c r="E140" i="7"/>
  <c r="F130" i="7"/>
  <c r="F140" i="7"/>
  <c r="G130" i="7"/>
  <c r="G140" i="7"/>
  <c r="A131" i="7"/>
  <c r="A141" i="7"/>
  <c r="B131" i="7"/>
  <c r="B141" i="7"/>
  <c r="C131" i="7"/>
  <c r="C141" i="7"/>
  <c r="D131" i="7"/>
  <c r="D141" i="7"/>
  <c r="E131" i="7"/>
  <c r="E141" i="7"/>
  <c r="F131" i="7"/>
  <c r="F141" i="7"/>
  <c r="G131" i="7"/>
  <c r="G141" i="7"/>
  <c r="A132" i="7"/>
  <c r="A142" i="7"/>
  <c r="B132" i="7"/>
  <c r="B142" i="7"/>
  <c r="C132" i="7"/>
  <c r="C142" i="7"/>
  <c r="D132" i="7"/>
  <c r="D142" i="7"/>
  <c r="E132" i="7"/>
  <c r="E142" i="7"/>
  <c r="F132" i="7"/>
  <c r="F142" i="7"/>
  <c r="G132" i="7"/>
  <c r="G142" i="7"/>
  <c r="A133" i="7"/>
  <c r="A143" i="7"/>
  <c r="B133" i="7"/>
  <c r="B143" i="7"/>
  <c r="C133" i="7"/>
  <c r="C143" i="7"/>
  <c r="D133" i="7"/>
  <c r="D143" i="7"/>
  <c r="E133" i="7"/>
  <c r="E143" i="7"/>
  <c r="F133" i="7"/>
  <c r="F143" i="7"/>
  <c r="G133" i="7"/>
  <c r="G143" i="7"/>
  <c r="A134" i="7"/>
  <c r="A144" i="7"/>
  <c r="B134" i="7"/>
  <c r="B144" i="7"/>
  <c r="C134" i="7"/>
  <c r="C144" i="7"/>
  <c r="D134" i="7"/>
  <c r="D144" i="7"/>
  <c r="E134" i="7"/>
  <c r="E144" i="7"/>
  <c r="F134" i="7"/>
  <c r="F144" i="7"/>
  <c r="G134" i="7"/>
  <c r="G144" i="7"/>
  <c r="A135" i="7"/>
  <c r="A145" i="7"/>
  <c r="B135" i="7"/>
  <c r="B145" i="7"/>
  <c r="C135" i="7"/>
  <c r="C145" i="7"/>
  <c r="D135" i="7"/>
  <c r="D145" i="7"/>
  <c r="E135" i="7"/>
  <c r="E145" i="7"/>
  <c r="F135" i="7"/>
  <c r="F145" i="7"/>
  <c r="G135" i="7"/>
  <c r="G145" i="7"/>
  <c r="A148" i="7" a="1"/>
  <c r="A148" i="7"/>
  <c r="C148" i="7"/>
  <c r="B31" i="6"/>
  <c r="A149" i="7"/>
  <c r="C149" i="7"/>
  <c r="B32" i="6"/>
  <c r="A150" i="7"/>
  <c r="C150" i="7"/>
  <c r="B33" i="6"/>
  <c r="A151" i="7"/>
  <c r="C151" i="7"/>
  <c r="B34" i="6"/>
  <c r="A152" i="7"/>
  <c r="C152" i="7"/>
  <c r="B35" i="6"/>
  <c r="A153" i="7"/>
  <c r="C153" i="7"/>
  <c r="B36" i="6"/>
  <c r="C106" i="6" a="1"/>
  <c r="C106" i="6"/>
  <c r="C107" i="6"/>
  <c r="C108" i="6"/>
  <c r="C109" i="6"/>
  <c r="C110" i="6"/>
  <c r="C31" i="6"/>
  <c r="G31" i="6"/>
  <c r="D31" i="6"/>
  <c r="E31" i="6"/>
  <c r="F31" i="6"/>
  <c r="H31" i="6"/>
  <c r="I31" i="6"/>
  <c r="A40" i="6"/>
  <c r="C32" i="6"/>
  <c r="G32" i="6"/>
  <c r="D32" i="6"/>
  <c r="E32" i="6"/>
  <c r="F32" i="6"/>
  <c r="H32" i="6"/>
  <c r="I32" i="6"/>
  <c r="B41" i="6"/>
  <c r="C33" i="6"/>
  <c r="G33" i="6"/>
  <c r="D33" i="6"/>
  <c r="E33" i="6"/>
  <c r="F33" i="6"/>
  <c r="H33" i="6"/>
  <c r="I33" i="6"/>
  <c r="C42" i="6"/>
  <c r="C34" i="6"/>
  <c r="G34" i="6"/>
  <c r="D34" i="6"/>
  <c r="E34" i="6"/>
  <c r="F34" i="6"/>
  <c r="H34" i="6"/>
  <c r="I34" i="6"/>
  <c r="D43" i="6"/>
  <c r="C35" i="6"/>
  <c r="G35" i="6"/>
  <c r="D35" i="6"/>
  <c r="E35" i="6"/>
  <c r="F35" i="6"/>
  <c r="H35" i="6"/>
  <c r="I35" i="6"/>
  <c r="E44" i="6"/>
  <c r="C36" i="6"/>
  <c r="G36" i="6"/>
  <c r="D36" i="6"/>
  <c r="E36" i="6"/>
  <c r="F36" i="6"/>
  <c r="H36" i="6"/>
  <c r="I36" i="6"/>
  <c r="F45" i="6"/>
  <c r="A97" i="6" a="1"/>
  <c r="A103" i="6"/>
  <c r="E103" i="6"/>
  <c r="A102" i="6"/>
  <c r="E102" i="6"/>
  <c r="A101" i="6"/>
  <c r="E101" i="6"/>
  <c r="A100" i="6"/>
  <c r="E100" i="6"/>
  <c r="A99" i="6"/>
  <c r="E99" i="6"/>
  <c r="A98" i="6"/>
  <c r="E98" i="6"/>
  <c r="A97" i="6"/>
  <c r="E97" i="6"/>
  <c r="A154" i="7"/>
  <c r="C154" i="7"/>
  <c r="F54" i="6"/>
  <c r="E53" i="6"/>
  <c r="D52" i="6"/>
  <c r="C51" i="6"/>
  <c r="B50" i="6"/>
  <c r="A49" i="6"/>
  <c r="A58" i="6" a="1"/>
  <c r="G64" i="6"/>
  <c r="F64" i="6"/>
  <c r="E64" i="6"/>
  <c r="D64" i="6"/>
  <c r="C64" i="6"/>
  <c r="B64" i="6"/>
  <c r="A64" i="6"/>
  <c r="G63" i="6"/>
  <c r="F63" i="6"/>
  <c r="E63" i="6"/>
  <c r="D63" i="6"/>
  <c r="C63" i="6"/>
  <c r="B63" i="6"/>
  <c r="A63" i="6"/>
  <c r="G62" i="6"/>
  <c r="F62" i="6"/>
  <c r="E62" i="6"/>
  <c r="D62" i="6"/>
  <c r="C62" i="6"/>
  <c r="B62" i="6"/>
  <c r="A62" i="6"/>
  <c r="G61" i="6"/>
  <c r="F61" i="6"/>
  <c r="E61" i="6"/>
  <c r="D61" i="6"/>
  <c r="C61" i="6"/>
  <c r="B61" i="6"/>
  <c r="A61" i="6"/>
  <c r="G60" i="6"/>
  <c r="F60" i="6"/>
  <c r="E60" i="6"/>
  <c r="D60" i="6"/>
  <c r="C60" i="6"/>
  <c r="B60" i="6"/>
  <c r="A60" i="6"/>
  <c r="G59" i="6"/>
  <c r="F59" i="6"/>
  <c r="E59" i="6"/>
  <c r="D59" i="6"/>
  <c r="C59" i="6"/>
  <c r="B59" i="6"/>
  <c r="A59" i="6"/>
  <c r="G58" i="6"/>
  <c r="F58" i="6"/>
  <c r="E58" i="6"/>
  <c r="D58" i="6"/>
  <c r="C58" i="6"/>
  <c r="B58" i="6"/>
  <c r="A58" i="6"/>
  <c r="A67" i="6" a="1"/>
  <c r="G73" i="6"/>
  <c r="F73" i="6"/>
  <c r="E73" i="6"/>
  <c r="D73" i="6"/>
  <c r="C73" i="6"/>
  <c r="B73" i="6"/>
  <c r="A73" i="6"/>
  <c r="G72" i="6"/>
  <c r="F72" i="6"/>
  <c r="E72" i="6"/>
  <c r="D72" i="6"/>
  <c r="C72" i="6"/>
  <c r="B72" i="6"/>
  <c r="A72" i="6"/>
  <c r="G71" i="6"/>
  <c r="F71" i="6"/>
  <c r="E71" i="6"/>
  <c r="D71" i="6"/>
  <c r="C71" i="6"/>
  <c r="B71" i="6"/>
  <c r="A71" i="6"/>
  <c r="G70" i="6"/>
  <c r="F70" i="6"/>
  <c r="E70" i="6"/>
  <c r="D70" i="6"/>
  <c r="C70" i="6"/>
  <c r="B70" i="6"/>
  <c r="A70" i="6"/>
  <c r="G69" i="6"/>
  <c r="F69" i="6"/>
  <c r="E69" i="6"/>
  <c r="D69" i="6"/>
  <c r="C69" i="6"/>
  <c r="B69" i="6"/>
  <c r="A69" i="6"/>
  <c r="G68" i="6"/>
  <c r="F68" i="6"/>
  <c r="E68" i="6"/>
  <c r="D68" i="6"/>
  <c r="C68" i="6"/>
  <c r="B68" i="6"/>
  <c r="A68" i="6"/>
  <c r="G67" i="6"/>
  <c r="F67" i="6"/>
  <c r="E67" i="6"/>
  <c r="D67" i="6"/>
  <c r="C67" i="6"/>
  <c r="B67" i="6"/>
  <c r="A67" i="6"/>
  <c r="A76" i="6" a="1"/>
  <c r="G80" i="6"/>
  <c r="F80" i="6"/>
  <c r="E80" i="6"/>
  <c r="D80" i="6"/>
  <c r="C80" i="6"/>
  <c r="B80" i="6"/>
  <c r="A80" i="6"/>
  <c r="G79" i="6"/>
  <c r="F79" i="6"/>
  <c r="E79" i="6"/>
  <c r="D79" i="6"/>
  <c r="C79" i="6"/>
  <c r="B79" i="6"/>
  <c r="A79" i="6"/>
  <c r="G78" i="6"/>
  <c r="F78" i="6"/>
  <c r="E78" i="6"/>
  <c r="D78" i="6"/>
  <c r="C78" i="6"/>
  <c r="B78" i="6"/>
  <c r="A78" i="6"/>
  <c r="G77" i="6"/>
  <c r="F77" i="6"/>
  <c r="E77" i="6"/>
  <c r="D77" i="6"/>
  <c r="C77" i="6"/>
  <c r="B77" i="6"/>
  <c r="A77" i="6"/>
  <c r="G76" i="6"/>
  <c r="F76" i="6"/>
  <c r="E76" i="6"/>
  <c r="D76" i="6"/>
  <c r="C76" i="6"/>
  <c r="B76" i="6"/>
  <c r="A76" i="6"/>
  <c r="A83" i="6" a="1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A90" i="6" a="1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A106" i="6" a="1"/>
  <c r="A106" i="6"/>
  <c r="E106" i="6"/>
  <c r="A107" i="6"/>
  <c r="E107" i="6"/>
  <c r="A108" i="6"/>
  <c r="E108" i="6"/>
  <c r="A109" i="6"/>
  <c r="E109" i="6"/>
  <c r="A110" i="6"/>
  <c r="E110" i="6"/>
  <c r="A113" i="6" a="1"/>
  <c r="A117" i="6"/>
  <c r="A116" i="6"/>
  <c r="A115" i="6"/>
  <c r="A114" i="6"/>
  <c r="A113" i="6"/>
  <c r="A120" i="6" a="1"/>
  <c r="A120" i="6"/>
  <c r="C120" i="6"/>
  <c r="A121" i="6"/>
  <c r="C121" i="6"/>
  <c r="A122" i="6"/>
  <c r="C122" i="6"/>
  <c r="A123" i="6"/>
  <c r="C123" i="6"/>
  <c r="A124" i="6"/>
  <c r="C124" i="6"/>
  <c r="A125" i="6"/>
  <c r="C125" i="6"/>
  <c r="A126" i="6"/>
  <c r="C126" i="6"/>
  <c r="E120" i="6" a="1"/>
  <c r="E126" i="6"/>
  <c r="E125" i="6"/>
  <c r="E124" i="6"/>
  <c r="E123" i="6"/>
  <c r="E122" i="6"/>
  <c r="E121" i="6"/>
  <c r="E120" i="6"/>
  <c r="A129" i="6" a="1"/>
  <c r="A129" i="6"/>
  <c r="A139" i="6"/>
  <c r="B129" i="6"/>
  <c r="B139" i="6"/>
  <c r="C129" i="6"/>
  <c r="C139" i="6"/>
  <c r="D129" i="6"/>
  <c r="D139" i="6"/>
  <c r="E129" i="6"/>
  <c r="E139" i="6"/>
  <c r="F129" i="6"/>
  <c r="F139" i="6"/>
  <c r="G129" i="6"/>
  <c r="G139" i="6"/>
  <c r="A130" i="6"/>
  <c r="A140" i="6"/>
  <c r="B130" i="6"/>
  <c r="B140" i="6"/>
  <c r="C130" i="6"/>
  <c r="C140" i="6"/>
  <c r="D130" i="6"/>
  <c r="D140" i="6"/>
  <c r="E130" i="6"/>
  <c r="E140" i="6"/>
  <c r="F130" i="6"/>
  <c r="F140" i="6"/>
  <c r="G130" i="6"/>
  <c r="G140" i="6"/>
  <c r="A131" i="6"/>
  <c r="A141" i="6"/>
  <c r="B131" i="6"/>
  <c r="B141" i="6"/>
  <c r="C131" i="6"/>
  <c r="C141" i="6"/>
  <c r="D131" i="6"/>
  <c r="D141" i="6"/>
  <c r="E131" i="6"/>
  <c r="E141" i="6"/>
  <c r="F131" i="6"/>
  <c r="F141" i="6"/>
  <c r="G131" i="6"/>
  <c r="G141" i="6"/>
  <c r="A132" i="6"/>
  <c r="A142" i="6"/>
  <c r="B132" i="6"/>
  <c r="B142" i="6"/>
  <c r="C132" i="6"/>
  <c r="C142" i="6"/>
  <c r="D132" i="6"/>
  <c r="D142" i="6"/>
  <c r="E132" i="6"/>
  <c r="E142" i="6"/>
  <c r="F132" i="6"/>
  <c r="F142" i="6"/>
  <c r="G132" i="6"/>
  <c r="G142" i="6"/>
  <c r="A133" i="6"/>
  <c r="A143" i="6"/>
  <c r="B133" i="6"/>
  <c r="B143" i="6"/>
  <c r="C133" i="6"/>
  <c r="C143" i="6"/>
  <c r="D133" i="6"/>
  <c r="D143" i="6"/>
  <c r="E133" i="6"/>
  <c r="E143" i="6"/>
  <c r="F133" i="6"/>
  <c r="F143" i="6"/>
  <c r="G133" i="6"/>
  <c r="G143" i="6"/>
  <c r="A134" i="6"/>
  <c r="A144" i="6"/>
  <c r="B134" i="6"/>
  <c r="B144" i="6"/>
  <c r="C134" i="6"/>
  <c r="C144" i="6"/>
  <c r="D134" i="6"/>
  <c r="D144" i="6"/>
  <c r="E134" i="6"/>
  <c r="E144" i="6"/>
  <c r="F134" i="6"/>
  <c r="F144" i="6"/>
  <c r="G134" i="6"/>
  <c r="G144" i="6"/>
  <c r="A135" i="6"/>
  <c r="A145" i="6"/>
  <c r="B135" i="6"/>
  <c r="B145" i="6"/>
  <c r="C135" i="6"/>
  <c r="C145" i="6"/>
  <c r="D135" i="6"/>
  <c r="D145" i="6"/>
  <c r="E135" i="6"/>
  <c r="E145" i="6"/>
  <c r="F135" i="6"/>
  <c r="F145" i="6"/>
  <c r="G135" i="6"/>
  <c r="G145" i="6"/>
  <c r="A148" i="6" a="1"/>
  <c r="A154" i="6"/>
  <c r="C154" i="6"/>
  <c r="B37" i="5"/>
  <c r="C37" i="5"/>
  <c r="D37" i="5"/>
  <c r="E37" i="5"/>
  <c r="F37" i="5"/>
  <c r="G37" i="5"/>
  <c r="H37" i="5"/>
  <c r="I37" i="5"/>
  <c r="G46" i="5"/>
  <c r="G55" i="5"/>
  <c r="A153" i="6"/>
  <c r="C153" i="6"/>
  <c r="B36" i="5"/>
  <c r="C36" i="5"/>
  <c r="D36" i="5"/>
  <c r="E36" i="5"/>
  <c r="F36" i="5"/>
  <c r="G36" i="5"/>
  <c r="H36" i="5"/>
  <c r="I36" i="5"/>
  <c r="F45" i="5"/>
  <c r="F54" i="5"/>
  <c r="A152" i="6"/>
  <c r="C152" i="6"/>
  <c r="B35" i="5"/>
  <c r="C35" i="5"/>
  <c r="D35" i="5"/>
  <c r="E35" i="5"/>
  <c r="F35" i="5"/>
  <c r="G35" i="5"/>
  <c r="H35" i="5"/>
  <c r="I35" i="5"/>
  <c r="E44" i="5"/>
  <c r="E53" i="5"/>
  <c r="A151" i="6"/>
  <c r="C151" i="6"/>
  <c r="B34" i="5"/>
  <c r="C34" i="5"/>
  <c r="D34" i="5"/>
  <c r="E34" i="5"/>
  <c r="F34" i="5"/>
  <c r="G34" i="5"/>
  <c r="H34" i="5"/>
  <c r="I34" i="5"/>
  <c r="D43" i="5"/>
  <c r="D52" i="5"/>
  <c r="A150" i="6"/>
  <c r="C150" i="6"/>
  <c r="B33" i="5"/>
  <c r="C33" i="5"/>
  <c r="D33" i="5"/>
  <c r="E33" i="5"/>
  <c r="F33" i="5"/>
  <c r="G33" i="5"/>
  <c r="H33" i="5"/>
  <c r="I33" i="5"/>
  <c r="C42" i="5"/>
  <c r="C51" i="5"/>
  <c r="A149" i="6"/>
  <c r="C149" i="6"/>
  <c r="B32" i="5"/>
  <c r="C32" i="5"/>
  <c r="D32" i="5"/>
  <c r="E32" i="5"/>
  <c r="F32" i="5"/>
  <c r="G32" i="5"/>
  <c r="H32" i="5"/>
  <c r="I32" i="5"/>
  <c r="B41" i="5"/>
  <c r="B50" i="5"/>
  <c r="A148" i="6"/>
  <c r="C148" i="6"/>
  <c r="B31" i="5"/>
  <c r="C31" i="5"/>
  <c r="D31" i="5"/>
  <c r="E31" i="5"/>
  <c r="F31" i="5"/>
  <c r="G31" i="5"/>
  <c r="H31" i="5"/>
  <c r="I31" i="5"/>
  <c r="A40" i="5"/>
  <c r="A49" i="5"/>
  <c r="A58" i="5" a="1"/>
  <c r="G64" i="5"/>
  <c r="F64" i="5"/>
  <c r="E64" i="5"/>
  <c r="D64" i="5"/>
  <c r="C64" i="5"/>
  <c r="B64" i="5"/>
  <c r="A64" i="5"/>
  <c r="G63" i="5"/>
  <c r="F63" i="5"/>
  <c r="E63" i="5"/>
  <c r="D63" i="5"/>
  <c r="C63" i="5"/>
  <c r="B63" i="5"/>
  <c r="A63" i="5"/>
  <c r="G62" i="5"/>
  <c r="F62" i="5"/>
  <c r="E62" i="5"/>
  <c r="D62" i="5"/>
  <c r="C62" i="5"/>
  <c r="B62" i="5"/>
  <c r="A62" i="5"/>
  <c r="G61" i="5"/>
  <c r="F61" i="5"/>
  <c r="E61" i="5"/>
  <c r="D61" i="5"/>
  <c r="C61" i="5"/>
  <c r="B61" i="5"/>
  <c r="A61" i="5"/>
  <c r="G60" i="5"/>
  <c r="F60" i="5"/>
  <c r="E60" i="5"/>
  <c r="D60" i="5"/>
  <c r="C60" i="5"/>
  <c r="B60" i="5"/>
  <c r="A60" i="5"/>
  <c r="G59" i="5"/>
  <c r="F59" i="5"/>
  <c r="E59" i="5"/>
  <c r="D59" i="5"/>
  <c r="C59" i="5"/>
  <c r="B59" i="5"/>
  <c r="A59" i="5"/>
  <c r="G58" i="5"/>
  <c r="F58" i="5"/>
  <c r="E58" i="5"/>
  <c r="D58" i="5"/>
  <c r="C58" i="5"/>
  <c r="B58" i="5"/>
  <c r="A58" i="5"/>
  <c r="A67" i="5" a="1"/>
  <c r="G73" i="5"/>
  <c r="F73" i="5"/>
  <c r="E73" i="5"/>
  <c r="D73" i="5"/>
  <c r="C73" i="5"/>
  <c r="B73" i="5"/>
  <c r="A73" i="5"/>
  <c r="G72" i="5"/>
  <c r="F72" i="5"/>
  <c r="E72" i="5"/>
  <c r="D72" i="5"/>
  <c r="C72" i="5"/>
  <c r="B72" i="5"/>
  <c r="A72" i="5"/>
  <c r="G71" i="5"/>
  <c r="F71" i="5"/>
  <c r="E71" i="5"/>
  <c r="D71" i="5"/>
  <c r="C71" i="5"/>
  <c r="B71" i="5"/>
  <c r="A71" i="5"/>
  <c r="G70" i="5"/>
  <c r="F70" i="5"/>
  <c r="E70" i="5"/>
  <c r="D70" i="5"/>
  <c r="C70" i="5"/>
  <c r="B70" i="5"/>
  <c r="A70" i="5"/>
  <c r="G69" i="5"/>
  <c r="F69" i="5"/>
  <c r="E69" i="5"/>
  <c r="D69" i="5"/>
  <c r="C69" i="5"/>
  <c r="B69" i="5"/>
  <c r="A69" i="5"/>
  <c r="G68" i="5"/>
  <c r="F68" i="5"/>
  <c r="E68" i="5"/>
  <c r="D68" i="5"/>
  <c r="C68" i="5"/>
  <c r="B68" i="5"/>
  <c r="A68" i="5"/>
  <c r="G67" i="5"/>
  <c r="F67" i="5"/>
  <c r="E67" i="5"/>
  <c r="D67" i="5"/>
  <c r="C67" i="5"/>
  <c r="B67" i="5"/>
  <c r="A67" i="5"/>
  <c r="A76" i="5" a="1"/>
  <c r="G80" i="5"/>
  <c r="F80" i="5"/>
  <c r="E80" i="5"/>
  <c r="D80" i="5"/>
  <c r="C80" i="5"/>
  <c r="B80" i="5"/>
  <c r="A80" i="5"/>
  <c r="G79" i="5"/>
  <c r="F79" i="5"/>
  <c r="E79" i="5"/>
  <c r="D79" i="5"/>
  <c r="C79" i="5"/>
  <c r="B79" i="5"/>
  <c r="A79" i="5"/>
  <c r="G78" i="5"/>
  <c r="F78" i="5"/>
  <c r="E78" i="5"/>
  <c r="D78" i="5"/>
  <c r="C78" i="5"/>
  <c r="B78" i="5"/>
  <c r="A78" i="5"/>
  <c r="G77" i="5"/>
  <c r="F77" i="5"/>
  <c r="E77" i="5"/>
  <c r="D77" i="5"/>
  <c r="C77" i="5"/>
  <c r="B77" i="5"/>
  <c r="A77" i="5"/>
  <c r="G76" i="5"/>
  <c r="F76" i="5"/>
  <c r="E76" i="5"/>
  <c r="D76" i="5"/>
  <c r="C76" i="5"/>
  <c r="B76" i="5"/>
  <c r="A76" i="5"/>
  <c r="A83" i="5" a="1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A90" i="5" a="1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A97" i="5" a="1"/>
  <c r="A97" i="5"/>
  <c r="E97" i="5"/>
  <c r="A98" i="5"/>
  <c r="E98" i="5"/>
  <c r="A99" i="5"/>
  <c r="E99" i="5"/>
  <c r="A100" i="5"/>
  <c r="E100" i="5"/>
  <c r="A101" i="5"/>
  <c r="E101" i="5"/>
  <c r="A102" i="5"/>
  <c r="E102" i="5"/>
  <c r="A103" i="5"/>
  <c r="E103" i="5"/>
  <c r="C106" i="5" a="1"/>
  <c r="C110" i="5"/>
  <c r="C109" i="5"/>
  <c r="C108" i="5"/>
  <c r="C107" i="5"/>
  <c r="C106" i="5"/>
  <c r="A106" i="5" a="1"/>
  <c r="A106" i="5"/>
  <c r="E106" i="5"/>
  <c r="A107" i="5"/>
  <c r="E107" i="5"/>
  <c r="A108" i="5"/>
  <c r="E108" i="5"/>
  <c r="A109" i="5"/>
  <c r="E109" i="5"/>
  <c r="A110" i="5"/>
  <c r="E110" i="5"/>
  <c r="A113" i="5" a="1"/>
  <c r="A117" i="5"/>
  <c r="A116" i="5"/>
  <c r="A115" i="5"/>
  <c r="A114" i="5"/>
  <c r="A113" i="5"/>
  <c r="A120" i="5" a="1"/>
  <c r="A120" i="5"/>
  <c r="C120" i="5"/>
  <c r="A121" i="5"/>
  <c r="C121" i="5"/>
  <c r="A122" i="5"/>
  <c r="C122" i="5"/>
  <c r="A123" i="5"/>
  <c r="C123" i="5"/>
  <c r="A124" i="5"/>
  <c r="C124" i="5"/>
  <c r="A125" i="5"/>
  <c r="C125" i="5"/>
  <c r="A126" i="5"/>
  <c r="C126" i="5"/>
  <c r="E120" i="5" a="1"/>
  <c r="E126" i="5"/>
  <c r="E125" i="5"/>
  <c r="E124" i="5"/>
  <c r="E123" i="5"/>
  <c r="E122" i="5"/>
  <c r="E121" i="5"/>
  <c r="E120" i="5"/>
  <c r="A129" i="5" a="1"/>
  <c r="A129" i="5"/>
  <c r="A139" i="5"/>
  <c r="B129" i="5"/>
  <c r="B139" i="5"/>
  <c r="C129" i="5"/>
  <c r="C139" i="5"/>
  <c r="D129" i="5"/>
  <c r="D139" i="5"/>
  <c r="E129" i="5"/>
  <c r="E139" i="5"/>
  <c r="F129" i="5"/>
  <c r="F139" i="5"/>
  <c r="G129" i="5"/>
  <c r="G139" i="5"/>
  <c r="A130" i="5"/>
  <c r="A140" i="5"/>
  <c r="B130" i="5"/>
  <c r="B140" i="5"/>
  <c r="C130" i="5"/>
  <c r="C140" i="5"/>
  <c r="D130" i="5"/>
  <c r="D140" i="5"/>
  <c r="E130" i="5"/>
  <c r="E140" i="5"/>
  <c r="F130" i="5"/>
  <c r="F140" i="5"/>
  <c r="G130" i="5"/>
  <c r="G140" i="5"/>
  <c r="A131" i="5"/>
  <c r="A141" i="5"/>
  <c r="B131" i="5"/>
  <c r="B141" i="5"/>
  <c r="C131" i="5"/>
  <c r="C141" i="5"/>
  <c r="D131" i="5"/>
  <c r="D141" i="5"/>
  <c r="E131" i="5"/>
  <c r="E141" i="5"/>
  <c r="F131" i="5"/>
  <c r="F141" i="5"/>
  <c r="G131" i="5"/>
  <c r="G141" i="5"/>
  <c r="A132" i="5"/>
  <c r="A142" i="5"/>
  <c r="B132" i="5"/>
  <c r="B142" i="5"/>
  <c r="C132" i="5"/>
  <c r="C142" i="5"/>
  <c r="D132" i="5"/>
  <c r="D142" i="5"/>
  <c r="E132" i="5"/>
  <c r="E142" i="5"/>
  <c r="F132" i="5"/>
  <c r="F142" i="5"/>
  <c r="G132" i="5"/>
  <c r="G142" i="5"/>
  <c r="A133" i="5"/>
  <c r="A143" i="5"/>
  <c r="B133" i="5"/>
  <c r="B143" i="5"/>
  <c r="C133" i="5"/>
  <c r="C143" i="5"/>
  <c r="D133" i="5"/>
  <c r="D143" i="5"/>
  <c r="E133" i="5"/>
  <c r="E143" i="5"/>
  <c r="F133" i="5"/>
  <c r="F143" i="5"/>
  <c r="G133" i="5"/>
  <c r="G143" i="5"/>
  <c r="A134" i="5"/>
  <c r="A144" i="5"/>
  <c r="B134" i="5"/>
  <c r="B144" i="5"/>
  <c r="C134" i="5"/>
  <c r="C144" i="5"/>
  <c r="D134" i="5"/>
  <c r="D144" i="5"/>
  <c r="E134" i="5"/>
  <c r="E144" i="5"/>
  <c r="F134" i="5"/>
  <c r="F144" i="5"/>
  <c r="G134" i="5"/>
  <c r="G144" i="5"/>
  <c r="A135" i="5"/>
  <c r="A145" i="5"/>
  <c r="B135" i="5"/>
  <c r="B145" i="5"/>
  <c r="C135" i="5"/>
  <c r="C145" i="5"/>
  <c r="D135" i="5"/>
  <c r="D145" i="5"/>
  <c r="E135" i="5"/>
  <c r="E145" i="5"/>
  <c r="F135" i="5"/>
  <c r="F145" i="5"/>
  <c r="G135" i="5"/>
  <c r="G145" i="5"/>
  <c r="A148" i="5" a="1"/>
  <c r="A154" i="5"/>
  <c r="C154" i="5"/>
  <c r="B37" i="4"/>
  <c r="C37" i="4"/>
  <c r="D37" i="4"/>
  <c r="E37" i="4"/>
  <c r="F37" i="4"/>
  <c r="G37" i="4"/>
  <c r="H37" i="4"/>
  <c r="I37" i="4"/>
  <c r="G46" i="4"/>
  <c r="G55" i="4"/>
  <c r="A153" i="5"/>
  <c r="C153" i="5"/>
  <c r="B36" i="4"/>
  <c r="C36" i="4"/>
  <c r="D36" i="4"/>
  <c r="E36" i="4"/>
  <c r="F36" i="4"/>
  <c r="G36" i="4"/>
  <c r="H36" i="4"/>
  <c r="I36" i="4"/>
  <c r="F45" i="4"/>
  <c r="F54" i="4"/>
  <c r="A152" i="5"/>
  <c r="C152" i="5"/>
  <c r="B35" i="4"/>
  <c r="C35" i="4"/>
  <c r="D35" i="4"/>
  <c r="E35" i="4"/>
  <c r="F35" i="4"/>
  <c r="G35" i="4"/>
  <c r="H35" i="4"/>
  <c r="I35" i="4"/>
  <c r="E44" i="4"/>
  <c r="E53" i="4"/>
  <c r="A151" i="5"/>
  <c r="C151" i="5"/>
  <c r="B34" i="4"/>
  <c r="C34" i="4"/>
  <c r="D34" i="4"/>
  <c r="E34" i="4"/>
  <c r="F34" i="4"/>
  <c r="G34" i="4"/>
  <c r="H34" i="4"/>
  <c r="I34" i="4"/>
  <c r="D43" i="4"/>
  <c r="D52" i="4"/>
  <c r="A150" i="5"/>
  <c r="C150" i="5"/>
  <c r="B33" i="4"/>
  <c r="C33" i="4"/>
  <c r="D33" i="4"/>
  <c r="E33" i="4"/>
  <c r="F33" i="4"/>
  <c r="G33" i="4"/>
  <c r="H33" i="4"/>
  <c r="I33" i="4"/>
  <c r="C42" i="4"/>
  <c r="C51" i="4"/>
  <c r="A149" i="5"/>
  <c r="C149" i="5"/>
  <c r="B32" i="4"/>
  <c r="C32" i="4"/>
  <c r="D32" i="4"/>
  <c r="E32" i="4"/>
  <c r="F32" i="4"/>
  <c r="G32" i="4"/>
  <c r="H32" i="4"/>
  <c r="I32" i="4"/>
  <c r="B41" i="4"/>
  <c r="B50" i="4"/>
  <c r="A148" i="5"/>
  <c r="C148" i="5"/>
  <c r="B31" i="4"/>
  <c r="C31" i="4"/>
  <c r="D31" i="4"/>
  <c r="E31" i="4"/>
  <c r="F31" i="4"/>
  <c r="G31" i="4"/>
  <c r="H31" i="4"/>
  <c r="I31" i="4"/>
  <c r="A40" i="4"/>
  <c r="A49" i="4"/>
  <c r="A58" i="4" a="1"/>
  <c r="G64" i="4"/>
  <c r="F64" i="4"/>
  <c r="E64" i="4"/>
  <c r="D64" i="4"/>
  <c r="C64" i="4"/>
  <c r="B64" i="4"/>
  <c r="A64" i="4"/>
  <c r="G63" i="4"/>
  <c r="F63" i="4"/>
  <c r="E63" i="4"/>
  <c r="D63" i="4"/>
  <c r="C63" i="4"/>
  <c r="B63" i="4"/>
  <c r="A63" i="4"/>
  <c r="G62" i="4"/>
  <c r="F62" i="4"/>
  <c r="E62" i="4"/>
  <c r="D62" i="4"/>
  <c r="C62" i="4"/>
  <c r="B62" i="4"/>
  <c r="A62" i="4"/>
  <c r="G61" i="4"/>
  <c r="F61" i="4"/>
  <c r="E61" i="4"/>
  <c r="D61" i="4"/>
  <c r="C61" i="4"/>
  <c r="B61" i="4"/>
  <c r="A61" i="4"/>
  <c r="G60" i="4"/>
  <c r="F60" i="4"/>
  <c r="E60" i="4"/>
  <c r="D60" i="4"/>
  <c r="C60" i="4"/>
  <c r="B60" i="4"/>
  <c r="A60" i="4"/>
  <c r="G59" i="4"/>
  <c r="F59" i="4"/>
  <c r="E59" i="4"/>
  <c r="D59" i="4"/>
  <c r="C59" i="4"/>
  <c r="B59" i="4"/>
  <c r="A59" i="4"/>
  <c r="G58" i="4"/>
  <c r="F58" i="4"/>
  <c r="E58" i="4"/>
  <c r="D58" i="4"/>
  <c r="C58" i="4"/>
  <c r="B58" i="4"/>
  <c r="A58" i="4"/>
  <c r="A67" i="4" a="1"/>
  <c r="G73" i="4"/>
  <c r="F73" i="4"/>
  <c r="E73" i="4"/>
  <c r="D73" i="4"/>
  <c r="C73" i="4"/>
  <c r="B73" i="4"/>
  <c r="A73" i="4"/>
  <c r="G72" i="4"/>
  <c r="F72" i="4"/>
  <c r="E72" i="4"/>
  <c r="D72" i="4"/>
  <c r="C72" i="4"/>
  <c r="B72" i="4"/>
  <c r="A72" i="4"/>
  <c r="G71" i="4"/>
  <c r="F71" i="4"/>
  <c r="E71" i="4"/>
  <c r="D71" i="4"/>
  <c r="C71" i="4"/>
  <c r="B71" i="4"/>
  <c r="A71" i="4"/>
  <c r="G70" i="4"/>
  <c r="F70" i="4"/>
  <c r="E70" i="4"/>
  <c r="D70" i="4"/>
  <c r="C70" i="4"/>
  <c r="B70" i="4"/>
  <c r="A70" i="4"/>
  <c r="G69" i="4"/>
  <c r="F69" i="4"/>
  <c r="E69" i="4"/>
  <c r="D69" i="4"/>
  <c r="C69" i="4"/>
  <c r="B69" i="4"/>
  <c r="A69" i="4"/>
  <c r="G68" i="4"/>
  <c r="F68" i="4"/>
  <c r="E68" i="4"/>
  <c r="D68" i="4"/>
  <c r="C68" i="4"/>
  <c r="B68" i="4"/>
  <c r="A68" i="4"/>
  <c r="G67" i="4"/>
  <c r="F67" i="4"/>
  <c r="E67" i="4"/>
  <c r="D67" i="4"/>
  <c r="C67" i="4"/>
  <c r="B67" i="4"/>
  <c r="A67" i="4"/>
  <c r="A76" i="4" a="1"/>
  <c r="G80" i="4"/>
  <c r="F80" i="4"/>
  <c r="E80" i="4"/>
  <c r="D80" i="4"/>
  <c r="C80" i="4"/>
  <c r="B80" i="4"/>
  <c r="A80" i="4"/>
  <c r="G79" i="4"/>
  <c r="F79" i="4"/>
  <c r="E79" i="4"/>
  <c r="D79" i="4"/>
  <c r="C79" i="4"/>
  <c r="B79" i="4"/>
  <c r="A79" i="4"/>
  <c r="G78" i="4"/>
  <c r="F78" i="4"/>
  <c r="E78" i="4"/>
  <c r="D78" i="4"/>
  <c r="C78" i="4"/>
  <c r="B78" i="4"/>
  <c r="A78" i="4"/>
  <c r="G77" i="4"/>
  <c r="F77" i="4"/>
  <c r="E77" i="4"/>
  <c r="D77" i="4"/>
  <c r="C77" i="4"/>
  <c r="B77" i="4"/>
  <c r="A77" i="4"/>
  <c r="G76" i="4"/>
  <c r="F76" i="4"/>
  <c r="E76" i="4"/>
  <c r="D76" i="4"/>
  <c r="C76" i="4"/>
  <c r="B76" i="4"/>
  <c r="A76" i="4"/>
  <c r="A83" i="4" a="1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A90" i="4" a="1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A97" i="4" a="1"/>
  <c r="A97" i="4"/>
  <c r="E97" i="4"/>
  <c r="A98" i="4"/>
  <c r="E98" i="4"/>
  <c r="A99" i="4"/>
  <c r="E99" i="4"/>
  <c r="A100" i="4"/>
  <c r="E100" i="4"/>
  <c r="A101" i="4"/>
  <c r="E101" i="4"/>
  <c r="A102" i="4"/>
  <c r="E102" i="4"/>
  <c r="A103" i="4"/>
  <c r="E103" i="4"/>
  <c r="C106" i="4" a="1"/>
  <c r="C110" i="4"/>
  <c r="C109" i="4"/>
  <c r="C108" i="4"/>
  <c r="C107" i="4"/>
  <c r="C106" i="4"/>
  <c r="A106" i="4" a="1"/>
  <c r="A106" i="4"/>
  <c r="E106" i="4"/>
  <c r="A107" i="4"/>
  <c r="E107" i="4"/>
  <c r="A108" i="4"/>
  <c r="E108" i="4"/>
  <c r="A109" i="4"/>
  <c r="E109" i="4"/>
  <c r="A110" i="4"/>
  <c r="E110" i="4"/>
  <c r="A113" i="4" a="1"/>
  <c r="A117" i="4"/>
  <c r="A116" i="4"/>
  <c r="A115" i="4"/>
  <c r="A114" i="4"/>
  <c r="A113" i="4"/>
  <c r="A120" i="4" a="1"/>
  <c r="A120" i="4"/>
  <c r="C120" i="4"/>
  <c r="A121" i="4"/>
  <c r="C121" i="4"/>
  <c r="A122" i="4"/>
  <c r="C122" i="4"/>
  <c r="A123" i="4"/>
  <c r="C123" i="4"/>
  <c r="A124" i="4"/>
  <c r="C124" i="4"/>
  <c r="A125" i="4"/>
  <c r="C125" i="4"/>
  <c r="A126" i="4"/>
  <c r="C126" i="4"/>
  <c r="E120" i="4" a="1"/>
  <c r="E126" i="4"/>
  <c r="E125" i="4"/>
  <c r="E124" i="4"/>
  <c r="E123" i="4"/>
  <c r="E122" i="4"/>
  <c r="E121" i="4"/>
  <c r="E120" i="4"/>
  <c r="A129" i="4" a="1"/>
  <c r="A129" i="4"/>
  <c r="A139" i="4"/>
  <c r="B129" i="4"/>
  <c r="B139" i="4"/>
  <c r="C129" i="4"/>
  <c r="C139" i="4"/>
  <c r="D129" i="4"/>
  <c r="D139" i="4"/>
  <c r="E129" i="4"/>
  <c r="E139" i="4"/>
  <c r="F129" i="4"/>
  <c r="F139" i="4"/>
  <c r="G129" i="4"/>
  <c r="G139" i="4"/>
  <c r="A130" i="4"/>
  <c r="A140" i="4"/>
  <c r="B130" i="4"/>
  <c r="B140" i="4"/>
  <c r="C130" i="4"/>
  <c r="C140" i="4"/>
  <c r="D130" i="4"/>
  <c r="D140" i="4"/>
  <c r="E130" i="4"/>
  <c r="E140" i="4"/>
  <c r="F130" i="4"/>
  <c r="F140" i="4"/>
  <c r="G130" i="4"/>
  <c r="G140" i="4"/>
  <c r="A131" i="4"/>
  <c r="A141" i="4"/>
  <c r="B131" i="4"/>
  <c r="B141" i="4"/>
  <c r="C131" i="4"/>
  <c r="C141" i="4"/>
  <c r="D131" i="4"/>
  <c r="D141" i="4"/>
  <c r="E131" i="4"/>
  <c r="E141" i="4"/>
  <c r="F131" i="4"/>
  <c r="F141" i="4"/>
  <c r="G131" i="4"/>
  <c r="G141" i="4"/>
  <c r="A132" i="4"/>
  <c r="A142" i="4"/>
  <c r="B132" i="4"/>
  <c r="B142" i="4"/>
  <c r="C132" i="4"/>
  <c r="C142" i="4"/>
  <c r="D132" i="4"/>
  <c r="D142" i="4"/>
  <c r="E132" i="4"/>
  <c r="E142" i="4"/>
  <c r="F132" i="4"/>
  <c r="F142" i="4"/>
  <c r="G132" i="4"/>
  <c r="G142" i="4"/>
  <c r="A133" i="4"/>
  <c r="A143" i="4"/>
  <c r="B133" i="4"/>
  <c r="B143" i="4"/>
  <c r="C133" i="4"/>
  <c r="C143" i="4"/>
  <c r="D133" i="4"/>
  <c r="D143" i="4"/>
  <c r="E133" i="4"/>
  <c r="E143" i="4"/>
  <c r="F133" i="4"/>
  <c r="F143" i="4"/>
  <c r="G133" i="4"/>
  <c r="G143" i="4"/>
  <c r="A134" i="4"/>
  <c r="A144" i="4"/>
  <c r="B134" i="4"/>
  <c r="B144" i="4"/>
  <c r="C134" i="4"/>
  <c r="C144" i="4"/>
  <c r="D134" i="4"/>
  <c r="D144" i="4"/>
  <c r="E134" i="4"/>
  <c r="E144" i="4"/>
  <c r="F134" i="4"/>
  <c r="F144" i="4"/>
  <c r="G134" i="4"/>
  <c r="G144" i="4"/>
  <c r="A135" i="4"/>
  <c r="A145" i="4"/>
  <c r="B135" i="4"/>
  <c r="B145" i="4"/>
  <c r="C135" i="4"/>
  <c r="C145" i="4"/>
  <c r="D135" i="4"/>
  <c r="D145" i="4"/>
  <c r="E135" i="4"/>
  <c r="E145" i="4"/>
  <c r="F135" i="4"/>
  <c r="F145" i="4"/>
  <c r="G135" i="4"/>
  <c r="G145" i="4"/>
  <c r="A148" i="4" a="1"/>
  <c r="A154" i="4"/>
  <c r="C154" i="4"/>
  <c r="A165" i="1"/>
  <c r="A153" i="4"/>
  <c r="C153" i="4"/>
  <c r="A164" i="1"/>
  <c r="A152" i="4"/>
  <c r="C152" i="4"/>
  <c r="A163" i="1"/>
  <c r="A151" i="4"/>
  <c r="C151" i="4"/>
  <c r="A162" i="1"/>
  <c r="A150" i="4"/>
  <c r="C150" i="4"/>
  <c r="A161" i="1"/>
  <c r="A149" i="4"/>
  <c r="C149" i="4"/>
  <c r="A160" i="1"/>
  <c r="A148" i="4"/>
  <c r="C148" i="4"/>
  <c r="A159" i="1"/>
</calcChain>
</file>

<file path=xl/sharedStrings.xml><?xml version="1.0" encoding="utf-8"?>
<sst xmlns="http://schemas.openxmlformats.org/spreadsheetml/2006/main" count="435" uniqueCount="63">
  <si>
    <t>Método del gradiente hidráulico</t>
  </si>
  <si>
    <t>Tramo</t>
  </si>
  <si>
    <t>D</t>
  </si>
  <si>
    <t>L</t>
  </si>
  <si>
    <t>ks</t>
  </si>
  <si>
    <t>km</t>
  </si>
  <si>
    <t>A</t>
  </si>
  <si>
    <t>1-2</t>
  </si>
  <si>
    <t>2-3</t>
  </si>
  <si>
    <t>3-4</t>
  </si>
  <si>
    <t>4-5</t>
  </si>
  <si>
    <t>2-5</t>
  </si>
  <si>
    <t>5-6</t>
  </si>
  <si>
    <t>1-6</t>
  </si>
  <si>
    <t>A12 Topología de la red (tramos)</t>
  </si>
  <si>
    <t>A10 Nodos con carga fija</t>
  </si>
  <si>
    <t>N coeficiente de pérdidas</t>
  </si>
  <si>
    <t>NT / NN</t>
  </si>
  <si>
    <t>NT</t>
  </si>
  <si>
    <t>NUDO</t>
  </si>
  <si>
    <t>CARGA</t>
  </si>
  <si>
    <t>A21 Transpuesta de A12</t>
  </si>
  <si>
    <t xml:space="preserve"> q Consumos</t>
  </si>
  <si>
    <t>Matriz identidad</t>
  </si>
  <si>
    <t>Tubería</t>
  </si>
  <si>
    <t>Q</t>
  </si>
  <si>
    <t>v</t>
  </si>
  <si>
    <t>Re</t>
  </si>
  <si>
    <t>f</t>
  </si>
  <si>
    <t>hf</t>
  </si>
  <si>
    <t>hm</t>
  </si>
  <si>
    <t>hf+hm</t>
  </si>
  <si>
    <t>alpha</t>
  </si>
  <si>
    <t>A11</t>
  </si>
  <si>
    <t>A11'</t>
  </si>
  <si>
    <t>N * A11'</t>
  </si>
  <si>
    <t>R = inversa de (N * A11')</t>
  </si>
  <si>
    <t>M= A21 / (N A11')</t>
  </si>
  <si>
    <t>C =A21 / (N A11') * A12</t>
  </si>
  <si>
    <t>B= Inversa negativa de A21 / (N A11') * A12</t>
  </si>
  <si>
    <t>A11 * Q</t>
  </si>
  <si>
    <t>A10 * H0</t>
  </si>
  <si>
    <t>S= A11 Q + A10 H0</t>
  </si>
  <si>
    <t>M * S</t>
  </si>
  <si>
    <t>A21 * Q</t>
  </si>
  <si>
    <t>C = (M * S)   (A21 *Q - q)</t>
  </si>
  <si>
    <t>H i+1 = B * C</t>
  </si>
  <si>
    <t>A12 H</t>
  </si>
  <si>
    <t>T= A12 H  + A10 H0</t>
  </si>
  <si>
    <t>W= R * T</t>
  </si>
  <si>
    <t>Y= R * A11</t>
  </si>
  <si>
    <t>L= I-Y</t>
  </si>
  <si>
    <t>X = L * A11 Q</t>
  </si>
  <si>
    <t>Qi+1</t>
  </si>
  <si>
    <t>Resultado</t>
  </si>
  <si>
    <t>lps</t>
  </si>
  <si>
    <t>Iteración 2</t>
  </si>
  <si>
    <t>H i  +1 = B * C</t>
  </si>
  <si>
    <t>Iteración 3</t>
  </si>
  <si>
    <t>Iteración 4</t>
  </si>
  <si>
    <t>Iteración 5</t>
  </si>
  <si>
    <t>Iteración 6</t>
  </si>
  <si>
    <t>Iteración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</si>
</sst>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0000"/>
    <numFmt numFmtId="167" formatCode="0.0"/>
  </numFmts>
  <fonts count="5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2" borderId="1" xfId="0" applyNumberFormat="1" applyFill="1" applyBorder="1"/>
    <xf numFmtId="166" fontId="0" fillId="2" borderId="1" xfId="0" applyNumberFormat="1" applyFill="1" applyBorder="1"/>
    <xf numFmtId="1" fontId="0" fillId="2" borderId="1" xfId="0" applyNumberFormat="1" applyFill="1" applyBorder="1"/>
    <xf numFmtId="165" fontId="0" fillId="2" borderId="1" xfId="0" applyNumberFormat="1" applyFill="1" applyBorder="1"/>
    <xf numFmtId="0" fontId="0" fillId="2" borderId="0" xfId="0" applyFill="1"/>
    <xf numFmtId="164" fontId="0" fillId="3" borderId="1" xfId="0" applyNumberFormat="1" applyFill="1" applyBorder="1"/>
    <xf numFmtId="11" fontId="0" fillId="3" borderId="1" xfId="0" applyNumberFormat="1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4" fillId="5" borderId="1" xfId="0" applyFont="1" applyFill="1" applyBorder="1"/>
    <xf numFmtId="167" fontId="3" fillId="5" borderId="1" xfId="0" applyNumberFormat="1" applyFont="1" applyFill="1" applyBorder="1"/>
    <xf numFmtId="166" fontId="0" fillId="4" borderId="1" xfId="0" applyNumberFormat="1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5"/>
  <sheetViews>
    <sheetView topLeftCell="A156" workbookViewId="0">
      <selection activeCell="A97" sqref="A97"/>
    </sheetView>
  </sheetViews>
  <sheetFormatPr defaultRowHeight="12.75"/>
  <cols>
    <col min="1" max="1" width="12.5703125" bestFit="1" customWidth="1"/>
    <col min="2" max="7" width="12.28515625" bestFit="1" customWidth="1"/>
    <col min="8" max="12" width="11.42578125" customWidth="1"/>
    <col min="13" max="19" width="4.42578125" customWidth="1"/>
    <col min="20" max="256" width="11.42578125" customWidth="1"/>
  </cols>
  <sheetData>
    <row r="1" spans="1:19">
      <c r="A1" s="19" t="s">
        <v>0</v>
      </c>
      <c r="B1" s="19"/>
      <c r="C1" s="19"/>
      <c r="D1" s="19"/>
      <c r="E1" s="19"/>
    </row>
    <row r="3" spans="1:19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9">
      <c r="A4" s="7" t="s">
        <v>7</v>
      </c>
      <c r="B4" s="14">
        <v>0.25</v>
      </c>
      <c r="C4" s="4">
        <v>500</v>
      </c>
      <c r="D4" s="15">
        <v>6.0000000000000002E-5</v>
      </c>
      <c r="E4" s="4">
        <v>0</v>
      </c>
      <c r="F4" s="3">
        <f>B4^2/4*PI()</f>
        <v>4.9087385212340517E-2</v>
      </c>
    </row>
    <row r="5" spans="1:19">
      <c r="A5" s="8" t="s">
        <v>8</v>
      </c>
      <c r="B5" s="14">
        <v>0.15</v>
      </c>
      <c r="C5" s="4">
        <v>400</v>
      </c>
      <c r="D5" s="15">
        <v>6.0000000000000002E-5</v>
      </c>
      <c r="E5" s="4">
        <v>10</v>
      </c>
      <c r="F5" s="3">
        <f t="shared" ref="F5:F10" si="0">B5^2/4*PI()</f>
        <v>1.7671458676442587E-2</v>
      </c>
    </row>
    <row r="6" spans="1:19">
      <c r="A6" s="8" t="s">
        <v>9</v>
      </c>
      <c r="B6" s="14">
        <v>0.1</v>
      </c>
      <c r="C6" s="4">
        <v>200</v>
      </c>
      <c r="D6" s="15">
        <v>6.0000000000000002E-5</v>
      </c>
      <c r="E6" s="4">
        <v>0</v>
      </c>
      <c r="F6" s="3">
        <f t="shared" si="0"/>
        <v>7.8539816339744835E-3</v>
      </c>
    </row>
    <row r="7" spans="1:19">
      <c r="A7" s="8" t="s">
        <v>10</v>
      </c>
      <c r="B7" s="14">
        <v>0.15</v>
      </c>
      <c r="C7" s="4">
        <v>400</v>
      </c>
      <c r="D7" s="15">
        <v>6.0000000000000002E-5</v>
      </c>
      <c r="E7" s="4">
        <v>0</v>
      </c>
      <c r="F7" s="3">
        <f t="shared" si="0"/>
        <v>1.7671458676442587E-2</v>
      </c>
    </row>
    <row r="8" spans="1:19">
      <c r="A8" s="8" t="s">
        <v>11</v>
      </c>
      <c r="B8" s="14">
        <v>0.1</v>
      </c>
      <c r="C8" s="4">
        <v>200</v>
      </c>
      <c r="D8" s="15">
        <v>6.0000000000000002E-5</v>
      </c>
      <c r="E8" s="4">
        <v>0</v>
      </c>
      <c r="F8" s="3">
        <f t="shared" si="0"/>
        <v>7.8539816339744835E-3</v>
      </c>
    </row>
    <row r="9" spans="1:19">
      <c r="A9" s="8" t="s">
        <v>12</v>
      </c>
      <c r="B9" s="14">
        <v>0.2</v>
      </c>
      <c r="C9" s="4">
        <v>600</v>
      </c>
      <c r="D9" s="15">
        <v>6.0000000000000002E-5</v>
      </c>
      <c r="E9" s="4">
        <v>0</v>
      </c>
      <c r="F9" s="3">
        <f t="shared" si="0"/>
        <v>3.1415926535897934E-2</v>
      </c>
    </row>
    <row r="10" spans="1:19">
      <c r="A10" s="8" t="s">
        <v>13</v>
      </c>
      <c r="B10" s="14">
        <v>0.25</v>
      </c>
      <c r="C10" s="4">
        <v>300</v>
      </c>
      <c r="D10" s="15">
        <v>6.0000000000000002E-5</v>
      </c>
      <c r="E10" s="4">
        <v>0</v>
      </c>
      <c r="F10" s="3">
        <f t="shared" si="0"/>
        <v>4.9087385212340517E-2</v>
      </c>
    </row>
    <row r="12" spans="1:19">
      <c r="A12" t="s">
        <v>14</v>
      </c>
      <c r="I12" t="s">
        <v>15</v>
      </c>
      <c r="M12" t="s">
        <v>16</v>
      </c>
    </row>
    <row r="13" spans="1:19">
      <c r="A13" s="2" t="s">
        <v>17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 s="2" t="s">
        <v>18</v>
      </c>
      <c r="J13" t="s">
        <v>19</v>
      </c>
      <c r="K13" t="s">
        <v>20</v>
      </c>
    </row>
    <row r="14" spans="1:19">
      <c r="A14">
        <v>1</v>
      </c>
      <c r="B14">
        <v>-1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I14">
        <v>1</v>
      </c>
      <c r="J14" s="4">
        <v>-1</v>
      </c>
      <c r="K14" s="17">
        <v>100</v>
      </c>
      <c r="M14" s="4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>
        <v>2</v>
      </c>
      <c r="C15" s="4">
        <v>-1</v>
      </c>
      <c r="D15" s="4">
        <v>1</v>
      </c>
      <c r="E15" s="4">
        <v>0</v>
      </c>
      <c r="F15" s="4">
        <v>0</v>
      </c>
      <c r="G15" s="4">
        <v>0</v>
      </c>
      <c r="I15">
        <v>2</v>
      </c>
      <c r="J15" s="4">
        <v>0</v>
      </c>
      <c r="M15" s="3">
        <v>0</v>
      </c>
      <c r="N15" s="4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>
        <v>3</v>
      </c>
      <c r="C16" s="4">
        <v>0</v>
      </c>
      <c r="D16" s="4">
        <v>1</v>
      </c>
      <c r="E16" s="4">
        <v>-1</v>
      </c>
      <c r="F16" s="4">
        <v>0</v>
      </c>
      <c r="G16" s="4">
        <v>0</v>
      </c>
      <c r="I16">
        <v>3</v>
      </c>
      <c r="J16" s="4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</row>
    <row r="17" spans="1:19">
      <c r="A17">
        <v>4</v>
      </c>
      <c r="C17" s="4">
        <v>0</v>
      </c>
      <c r="D17" s="4">
        <v>0</v>
      </c>
      <c r="E17" s="4">
        <v>1</v>
      </c>
      <c r="F17" s="4">
        <v>-1</v>
      </c>
      <c r="G17" s="4">
        <v>0</v>
      </c>
      <c r="I17">
        <v>4</v>
      </c>
      <c r="J17" s="4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</row>
    <row r="18" spans="1:19">
      <c r="A18">
        <v>5</v>
      </c>
      <c r="C18" s="4">
        <v>-1</v>
      </c>
      <c r="D18" s="4">
        <v>0</v>
      </c>
      <c r="E18" s="4">
        <v>0</v>
      </c>
      <c r="F18" s="4">
        <v>1</v>
      </c>
      <c r="G18" s="4">
        <v>0</v>
      </c>
      <c r="I18">
        <v>5</v>
      </c>
      <c r="J18" s="4">
        <v>0</v>
      </c>
      <c r="M18" s="3">
        <v>0</v>
      </c>
      <c r="N18" s="3">
        <v>0</v>
      </c>
      <c r="O18" s="3">
        <v>0</v>
      </c>
      <c r="P18" s="3">
        <v>0</v>
      </c>
      <c r="Q18" s="4">
        <v>2</v>
      </c>
      <c r="R18" s="3">
        <v>0</v>
      </c>
      <c r="S18" s="3">
        <v>0</v>
      </c>
    </row>
    <row r="19" spans="1:19">
      <c r="A19">
        <v>6</v>
      </c>
      <c r="C19" s="4">
        <v>0</v>
      </c>
      <c r="D19" s="4">
        <v>0</v>
      </c>
      <c r="E19" s="4">
        <v>0</v>
      </c>
      <c r="F19" s="4">
        <v>1</v>
      </c>
      <c r="G19" s="4">
        <v>-1</v>
      </c>
      <c r="I19">
        <v>6</v>
      </c>
      <c r="J19" s="4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</v>
      </c>
      <c r="S19" s="3">
        <v>0</v>
      </c>
    </row>
    <row r="20" spans="1:19">
      <c r="A20">
        <v>7</v>
      </c>
      <c r="B20">
        <v>-1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I20">
        <v>1</v>
      </c>
      <c r="J20" s="4">
        <v>-1</v>
      </c>
      <c r="K20" s="17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</row>
    <row r="22" spans="1:19">
      <c r="A22" t="s">
        <v>21</v>
      </c>
      <c r="I22" t="s">
        <v>22</v>
      </c>
      <c r="M22" t="s">
        <v>23</v>
      </c>
    </row>
    <row r="23" spans="1:19">
      <c r="A23" s="3">
        <f t="array" ref="A23:G27">TRANSPOSE(C14:G20)</f>
        <v>1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I23">
        <v>2</v>
      </c>
      <c r="J23" s="4">
        <v>0.06</v>
      </c>
      <c r="M2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I24">
        <v>3</v>
      </c>
      <c r="J24" s="4">
        <v>0.04</v>
      </c>
      <c r="M24">
        <v>0</v>
      </c>
      <c r="N24">
        <v>1</v>
      </c>
      <c r="O24" s="13">
        <v>0</v>
      </c>
      <c r="P24" s="13">
        <v>0</v>
      </c>
      <c r="Q24" s="13">
        <v>0</v>
      </c>
      <c r="R24">
        <v>0</v>
      </c>
      <c r="S24">
        <v>0</v>
      </c>
    </row>
    <row r="25" spans="1:19">
      <c r="A25" s="3">
        <v>0</v>
      </c>
      <c r="B25" s="3">
        <v>0</v>
      </c>
      <c r="C25" s="3">
        <v>-1</v>
      </c>
      <c r="D25" s="3">
        <v>1</v>
      </c>
      <c r="E25" s="3">
        <v>0</v>
      </c>
      <c r="F25" s="3">
        <v>0</v>
      </c>
      <c r="G25" s="3">
        <v>0</v>
      </c>
      <c r="I25">
        <v>4</v>
      </c>
      <c r="J25" s="4">
        <v>0.03</v>
      </c>
      <c r="M25">
        <v>0</v>
      </c>
      <c r="N25">
        <v>0</v>
      </c>
      <c r="O25">
        <v>1</v>
      </c>
      <c r="P25" s="13">
        <v>0</v>
      </c>
      <c r="Q25" s="13">
        <v>0</v>
      </c>
      <c r="R25">
        <v>0</v>
      </c>
      <c r="S25">
        <v>0</v>
      </c>
    </row>
    <row r="26" spans="1:19">
      <c r="A26" s="3">
        <v>0</v>
      </c>
      <c r="B26" s="3">
        <v>0</v>
      </c>
      <c r="C26" s="3">
        <v>0</v>
      </c>
      <c r="D26" s="3">
        <v>-1</v>
      </c>
      <c r="E26" s="3">
        <v>1</v>
      </c>
      <c r="F26" s="3">
        <v>1</v>
      </c>
      <c r="G26" s="3">
        <v>0</v>
      </c>
      <c r="I26">
        <v>5</v>
      </c>
      <c r="J26" s="4">
        <v>0.03</v>
      </c>
      <c r="M26">
        <v>0</v>
      </c>
      <c r="N26">
        <v>0</v>
      </c>
      <c r="O26">
        <v>0</v>
      </c>
      <c r="P26">
        <v>1</v>
      </c>
      <c r="Q26" s="13">
        <v>0</v>
      </c>
      <c r="R26">
        <v>0</v>
      </c>
      <c r="S26">
        <v>0</v>
      </c>
    </row>
    <row r="27" spans="1:1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-1</v>
      </c>
      <c r="G27" s="3">
        <v>1</v>
      </c>
      <c r="I27">
        <v>6</v>
      </c>
      <c r="J27" s="4">
        <v>0.04</v>
      </c>
      <c r="M27">
        <v>0</v>
      </c>
      <c r="N27">
        <v>0</v>
      </c>
      <c r="O27">
        <v>0</v>
      </c>
      <c r="P27" s="13">
        <v>0</v>
      </c>
      <c r="Q27">
        <v>1</v>
      </c>
      <c r="R27">
        <v>0</v>
      </c>
      <c r="S27">
        <v>0</v>
      </c>
    </row>
    <row r="28" spans="1:19">
      <c r="M28">
        <v>0</v>
      </c>
      <c r="N28">
        <v>0</v>
      </c>
      <c r="O28">
        <v>0</v>
      </c>
      <c r="P28" s="13">
        <v>0</v>
      </c>
      <c r="Q28" s="13">
        <v>0</v>
      </c>
      <c r="R28">
        <v>1</v>
      </c>
      <c r="S28">
        <v>0</v>
      </c>
    </row>
    <row r="29" spans="1:19">
      <c r="M29">
        <v>0</v>
      </c>
      <c r="N29">
        <v>0</v>
      </c>
      <c r="O29">
        <v>0</v>
      </c>
      <c r="P29" s="13">
        <v>0</v>
      </c>
      <c r="Q29" s="13">
        <v>0</v>
      </c>
      <c r="R29">
        <v>0</v>
      </c>
      <c r="S29">
        <v>1</v>
      </c>
    </row>
    <row r="30" spans="1:19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</row>
    <row r="31" spans="1:19">
      <c r="A31" s="7" t="s">
        <v>7</v>
      </c>
      <c r="B31" s="4">
        <v>0.1</v>
      </c>
      <c r="C31" s="10">
        <f>B31/$F$4</f>
        <v>2.0371832715762603</v>
      </c>
      <c r="D31" s="11">
        <f>C31*$B$4/0.00000114</f>
        <v>446750.71745093423</v>
      </c>
      <c r="E31" s="12">
        <f>0.25/(LOG(D4/3.7/$B$4+5.74/D31^0.9))^2</f>
        <v>1.6018466521515055E-2</v>
      </c>
      <c r="F31" s="5">
        <f>E31*C31^2*$C$4/19.62/$B$4</f>
        <v>6.7766043947374035</v>
      </c>
      <c r="G31" s="5">
        <f>$E$4*C31^2/19.62</f>
        <v>0</v>
      </c>
      <c r="H31" s="5">
        <f>G31+F31</f>
        <v>6.7766043947374035</v>
      </c>
      <c r="I31" s="5">
        <f>H31/B31^2</f>
        <v>677.66043947374021</v>
      </c>
    </row>
    <row r="32" spans="1:19">
      <c r="A32" s="8" t="s">
        <v>8</v>
      </c>
      <c r="B32" s="4">
        <v>0.1</v>
      </c>
      <c r="C32" s="10">
        <f t="shared" ref="C32:C37" si="1">B32/F5</f>
        <v>5.6588424210451675</v>
      </c>
      <c r="D32" s="11">
        <f t="shared" ref="D32:D37" si="2">C32*B5/0.00000114</f>
        <v>744584.52908489038</v>
      </c>
      <c r="E32" s="12">
        <f t="shared" ref="E32:E37" si="3">0.25/(LOG(D5/3.7/B5+5.74/D32^0.9))^2</f>
        <v>1.6775357656715992E-2</v>
      </c>
      <c r="F32" s="5">
        <f t="shared" ref="F32:F37" si="4">E32*C32^2*C5/19.62/B5</f>
        <v>73.012415820476576</v>
      </c>
      <c r="G32" s="5">
        <f t="shared" ref="G32:G37" si="5">E5*C32^2/19.62</f>
        <v>16.321354508776928</v>
      </c>
      <c r="H32" s="5">
        <f t="shared" ref="H32:H37" si="6">G32+F32</f>
        <v>89.333770329253497</v>
      </c>
      <c r="I32" s="5">
        <f t="shared" ref="I32:I37" si="7">H32/B32^2</f>
        <v>8933.3770329253475</v>
      </c>
    </row>
    <row r="33" spans="1:9">
      <c r="A33" s="8" t="s">
        <v>9</v>
      </c>
      <c r="B33" s="4">
        <v>0.1</v>
      </c>
      <c r="C33" s="10">
        <f t="shared" si="1"/>
        <v>12.732395447351626</v>
      </c>
      <c r="D33" s="11">
        <f t="shared" si="2"/>
        <v>1116876.7936273357</v>
      </c>
      <c r="E33" s="12">
        <f t="shared" si="3"/>
        <v>1.7893004555455044E-2</v>
      </c>
      <c r="F33" s="5">
        <f t="shared" si="4"/>
        <v>295.68854645895152</v>
      </c>
      <c r="G33" s="5">
        <f t="shared" si="5"/>
        <v>0</v>
      </c>
      <c r="H33" s="5">
        <f t="shared" si="6"/>
        <v>295.68854645895152</v>
      </c>
      <c r="I33" s="5">
        <f t="shared" si="7"/>
        <v>29568.854645895146</v>
      </c>
    </row>
    <row r="34" spans="1:9">
      <c r="A34" s="8" t="s">
        <v>10</v>
      </c>
      <c r="B34" s="4">
        <v>0.1</v>
      </c>
      <c r="C34" s="10">
        <f t="shared" si="1"/>
        <v>5.6588424210451675</v>
      </c>
      <c r="D34" s="11">
        <f t="shared" si="2"/>
        <v>744584.52908489038</v>
      </c>
      <c r="E34" s="12">
        <f t="shared" si="3"/>
        <v>1.6775357656715992E-2</v>
      </c>
      <c r="F34" s="5">
        <f t="shared" si="4"/>
        <v>73.012415820476576</v>
      </c>
      <c r="G34" s="5">
        <f t="shared" si="5"/>
        <v>0</v>
      </c>
      <c r="H34" s="5">
        <f t="shared" si="6"/>
        <v>73.012415820476576</v>
      </c>
      <c r="I34" s="5">
        <f t="shared" si="7"/>
        <v>7301.2415820476563</v>
      </c>
    </row>
    <row r="35" spans="1:9">
      <c r="A35" s="8" t="s">
        <v>11</v>
      </c>
      <c r="B35" s="4">
        <v>0.1</v>
      </c>
      <c r="C35" s="10">
        <f t="shared" si="1"/>
        <v>12.732395447351626</v>
      </c>
      <c r="D35" s="11">
        <f t="shared" si="2"/>
        <v>1116876.7936273357</v>
      </c>
      <c r="E35" s="12">
        <f t="shared" si="3"/>
        <v>1.7893004555455044E-2</v>
      </c>
      <c r="F35" s="5">
        <f t="shared" si="4"/>
        <v>295.68854645895152</v>
      </c>
      <c r="G35" s="5">
        <f t="shared" si="5"/>
        <v>0</v>
      </c>
      <c r="H35" s="5">
        <f t="shared" si="6"/>
        <v>295.68854645895152</v>
      </c>
      <c r="I35" s="5">
        <f t="shared" si="7"/>
        <v>29568.854645895146</v>
      </c>
    </row>
    <row r="36" spans="1:9">
      <c r="A36" s="8" t="s">
        <v>12</v>
      </c>
      <c r="B36" s="4">
        <v>0.1</v>
      </c>
      <c r="C36" s="10">
        <f t="shared" si="1"/>
        <v>3.1830988618379066</v>
      </c>
      <c r="D36" s="11">
        <f t="shared" si="2"/>
        <v>558438.39681366784</v>
      </c>
      <c r="E36" s="12">
        <f t="shared" si="3"/>
        <v>1.6253010811759869E-2</v>
      </c>
      <c r="F36" s="5">
        <f t="shared" si="4"/>
        <v>25.180035064208294</v>
      </c>
      <c r="G36" s="5">
        <f t="shared" si="5"/>
        <v>0</v>
      </c>
      <c r="H36" s="5">
        <f t="shared" si="6"/>
        <v>25.180035064208294</v>
      </c>
      <c r="I36" s="5">
        <f t="shared" si="7"/>
        <v>2518.0035064208291</v>
      </c>
    </row>
    <row r="37" spans="1:9">
      <c r="A37" s="8" t="s">
        <v>13</v>
      </c>
      <c r="B37" s="4">
        <v>0.1</v>
      </c>
      <c r="C37" s="10">
        <f t="shared" si="1"/>
        <v>2.0371832715762603</v>
      </c>
      <c r="D37" s="11">
        <f t="shared" si="2"/>
        <v>446750.71745093423</v>
      </c>
      <c r="E37" s="12">
        <f t="shared" si="3"/>
        <v>1.6018466521515055E-2</v>
      </c>
      <c r="F37" s="5">
        <f t="shared" si="4"/>
        <v>4.0659626368424417</v>
      </c>
      <c r="G37" s="5">
        <f t="shared" si="5"/>
        <v>0</v>
      </c>
      <c r="H37" s="5">
        <f t="shared" si="6"/>
        <v>4.0659626368424417</v>
      </c>
      <c r="I37" s="5">
        <f t="shared" si="7"/>
        <v>406.59626368424409</v>
      </c>
    </row>
    <row r="39" spans="1:9">
      <c r="A39" s="16" t="s">
        <v>33</v>
      </c>
    </row>
    <row r="40" spans="1:9">
      <c r="A40" s="5">
        <f>I31*B31</f>
        <v>67.76604394737403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9">
      <c r="A41" s="5">
        <v>0</v>
      </c>
      <c r="B41" s="5">
        <f>I32*B32</f>
        <v>893.3377032925348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9">
      <c r="A42" s="5">
        <v>0</v>
      </c>
      <c r="B42" s="5">
        <v>0</v>
      </c>
      <c r="C42" s="5">
        <f>I33*B33</f>
        <v>2956.8854645895149</v>
      </c>
      <c r="D42" s="5">
        <v>0</v>
      </c>
      <c r="E42" s="5">
        <v>0</v>
      </c>
      <c r="F42" s="5">
        <v>0</v>
      </c>
      <c r="G42" s="5">
        <v>0</v>
      </c>
    </row>
    <row r="43" spans="1:9">
      <c r="A43" s="5">
        <v>0</v>
      </c>
      <c r="B43" s="5">
        <v>0</v>
      </c>
      <c r="C43" s="5">
        <v>0</v>
      </c>
      <c r="D43" s="5">
        <f>I34*B34</f>
        <v>730.12415820476565</v>
      </c>
      <c r="E43" s="5">
        <v>0</v>
      </c>
      <c r="F43" s="5">
        <v>0</v>
      </c>
      <c r="G43" s="5">
        <v>0</v>
      </c>
    </row>
    <row r="44" spans="1:9">
      <c r="A44" s="5">
        <v>0</v>
      </c>
      <c r="B44" s="5">
        <v>0</v>
      </c>
      <c r="C44" s="5">
        <v>0</v>
      </c>
      <c r="D44" s="5">
        <v>0</v>
      </c>
      <c r="E44" s="5">
        <f>I35*B35</f>
        <v>2956.8854645895149</v>
      </c>
      <c r="F44" s="5">
        <v>0</v>
      </c>
      <c r="G44" s="5">
        <v>0</v>
      </c>
    </row>
    <row r="45" spans="1:9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f>I36*B36</f>
        <v>251.80035064208292</v>
      </c>
      <c r="G45" s="5">
        <v>0</v>
      </c>
    </row>
    <row r="46" spans="1:9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f>I37*B37</f>
        <v>40.659626368424412</v>
      </c>
    </row>
    <row r="48" spans="1:9">
      <c r="A48" t="s">
        <v>34</v>
      </c>
    </row>
    <row r="49" spans="1:7">
      <c r="A49" s="5">
        <f>A40</f>
        <v>67.76604394737403</v>
      </c>
      <c r="B49" s="5">
        <f t="shared" ref="B49:G49" si="8">B40</f>
        <v>0</v>
      </c>
      <c r="C49" s="5">
        <f t="shared" si="8"/>
        <v>0</v>
      </c>
      <c r="D49" s="5">
        <f t="shared" si="8"/>
        <v>0</v>
      </c>
      <c r="E49" s="5">
        <f t="shared" si="8"/>
        <v>0</v>
      </c>
      <c r="F49" s="5">
        <f t="shared" si="8"/>
        <v>0</v>
      </c>
      <c r="G49" s="5">
        <f t="shared" si="8"/>
        <v>0</v>
      </c>
    </row>
    <row r="50" spans="1:7">
      <c r="A50" s="5">
        <f>A41</f>
        <v>0</v>
      </c>
      <c r="B50" s="5">
        <f t="shared" ref="B50:G52" si="9">B41</f>
        <v>893.3377032925348</v>
      </c>
      <c r="C50" s="5">
        <f t="shared" si="9"/>
        <v>0</v>
      </c>
      <c r="D50" s="5">
        <f t="shared" si="9"/>
        <v>0</v>
      </c>
      <c r="E50" s="5">
        <f t="shared" si="9"/>
        <v>0</v>
      </c>
      <c r="F50" s="5">
        <f t="shared" si="9"/>
        <v>0</v>
      </c>
      <c r="G50" s="5">
        <f t="shared" si="9"/>
        <v>0</v>
      </c>
    </row>
    <row r="51" spans="1:7">
      <c r="A51" s="5">
        <f>A42</f>
        <v>0</v>
      </c>
      <c r="B51" s="5">
        <f t="shared" si="9"/>
        <v>0</v>
      </c>
      <c r="C51" s="5">
        <f t="shared" si="9"/>
        <v>2956.8854645895149</v>
      </c>
      <c r="D51" s="5">
        <f t="shared" si="9"/>
        <v>0</v>
      </c>
      <c r="E51" s="5">
        <f t="shared" si="9"/>
        <v>0</v>
      </c>
      <c r="F51" s="5">
        <f t="shared" si="9"/>
        <v>0</v>
      </c>
      <c r="G51" s="5">
        <f t="shared" si="9"/>
        <v>0</v>
      </c>
    </row>
    <row r="52" spans="1:7">
      <c r="A52" s="5">
        <f>A43</f>
        <v>0</v>
      </c>
      <c r="B52" s="5">
        <f t="shared" si="9"/>
        <v>0</v>
      </c>
      <c r="C52" s="5">
        <f t="shared" si="9"/>
        <v>0</v>
      </c>
      <c r="D52" s="5">
        <f t="shared" si="9"/>
        <v>730.12415820476565</v>
      </c>
      <c r="E52" s="5">
        <f t="shared" si="9"/>
        <v>0</v>
      </c>
      <c r="F52" s="5">
        <f t="shared" si="9"/>
        <v>0</v>
      </c>
      <c r="G52" s="5">
        <f t="shared" si="9"/>
        <v>0</v>
      </c>
    </row>
    <row r="53" spans="1:7">
      <c r="A53" s="5">
        <f t="shared" ref="A53:G53" si="10">A44</f>
        <v>0</v>
      </c>
      <c r="B53" s="5">
        <f t="shared" si="10"/>
        <v>0</v>
      </c>
      <c r="C53" s="5">
        <f t="shared" si="10"/>
        <v>0</v>
      </c>
      <c r="D53" s="5">
        <f t="shared" si="10"/>
        <v>0</v>
      </c>
      <c r="E53" s="5">
        <f t="shared" si="10"/>
        <v>2956.8854645895149</v>
      </c>
      <c r="F53" s="5">
        <f t="shared" si="10"/>
        <v>0</v>
      </c>
      <c r="G53" s="5">
        <f t="shared" si="10"/>
        <v>0</v>
      </c>
    </row>
    <row r="54" spans="1:7">
      <c r="A54" s="5">
        <f t="shared" ref="A54:G55" si="11">A45</f>
        <v>0</v>
      </c>
      <c r="B54" s="5">
        <f t="shared" si="11"/>
        <v>0</v>
      </c>
      <c r="C54" s="5">
        <f t="shared" si="11"/>
        <v>0</v>
      </c>
      <c r="D54" s="5">
        <f t="shared" si="11"/>
        <v>0</v>
      </c>
      <c r="E54" s="5">
        <f t="shared" si="11"/>
        <v>0</v>
      </c>
      <c r="F54" s="5">
        <f t="shared" si="11"/>
        <v>251.80035064208292</v>
      </c>
      <c r="G54" s="5">
        <f t="shared" si="11"/>
        <v>0</v>
      </c>
    </row>
    <row r="55" spans="1:7">
      <c r="A55" s="5">
        <f>A46</f>
        <v>0</v>
      </c>
      <c r="B55" s="5">
        <f t="shared" si="11"/>
        <v>0</v>
      </c>
      <c r="C55" s="5">
        <f t="shared" si="11"/>
        <v>0</v>
      </c>
      <c r="D55" s="5">
        <f t="shared" si="11"/>
        <v>0</v>
      </c>
      <c r="E55" s="5">
        <f t="shared" si="11"/>
        <v>0</v>
      </c>
      <c r="F55" s="5">
        <f t="shared" si="11"/>
        <v>0</v>
      </c>
      <c r="G55" s="5">
        <f t="shared" si="11"/>
        <v>40.659626368424412</v>
      </c>
    </row>
    <row r="57" spans="1:7">
      <c r="A57" t="s">
        <v>35</v>
      </c>
    </row>
    <row r="58" spans="1:7">
      <c r="A58" s="5">
        <f t="array" ref="A58:G64">MMULT(M14:S20,A49:G55)</f>
        <v>135.53208789474806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>
      <c r="A59" s="5">
        <v>0</v>
      </c>
      <c r="B59" s="5">
        <v>1786.6754065850696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5">
        <v>0</v>
      </c>
      <c r="B60" s="5">
        <v>0</v>
      </c>
      <c r="C60" s="5">
        <v>5913.7709291790297</v>
      </c>
      <c r="D60" s="5">
        <v>0</v>
      </c>
      <c r="E60" s="5">
        <v>0</v>
      </c>
      <c r="F60" s="5">
        <v>0</v>
      </c>
      <c r="G60" s="5">
        <v>0</v>
      </c>
    </row>
    <row r="61" spans="1:7">
      <c r="A61" s="5">
        <v>0</v>
      </c>
      <c r="B61" s="5">
        <v>0</v>
      </c>
      <c r="C61" s="5">
        <v>0</v>
      </c>
      <c r="D61" s="5">
        <v>1460.2483164095313</v>
      </c>
      <c r="E61" s="5">
        <v>0</v>
      </c>
      <c r="F61" s="5">
        <v>0</v>
      </c>
      <c r="G61" s="5">
        <v>0</v>
      </c>
    </row>
    <row r="62" spans="1:7">
      <c r="A62" s="5">
        <v>0</v>
      </c>
      <c r="B62" s="5">
        <v>0</v>
      </c>
      <c r="C62" s="5">
        <v>0</v>
      </c>
      <c r="D62" s="5">
        <v>0</v>
      </c>
      <c r="E62" s="5">
        <v>5913.7709291790297</v>
      </c>
      <c r="F62" s="5">
        <v>0</v>
      </c>
      <c r="G62" s="5">
        <v>0</v>
      </c>
    </row>
    <row r="63" spans="1:7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503.60070128416584</v>
      </c>
      <c r="G63" s="5">
        <v>0</v>
      </c>
    </row>
    <row r="64" spans="1:7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81.319252736848824</v>
      </c>
    </row>
    <row r="66" spans="1:7">
      <c r="A66" t="s">
        <v>36</v>
      </c>
    </row>
    <row r="67" spans="1:7">
      <c r="A67" s="3">
        <f t="array" ref="A67:G73">MINVERSE(A58:G64)</f>
        <v>7.3783265316224094E-3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0</v>
      </c>
      <c r="B68" s="3">
        <v>5.5969875463351916E-4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0</v>
      </c>
      <c r="B69" s="3">
        <v>0</v>
      </c>
      <c r="C69" s="3">
        <v>1.69096843955507E-4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6.8481503369153466E-4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1.69096843955507E-4</v>
      </c>
      <c r="F71" s="3">
        <v>0</v>
      </c>
      <c r="G71" s="3">
        <v>0</v>
      </c>
    </row>
    <row r="72" spans="1:7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1.9857001736694004E-3</v>
      </c>
      <c r="G72" s="3">
        <v>0</v>
      </c>
    </row>
    <row r="73" spans="1:7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1.2297210886037351E-2</v>
      </c>
    </row>
    <row r="75" spans="1:7">
      <c r="A75" t="s">
        <v>37</v>
      </c>
    </row>
    <row r="76" spans="1:7">
      <c r="A76" s="3">
        <f t="array" ref="A76:G80">MMULT(A23:G27,A67:G73)</f>
        <v>7.3783265316224094E-3</v>
      </c>
      <c r="B76" s="3">
        <v>-5.5969875463351916E-4</v>
      </c>
      <c r="C76" s="3">
        <v>0</v>
      </c>
      <c r="D76" s="3">
        <v>0</v>
      </c>
      <c r="E76" s="3">
        <v>-1.69096843955507E-4</v>
      </c>
      <c r="F76" s="3">
        <v>0</v>
      </c>
      <c r="G76" s="3">
        <v>0</v>
      </c>
    </row>
    <row r="77" spans="1:7">
      <c r="A77" s="3">
        <v>0</v>
      </c>
      <c r="B77" s="3">
        <v>5.5969875463351916E-4</v>
      </c>
      <c r="C77" s="3">
        <v>1.69096843955507E-4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0</v>
      </c>
      <c r="B78" s="3">
        <v>0</v>
      </c>
      <c r="C78" s="3">
        <v>-1.69096843955507E-4</v>
      </c>
      <c r="D78" s="3">
        <v>6.8481503369153466E-4</v>
      </c>
      <c r="E78" s="3">
        <v>0</v>
      </c>
      <c r="F78" s="3">
        <v>0</v>
      </c>
      <c r="G78" s="3">
        <v>0</v>
      </c>
    </row>
    <row r="79" spans="1:7">
      <c r="A79" s="3">
        <v>0</v>
      </c>
      <c r="B79" s="3">
        <v>0</v>
      </c>
      <c r="C79" s="3">
        <v>0</v>
      </c>
      <c r="D79" s="3">
        <v>-6.8481503369153466E-4</v>
      </c>
      <c r="E79" s="3">
        <v>1.69096843955507E-4</v>
      </c>
      <c r="F79" s="3">
        <v>1.9857001736694004E-3</v>
      </c>
      <c r="G79" s="3">
        <v>0</v>
      </c>
    </row>
    <row r="80" spans="1:7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-1.9857001736694004E-3</v>
      </c>
      <c r="G80" s="3">
        <v>1.2297210886037351E-2</v>
      </c>
    </row>
    <row r="82" spans="1:5">
      <c r="A82" t="s">
        <v>38</v>
      </c>
    </row>
    <row r="83" spans="1:5">
      <c r="A83" s="3">
        <f t="array" ref="A83:E87">MMULT(A76:G80,C14:G20)</f>
        <v>8.107122130211435E-3</v>
      </c>
      <c r="B83" s="3">
        <v>-5.5969875463351916E-4</v>
      </c>
      <c r="C83" s="3">
        <v>0</v>
      </c>
      <c r="D83" s="3">
        <v>-1.69096843955507E-4</v>
      </c>
      <c r="E83" s="3">
        <v>0</v>
      </c>
    </row>
    <row r="84" spans="1:5">
      <c r="A84" s="3">
        <v>-5.5969875463351916E-4</v>
      </c>
      <c r="B84" s="3">
        <v>7.2879559858902618E-4</v>
      </c>
      <c r="C84" s="3">
        <v>-1.69096843955507E-4</v>
      </c>
      <c r="D84" s="3">
        <v>0</v>
      </c>
      <c r="E84" s="3">
        <v>0</v>
      </c>
    </row>
    <row r="85" spans="1:5">
      <c r="A85" s="3">
        <v>0</v>
      </c>
      <c r="B85" s="3">
        <v>-1.69096843955507E-4</v>
      </c>
      <c r="C85" s="3">
        <v>8.5391187764704169E-4</v>
      </c>
      <c r="D85" s="3">
        <v>-6.8481503369153466E-4</v>
      </c>
      <c r="E85" s="3">
        <v>0</v>
      </c>
    </row>
    <row r="86" spans="1:5">
      <c r="A86" s="3">
        <v>-1.69096843955507E-4</v>
      </c>
      <c r="B86" s="3">
        <v>0</v>
      </c>
      <c r="C86" s="3">
        <v>-6.8481503369153466E-4</v>
      </c>
      <c r="D86" s="3">
        <v>2.839612051316442E-3</v>
      </c>
      <c r="E86" s="3">
        <v>-1.9857001736694004E-3</v>
      </c>
    </row>
    <row r="87" spans="1:5">
      <c r="A87" s="3">
        <v>0</v>
      </c>
      <c r="B87" s="3">
        <v>0</v>
      </c>
      <c r="C87" s="3">
        <v>0</v>
      </c>
      <c r="D87" s="3">
        <v>-1.9857001736694004E-3</v>
      </c>
      <c r="E87" s="3">
        <v>1.4282911059706751E-2</v>
      </c>
    </row>
    <row r="89" spans="1:5">
      <c r="A89" t="s">
        <v>39</v>
      </c>
    </row>
    <row r="90" spans="1:5">
      <c r="A90" s="9">
        <f t="array" ref="A90:E94">-MINVERSE(A83:E87)</f>
        <v>-131.2743278764915</v>
      </c>
      <c r="B90" s="9">
        <v>-109.25483646877511</v>
      </c>
      <c r="C90" s="9">
        <v>-36.371856335774403</v>
      </c>
      <c r="D90" s="9">
        <v>-18.375344413237329</v>
      </c>
      <c r="E90" s="9">
        <v>-2.554656010953944</v>
      </c>
    </row>
    <row r="91" spans="1:5">
      <c r="A91" s="9">
        <v>-109.25483646877511</v>
      </c>
      <c r="B91" s="9">
        <v>-1548.2717759158895</v>
      </c>
      <c r="C91" s="9">
        <v>-397.54650781975022</v>
      </c>
      <c r="D91" s="9">
        <v>-113.40553321819178</v>
      </c>
      <c r="E91" s="9">
        <v>-15.766350855583775</v>
      </c>
    </row>
    <row r="92" spans="1:5">
      <c r="A92" s="9">
        <v>-36.37185633577441</v>
      </c>
      <c r="B92" s="9">
        <v>-397.54650781975033</v>
      </c>
      <c r="C92" s="9">
        <v>-1593.0094029993099</v>
      </c>
      <c r="D92" s="9">
        <v>-427.94882735983873</v>
      </c>
      <c r="E92" s="9">
        <v>-59.496138935384195</v>
      </c>
    </row>
    <row r="93" spans="1:5">
      <c r="A93" s="9">
        <v>-18.375344413237329</v>
      </c>
      <c r="B93" s="9">
        <v>-113.40553321819182</v>
      </c>
      <c r="C93" s="9">
        <v>-427.94882735983879</v>
      </c>
      <c r="D93" s="9">
        <v>-505.61692123915503</v>
      </c>
      <c r="E93" s="9">
        <v>-70.294046088906441</v>
      </c>
    </row>
    <row r="94" spans="1:5">
      <c r="A94" s="9">
        <v>-2.554656010953944</v>
      </c>
      <c r="B94" s="9">
        <v>-15.766350855583772</v>
      </c>
      <c r="C94" s="9">
        <v>-59.496138935384188</v>
      </c>
      <c r="D94" s="9">
        <v>-70.294046088906441</v>
      </c>
      <c r="E94" s="9">
        <v>-79.786459130276469</v>
      </c>
    </row>
    <row r="96" spans="1:5">
      <c r="A96" t="s">
        <v>40</v>
      </c>
      <c r="C96" t="s">
        <v>41</v>
      </c>
      <c r="E96" t="s">
        <v>42</v>
      </c>
    </row>
    <row r="97" spans="1:9">
      <c r="A97" s="9">
        <f t="array" ref="A97:A103">MMULT(A40:G46,B31:B37)</f>
        <v>6.7766043947374035</v>
      </c>
      <c r="C97" s="3">
        <f t="array" ref="C97:C103">MMULT(J14:J20,K14)</f>
        <v>-100</v>
      </c>
      <c r="E97" s="9">
        <f>A97+C97</f>
        <v>-93.223395605262596</v>
      </c>
    </row>
    <row r="98" spans="1:9">
      <c r="A98" s="9">
        <v>89.333770329253483</v>
      </c>
      <c r="C98" s="3">
        <v>0</v>
      </c>
      <c r="E98" s="9">
        <f t="shared" ref="E98:E103" si="12">A98+C98</f>
        <v>89.333770329253483</v>
      </c>
    </row>
    <row r="99" spans="1:9">
      <c r="A99" s="9">
        <v>295.68854645895152</v>
      </c>
      <c r="C99" s="3">
        <v>0</v>
      </c>
      <c r="E99" s="9">
        <f t="shared" si="12"/>
        <v>295.68854645895152</v>
      </c>
    </row>
    <row r="100" spans="1:9">
      <c r="A100" s="9">
        <v>73.012415820476562</v>
      </c>
      <c r="C100" s="3">
        <v>0</v>
      </c>
      <c r="E100" s="9">
        <f t="shared" si="12"/>
        <v>73.012415820476562</v>
      </c>
    </row>
    <row r="101" spans="1:9">
      <c r="A101" s="9">
        <v>295.68854645895152</v>
      </c>
      <c r="C101" s="3">
        <v>0</v>
      </c>
      <c r="E101" s="9">
        <f t="shared" si="12"/>
        <v>295.68854645895152</v>
      </c>
    </row>
    <row r="102" spans="1:9">
      <c r="A102" s="9">
        <v>25.180035064208294</v>
      </c>
      <c r="C102" s="3">
        <v>0</v>
      </c>
      <c r="E102" s="9">
        <f t="shared" si="12"/>
        <v>25.180035064208294</v>
      </c>
    </row>
    <row r="103" spans="1:9">
      <c r="A103" s="9">
        <v>4.0659626368424417</v>
      </c>
      <c r="C103" s="3">
        <v>-100</v>
      </c>
      <c r="E103" s="9">
        <f t="shared" si="12"/>
        <v>-95.934037363157557</v>
      </c>
    </row>
    <row r="105" spans="1:9">
      <c r="A105" t="s">
        <v>43</v>
      </c>
      <c r="C105" t="s">
        <v>44</v>
      </c>
      <c r="E105" t="s">
        <v>45</v>
      </c>
    </row>
    <row r="106" spans="1:9">
      <c r="A106" s="10">
        <f t="array" ref="A106:A110">MMULT(A76:G80,E97:E103)</f>
        <v>-0.78783265316224105</v>
      </c>
      <c r="C106" s="5">
        <f t="array" ref="C106:C110">MMULT(A23:G27,B31:B37)</f>
        <v>-0.1</v>
      </c>
      <c r="E106" s="10">
        <f>A106-(C106-J23)</f>
        <v>-0.62783265316224102</v>
      </c>
    </row>
    <row r="107" spans="1:9">
      <c r="A107" s="10">
        <v>0.1</v>
      </c>
      <c r="C107" s="5">
        <v>0.2</v>
      </c>
      <c r="E107" s="10">
        <f>A107-(C107-J24)</f>
        <v>-0.06</v>
      </c>
    </row>
    <row r="108" spans="1:9">
      <c r="A108" s="10">
        <v>-6.9388939039072284E-18</v>
      </c>
      <c r="C108" s="5">
        <v>0</v>
      </c>
      <c r="E108" s="10">
        <f>A108-(C108-J25)</f>
        <v>2.9999999999999992E-2</v>
      </c>
      <c r="I108">
        <v>-63</v>
      </c>
    </row>
    <row r="109" spans="1:9">
      <c r="A109" s="10">
        <v>5.000000000000001E-2</v>
      </c>
      <c r="C109" s="5">
        <v>0.1</v>
      </c>
      <c r="E109" s="10">
        <f>A109-(C109-J26)</f>
        <v>-1.9999999999999997E-2</v>
      </c>
      <c r="I109">
        <v>-0.06</v>
      </c>
    </row>
    <row r="110" spans="1:9">
      <c r="A110" s="10">
        <v>-1.2297210886037351</v>
      </c>
      <c r="C110" s="5">
        <v>0</v>
      </c>
      <c r="E110" s="10">
        <f>A110-(C110-J27)</f>
        <v>-1.189721088603735</v>
      </c>
      <c r="I110">
        <v>-0.03</v>
      </c>
    </row>
    <row r="111" spans="1:9">
      <c r="I111">
        <v>-0.02</v>
      </c>
    </row>
    <row r="112" spans="1:9">
      <c r="A112" t="s">
        <v>46</v>
      </c>
      <c r="I112">
        <v>-1.2</v>
      </c>
    </row>
    <row r="113" spans="1:5">
      <c r="A113" s="18">
        <f t="array" ref="A113:A117">MMULT(A90:E94,E106:E110)</f>
        <v>91.289279079465814</v>
      </c>
    </row>
    <row r="114" spans="1:5">
      <c r="A114" s="18">
        <v>170.58933593893613</v>
      </c>
    </row>
    <row r="115" spans="1:5">
      <c r="A115" s="18">
        <v>78.24073517205197</v>
      </c>
    </row>
    <row r="116" spans="1:5">
      <c r="A116" s="18">
        <v>99.245155868067101</v>
      </c>
    </row>
    <row r="117" spans="1:5">
      <c r="A117" s="18">
        <v>97.094507278635646</v>
      </c>
    </row>
    <row r="119" spans="1:5">
      <c r="A119" t="s">
        <v>47</v>
      </c>
      <c r="C119" t="s">
        <v>48</v>
      </c>
      <c r="E119" t="s">
        <v>49</v>
      </c>
    </row>
    <row r="120" spans="1:5">
      <c r="A120" s="3">
        <f t="array" ref="A120:A126">MMULT(C14:G20,A113:A117)</f>
        <v>91.289279079465814</v>
      </c>
      <c r="C120" s="3">
        <f>A120+C97</f>
        <v>-8.710720920534186</v>
      </c>
      <c r="E120" s="3">
        <f t="array" ref="E120:E126">MMULT(A67:G73,C120:C126)</f>
        <v>-6.4270543277535758E-2</v>
      </c>
    </row>
    <row r="121" spans="1:5">
      <c r="A121" s="3">
        <v>79.300056859470317</v>
      </c>
      <c r="C121" s="3">
        <f t="shared" ref="C121:C126" si="13">A121+C98</f>
        <v>79.300056859470317</v>
      </c>
      <c r="E121" s="3">
        <v>4.4384143066612793E-2</v>
      </c>
    </row>
    <row r="122" spans="1:5">
      <c r="A122" s="3">
        <v>92.348600766884161</v>
      </c>
      <c r="C122" s="3">
        <f t="shared" si="13"/>
        <v>92.348600766884161</v>
      </c>
      <c r="E122" s="3">
        <v>1.5615856933387224E-2</v>
      </c>
    </row>
    <row r="123" spans="1:5">
      <c r="A123" s="3">
        <v>-21.004420696015131</v>
      </c>
      <c r="C123" s="3">
        <f t="shared" si="13"/>
        <v>-21.004420696015131</v>
      </c>
      <c r="E123" s="3">
        <v>-1.4384143066612769E-2</v>
      </c>
    </row>
    <row r="124" spans="1:5">
      <c r="A124" s="3">
        <v>7.9558767886012873</v>
      </c>
      <c r="C124" s="3">
        <f t="shared" si="13"/>
        <v>7.9558767886012873</v>
      </c>
      <c r="E124" s="3">
        <v>1.3453136558513521E-3</v>
      </c>
    </row>
    <row r="125" spans="1:5">
      <c r="A125" s="3">
        <v>2.1506485894314551</v>
      </c>
      <c r="C125" s="3">
        <f t="shared" si="13"/>
        <v>2.1506485894314551</v>
      </c>
      <c r="E125" s="3">
        <v>4.2705432775358917E-3</v>
      </c>
    </row>
    <row r="126" spans="1:5">
      <c r="A126" s="3">
        <v>97.094507278635646</v>
      </c>
      <c r="C126" s="3">
        <f t="shared" si="13"/>
        <v>-2.9054927213643538</v>
      </c>
      <c r="E126" s="3">
        <v>-3.5729456722464019E-2</v>
      </c>
    </row>
    <row r="128" spans="1:5">
      <c r="A128" t="s">
        <v>50</v>
      </c>
    </row>
    <row r="129" spans="1:7">
      <c r="A129" s="1">
        <f t="array" ref="A129:G135">MMULT(A67:G73,A40:G46)</f>
        <v>0.5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>
      <c r="A130" s="1">
        <v>0</v>
      </c>
      <c r="B130" s="1">
        <v>0.5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>
        <v>0</v>
      </c>
      <c r="B131" s="1">
        <v>0</v>
      </c>
      <c r="C131" s="1">
        <v>0.5</v>
      </c>
      <c r="D131" s="1">
        <v>0</v>
      </c>
      <c r="E131" s="1">
        <v>0</v>
      </c>
      <c r="F131" s="1">
        <v>0</v>
      </c>
      <c r="G131" s="1">
        <v>0</v>
      </c>
    </row>
    <row r="132" spans="1:7">
      <c r="A132" s="1">
        <v>0</v>
      </c>
      <c r="B132" s="1">
        <v>0</v>
      </c>
      <c r="C132" s="1">
        <v>0</v>
      </c>
      <c r="D132" s="1">
        <v>0.5</v>
      </c>
      <c r="E132" s="1">
        <v>0</v>
      </c>
      <c r="F132" s="1">
        <v>0</v>
      </c>
      <c r="G132" s="1">
        <v>0</v>
      </c>
    </row>
    <row r="133" spans="1:7">
      <c r="A133" s="1">
        <v>0</v>
      </c>
      <c r="B133" s="1">
        <v>0</v>
      </c>
      <c r="C133" s="1">
        <v>0</v>
      </c>
      <c r="D133" s="1">
        <v>0</v>
      </c>
      <c r="E133" s="1">
        <v>0.5</v>
      </c>
      <c r="F133" s="1">
        <v>0</v>
      </c>
      <c r="G133" s="1">
        <v>0</v>
      </c>
    </row>
    <row r="134" spans="1:7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0.5</v>
      </c>
      <c r="G134" s="1">
        <v>0</v>
      </c>
    </row>
    <row r="135" spans="1:7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0.5</v>
      </c>
    </row>
    <row r="138" spans="1:7">
      <c r="A138" t="s">
        <v>51</v>
      </c>
    </row>
    <row r="139" spans="1:7">
      <c r="A139" s="3">
        <f>M23-A129</f>
        <v>0.5</v>
      </c>
      <c r="B139" s="3">
        <f t="shared" ref="B139:G139" si="14">N23-B129</f>
        <v>0</v>
      </c>
      <c r="C139" s="3">
        <f t="shared" si="14"/>
        <v>0</v>
      </c>
      <c r="D139" s="3">
        <f t="shared" si="14"/>
        <v>0</v>
      </c>
      <c r="E139" s="3">
        <f t="shared" si="14"/>
        <v>0</v>
      </c>
      <c r="F139" s="3">
        <f t="shared" si="14"/>
        <v>0</v>
      </c>
      <c r="G139" s="3">
        <f t="shared" si="14"/>
        <v>0</v>
      </c>
    </row>
    <row r="140" spans="1:7">
      <c r="A140" s="3">
        <f t="shared" ref="A140:A145" si="15">M24-A130</f>
        <v>0</v>
      </c>
      <c r="B140" s="3">
        <f t="shared" ref="B140:B145" si="16">N24-B130</f>
        <v>0.5</v>
      </c>
      <c r="C140" s="3">
        <f t="shared" ref="C140:C145" si="17">O24-C130</f>
        <v>0</v>
      </c>
      <c r="D140" s="3">
        <f t="shared" ref="D140:D145" si="18">P24-D130</f>
        <v>0</v>
      </c>
      <c r="E140" s="3">
        <f t="shared" ref="E140:E145" si="19">Q24-E130</f>
        <v>0</v>
      </c>
      <c r="F140" s="3">
        <f t="shared" ref="F140:F145" si="20">R24-F130</f>
        <v>0</v>
      </c>
      <c r="G140" s="3">
        <f t="shared" ref="G140:G145" si="21">S24-G130</f>
        <v>0</v>
      </c>
    </row>
    <row r="141" spans="1:7">
      <c r="A141" s="3">
        <f t="shared" si="15"/>
        <v>0</v>
      </c>
      <c r="B141" s="3">
        <f t="shared" si="16"/>
        <v>0</v>
      </c>
      <c r="C141" s="3">
        <f t="shared" si="17"/>
        <v>0.5</v>
      </c>
      <c r="D141" s="3">
        <f t="shared" si="18"/>
        <v>0</v>
      </c>
      <c r="E141" s="3">
        <f t="shared" si="19"/>
        <v>0</v>
      </c>
      <c r="F141" s="3">
        <f t="shared" si="20"/>
        <v>0</v>
      </c>
      <c r="G141" s="3">
        <f t="shared" si="21"/>
        <v>0</v>
      </c>
    </row>
    <row r="142" spans="1:7">
      <c r="A142" s="3">
        <f t="shared" si="15"/>
        <v>0</v>
      </c>
      <c r="B142" s="3">
        <f t="shared" si="16"/>
        <v>0</v>
      </c>
      <c r="C142" s="3">
        <f t="shared" si="17"/>
        <v>0</v>
      </c>
      <c r="D142" s="3">
        <f t="shared" si="18"/>
        <v>0.5</v>
      </c>
      <c r="E142" s="3">
        <f t="shared" si="19"/>
        <v>0</v>
      </c>
      <c r="F142" s="3">
        <f t="shared" si="20"/>
        <v>0</v>
      </c>
      <c r="G142" s="3">
        <f t="shared" si="21"/>
        <v>0</v>
      </c>
    </row>
    <row r="143" spans="1:7">
      <c r="A143" s="3">
        <f t="shared" si="15"/>
        <v>0</v>
      </c>
      <c r="B143" s="3">
        <f t="shared" si="16"/>
        <v>0</v>
      </c>
      <c r="C143" s="3">
        <f t="shared" si="17"/>
        <v>0</v>
      </c>
      <c r="D143" s="3">
        <f t="shared" si="18"/>
        <v>0</v>
      </c>
      <c r="E143" s="3">
        <f t="shared" si="19"/>
        <v>0.5</v>
      </c>
      <c r="F143" s="3">
        <f t="shared" si="20"/>
        <v>0</v>
      </c>
      <c r="G143" s="3">
        <f t="shared" si="21"/>
        <v>0</v>
      </c>
    </row>
    <row r="144" spans="1:7">
      <c r="A144" s="3">
        <f t="shared" si="15"/>
        <v>0</v>
      </c>
      <c r="B144" s="3">
        <f t="shared" si="16"/>
        <v>0</v>
      </c>
      <c r="C144" s="3">
        <f t="shared" si="17"/>
        <v>0</v>
      </c>
      <c r="D144" s="3">
        <f t="shared" si="18"/>
        <v>0</v>
      </c>
      <c r="E144" s="3">
        <f t="shared" si="19"/>
        <v>0</v>
      </c>
      <c r="F144" s="3">
        <f t="shared" si="20"/>
        <v>0.5</v>
      </c>
      <c r="G144" s="3">
        <f t="shared" si="21"/>
        <v>0</v>
      </c>
    </row>
    <row r="145" spans="1:7">
      <c r="A145" s="3">
        <f t="shared" si="15"/>
        <v>0</v>
      </c>
      <c r="B145" s="3">
        <f t="shared" si="16"/>
        <v>0</v>
      </c>
      <c r="C145" s="3">
        <f t="shared" si="17"/>
        <v>0</v>
      </c>
      <c r="D145" s="3">
        <f t="shared" si="18"/>
        <v>0</v>
      </c>
      <c r="E145" s="3">
        <f t="shared" si="19"/>
        <v>0</v>
      </c>
      <c r="F145" s="3">
        <f t="shared" si="20"/>
        <v>0</v>
      </c>
      <c r="G145" s="3">
        <f t="shared" si="21"/>
        <v>0.5</v>
      </c>
    </row>
    <row r="147" spans="1:7">
      <c r="A147" t="s">
        <v>52</v>
      </c>
      <c r="C147" t="s">
        <v>53</v>
      </c>
    </row>
    <row r="148" spans="1:7">
      <c r="A148" s="3">
        <f t="array" ref="A148:A154">MMULT(A139:G145,B31:B37)</f>
        <v>0.05</v>
      </c>
      <c r="C148" s="22">
        <f>A148-E120</f>
        <v>0.11427054327753576</v>
      </c>
    </row>
    <row r="149" spans="1:7">
      <c r="A149" s="3">
        <v>0.05</v>
      </c>
      <c r="C149" s="22">
        <f t="shared" ref="C149:C154" si="22">A149-E121</f>
        <v>5.6158569333872102E-3</v>
      </c>
    </row>
    <row r="150" spans="1:7">
      <c r="A150" s="3">
        <v>0.05</v>
      </c>
      <c r="C150" s="22">
        <f t="shared" si="22"/>
        <v>3.4384143066612777E-2</v>
      </c>
    </row>
    <row r="151" spans="1:7">
      <c r="A151" s="3">
        <v>0.05</v>
      </c>
      <c r="C151" s="22">
        <f t="shared" si="22"/>
        <v>6.4384143066612776E-2</v>
      </c>
    </row>
    <row r="152" spans="1:7">
      <c r="A152" s="3">
        <v>0.05</v>
      </c>
      <c r="C152" s="22">
        <f t="shared" si="22"/>
        <v>4.865468634414865E-2</v>
      </c>
    </row>
    <row r="153" spans="1:7">
      <c r="A153" s="3">
        <v>0.05</v>
      </c>
      <c r="C153" s="22">
        <f t="shared" si="22"/>
        <v>4.5729456722464111E-2</v>
      </c>
    </row>
    <row r="154" spans="1:7">
      <c r="A154" s="3">
        <v>0.05</v>
      </c>
      <c r="C154" s="22">
        <f t="shared" si="22"/>
        <v>8.5729456722464015E-2</v>
      </c>
    </row>
    <row r="158" spans="1:7">
      <c r="A158" s="23" t="s">
        <v>54</v>
      </c>
      <c r="B158" s="23"/>
    </row>
    <row r="159" spans="1:7">
      <c r="A159" s="21">
        <f>'I7'!C148*1000</f>
        <v>106.65331540023104</v>
      </c>
      <c r="B159" s="20" t="s">
        <v>55</v>
      </c>
    </row>
    <row r="160" spans="1:7">
      <c r="A160" s="21">
        <f>'I7'!C149*1000</f>
        <v>36.616440694868942</v>
      </c>
      <c r="B160" s="20" t="s">
        <v>55</v>
      </c>
    </row>
    <row r="161" spans="1:2">
      <c r="A161" s="21">
        <f>'I7'!C150*1000</f>
        <v>3.3835593051310271</v>
      </c>
      <c r="B161" s="20" t="s">
        <v>55</v>
      </c>
    </row>
    <row r="162" spans="1:2">
      <c r="A162" s="21">
        <f>'I7'!C151*1000</f>
        <v>33.383559305131094</v>
      </c>
      <c r="B162" s="20" t="s">
        <v>55</v>
      </c>
    </row>
    <row r="163" spans="1:2">
      <c r="A163" s="21">
        <f>'I7'!C152*1000</f>
        <v>10.036874705362106</v>
      </c>
      <c r="B163" s="20" t="s">
        <v>55</v>
      </c>
    </row>
    <row r="164" spans="1:2">
      <c r="A164" s="21">
        <f>'I7'!C153*1000</f>
        <v>53.346684599768913</v>
      </c>
      <c r="B164" s="20" t="s">
        <v>55</v>
      </c>
    </row>
    <row r="165" spans="1:2">
      <c r="A165" s="21">
        <f>'I7'!C154*1000</f>
        <v>93.346684599768679</v>
      </c>
      <c r="B165" s="20" t="s">
        <v>55</v>
      </c>
    </row>
  </sheetData>
  <mergeCells count="1">
    <mergeCell ref="A158:B158"/>
  </mergeCells>
  <phoneticPr fontId="1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4"/>
  <sheetViews>
    <sheetView tabSelected="1" topLeftCell="A125" workbookViewId="0">
      <selection activeCell="F148" sqref="F148"/>
    </sheetView>
  </sheetViews>
  <sheetFormatPr defaultRowHeight="12.75"/>
  <cols>
    <col min="1" max="256" width="11.42578125" customWidth="1"/>
  </cols>
  <sheetData>
    <row r="1" spans="1:19">
      <c r="A1" s="19" t="s">
        <v>56</v>
      </c>
    </row>
    <row r="3" spans="1:19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9">
      <c r="A4" s="7" t="s">
        <v>7</v>
      </c>
      <c r="B4" s="14">
        <v>0.25</v>
      </c>
      <c r="C4" s="4">
        <v>500</v>
      </c>
      <c r="D4" s="15">
        <v>6.0000000000000002E-5</v>
      </c>
      <c r="E4" s="4">
        <v>0</v>
      </c>
      <c r="F4" s="3">
        <f>B4^2/4*PI()</f>
        <v>4.9087385212340517E-2</v>
      </c>
    </row>
    <row r="5" spans="1:19">
      <c r="A5" s="8" t="s">
        <v>8</v>
      </c>
      <c r="B5" s="14">
        <v>0.15</v>
      </c>
      <c r="C5" s="4">
        <v>400</v>
      </c>
      <c r="D5" s="15">
        <v>6.0000000000000002E-5</v>
      </c>
      <c r="E5" s="4">
        <v>10</v>
      </c>
      <c r="F5" s="3">
        <f t="shared" ref="F5:F10" si="0">B5^2/4*PI()</f>
        <v>1.7671458676442587E-2</v>
      </c>
    </row>
    <row r="6" spans="1:19">
      <c r="A6" s="8" t="s">
        <v>9</v>
      </c>
      <c r="B6" s="14">
        <v>0.1</v>
      </c>
      <c r="C6" s="4">
        <v>200</v>
      </c>
      <c r="D6" s="15">
        <v>6.0000000000000002E-5</v>
      </c>
      <c r="E6" s="4">
        <v>0</v>
      </c>
      <c r="F6" s="3">
        <f t="shared" si="0"/>
        <v>7.8539816339744835E-3</v>
      </c>
    </row>
    <row r="7" spans="1:19">
      <c r="A7" s="8" t="s">
        <v>10</v>
      </c>
      <c r="B7" s="14">
        <v>0.15</v>
      </c>
      <c r="C7" s="4">
        <v>400</v>
      </c>
      <c r="D7" s="15">
        <v>6.0000000000000002E-5</v>
      </c>
      <c r="E7" s="4">
        <v>0</v>
      </c>
      <c r="F7" s="3">
        <f t="shared" si="0"/>
        <v>1.7671458676442587E-2</v>
      </c>
    </row>
    <row r="8" spans="1:19">
      <c r="A8" s="8" t="s">
        <v>11</v>
      </c>
      <c r="B8" s="14">
        <v>0.1</v>
      </c>
      <c r="C8" s="4">
        <v>200</v>
      </c>
      <c r="D8" s="15">
        <v>6.0000000000000002E-5</v>
      </c>
      <c r="E8" s="4">
        <v>0</v>
      </c>
      <c r="F8" s="3">
        <f t="shared" si="0"/>
        <v>7.8539816339744835E-3</v>
      </c>
    </row>
    <row r="9" spans="1:19">
      <c r="A9" s="8" t="s">
        <v>12</v>
      </c>
      <c r="B9" s="14">
        <v>0.2</v>
      </c>
      <c r="C9" s="4">
        <v>600</v>
      </c>
      <c r="D9" s="15">
        <v>6.0000000000000002E-5</v>
      </c>
      <c r="E9" s="4">
        <v>0</v>
      </c>
      <c r="F9" s="3">
        <f t="shared" si="0"/>
        <v>3.1415926535897934E-2</v>
      </c>
    </row>
    <row r="10" spans="1:19">
      <c r="A10" s="8" t="s">
        <v>13</v>
      </c>
      <c r="B10" s="14">
        <v>0.25</v>
      </c>
      <c r="C10" s="4">
        <v>300</v>
      </c>
      <c r="D10" s="15">
        <v>6.0000000000000002E-5</v>
      </c>
      <c r="E10" s="4">
        <v>0</v>
      </c>
      <c r="F10" s="3">
        <f t="shared" si="0"/>
        <v>4.9087385212340517E-2</v>
      </c>
    </row>
    <row r="12" spans="1:19">
      <c r="A12" t="s">
        <v>14</v>
      </c>
      <c r="I12" t="s">
        <v>15</v>
      </c>
      <c r="M12" t="s">
        <v>16</v>
      </c>
    </row>
    <row r="13" spans="1:19">
      <c r="A13" s="2" t="s">
        <v>17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 s="2" t="s">
        <v>18</v>
      </c>
      <c r="J13" t="s">
        <v>19</v>
      </c>
      <c r="K13" t="s">
        <v>20</v>
      </c>
    </row>
    <row r="14" spans="1:19">
      <c r="A14">
        <v>1</v>
      </c>
      <c r="B14">
        <v>-1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I14">
        <v>1</v>
      </c>
      <c r="J14" s="4">
        <v>-1</v>
      </c>
      <c r="K14" s="17">
        <v>100</v>
      </c>
      <c r="M14" s="4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>
        <v>2</v>
      </c>
      <c r="C15" s="4">
        <v>-1</v>
      </c>
      <c r="D15" s="4">
        <v>1</v>
      </c>
      <c r="E15" s="4">
        <v>0</v>
      </c>
      <c r="F15" s="4">
        <v>0</v>
      </c>
      <c r="G15" s="4">
        <v>0</v>
      </c>
      <c r="I15">
        <v>2</v>
      </c>
      <c r="J15" s="4">
        <v>0</v>
      </c>
      <c r="M15" s="3">
        <v>0</v>
      </c>
      <c r="N15" s="4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>
        <v>3</v>
      </c>
      <c r="C16" s="4">
        <v>0</v>
      </c>
      <c r="D16" s="4">
        <v>1</v>
      </c>
      <c r="E16" s="4">
        <v>-1</v>
      </c>
      <c r="F16" s="4">
        <v>0</v>
      </c>
      <c r="G16" s="4">
        <v>0</v>
      </c>
      <c r="I16">
        <v>3</v>
      </c>
      <c r="J16" s="4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</row>
    <row r="17" spans="1:19">
      <c r="A17">
        <v>4</v>
      </c>
      <c r="C17" s="4">
        <v>0</v>
      </c>
      <c r="D17" s="4">
        <v>0</v>
      </c>
      <c r="E17" s="4">
        <v>1</v>
      </c>
      <c r="F17" s="4">
        <v>-1</v>
      </c>
      <c r="G17" s="4">
        <v>0</v>
      </c>
      <c r="I17">
        <v>4</v>
      </c>
      <c r="J17" s="4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</row>
    <row r="18" spans="1:19">
      <c r="A18">
        <v>5</v>
      </c>
      <c r="C18" s="4">
        <v>-1</v>
      </c>
      <c r="D18" s="4">
        <v>0</v>
      </c>
      <c r="E18" s="4">
        <v>0</v>
      </c>
      <c r="F18" s="4">
        <v>1</v>
      </c>
      <c r="G18" s="4">
        <v>0</v>
      </c>
      <c r="I18">
        <v>5</v>
      </c>
      <c r="J18" s="4">
        <v>0</v>
      </c>
      <c r="M18" s="3">
        <v>0</v>
      </c>
      <c r="N18" s="3">
        <v>0</v>
      </c>
      <c r="O18" s="3">
        <v>0</v>
      </c>
      <c r="P18" s="3">
        <v>0</v>
      </c>
      <c r="Q18" s="4">
        <v>2</v>
      </c>
      <c r="R18" s="3">
        <v>0</v>
      </c>
      <c r="S18" s="3">
        <v>0</v>
      </c>
    </row>
    <row r="19" spans="1:19">
      <c r="A19">
        <v>6</v>
      </c>
      <c r="C19" s="4">
        <v>0</v>
      </c>
      <c r="D19" s="4">
        <v>0</v>
      </c>
      <c r="E19" s="4">
        <v>0</v>
      </c>
      <c r="F19" s="4">
        <v>1</v>
      </c>
      <c r="G19" s="4">
        <v>-1</v>
      </c>
      <c r="I19">
        <v>6</v>
      </c>
      <c r="J19" s="4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</v>
      </c>
      <c r="S19" s="3">
        <v>0</v>
      </c>
    </row>
    <row r="20" spans="1:19">
      <c r="A20">
        <v>7</v>
      </c>
      <c r="B20">
        <v>-1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I20">
        <v>1</v>
      </c>
      <c r="J20" s="4">
        <v>-1</v>
      </c>
      <c r="K20" s="17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</row>
    <row r="22" spans="1:19">
      <c r="A22" t="s">
        <v>21</v>
      </c>
      <c r="I22" t="s">
        <v>22</v>
      </c>
      <c r="M22" t="s">
        <v>23</v>
      </c>
    </row>
    <row r="23" spans="1:19">
      <c r="A23" s="3">
        <f t="array" ref="A23:G27">TRANSPOSE(C14:G20)</f>
        <v>1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I23">
        <v>2</v>
      </c>
      <c r="J23" s="4">
        <v>0.06</v>
      </c>
      <c r="M2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I24">
        <v>3</v>
      </c>
      <c r="J24" s="4">
        <v>0.04</v>
      </c>
      <c r="M24">
        <v>0</v>
      </c>
      <c r="N24">
        <v>1</v>
      </c>
      <c r="O24" s="13">
        <v>0</v>
      </c>
      <c r="P24" s="13">
        <v>0</v>
      </c>
      <c r="Q24" s="13">
        <v>0</v>
      </c>
      <c r="R24">
        <v>0</v>
      </c>
      <c r="S24">
        <v>0</v>
      </c>
    </row>
    <row r="25" spans="1:19">
      <c r="A25" s="3">
        <v>0</v>
      </c>
      <c r="B25" s="3">
        <v>0</v>
      </c>
      <c r="C25" s="3">
        <v>-1</v>
      </c>
      <c r="D25" s="3">
        <v>1</v>
      </c>
      <c r="E25" s="3">
        <v>0</v>
      </c>
      <c r="F25" s="3">
        <v>0</v>
      </c>
      <c r="G25" s="3">
        <v>0</v>
      </c>
      <c r="I25">
        <v>4</v>
      </c>
      <c r="J25" s="4">
        <v>0.03</v>
      </c>
      <c r="M25">
        <v>0</v>
      </c>
      <c r="N25">
        <v>0</v>
      </c>
      <c r="O25">
        <v>1</v>
      </c>
      <c r="P25" s="13">
        <v>0</v>
      </c>
      <c r="Q25" s="13">
        <v>0</v>
      </c>
      <c r="R25">
        <v>0</v>
      </c>
      <c r="S25">
        <v>0</v>
      </c>
    </row>
    <row r="26" spans="1:19">
      <c r="A26" s="3">
        <v>0</v>
      </c>
      <c r="B26" s="3">
        <v>0</v>
      </c>
      <c r="C26" s="3">
        <v>0</v>
      </c>
      <c r="D26" s="3">
        <v>-1</v>
      </c>
      <c r="E26" s="3">
        <v>1</v>
      </c>
      <c r="F26" s="3">
        <v>1</v>
      </c>
      <c r="G26" s="3">
        <v>0</v>
      </c>
      <c r="I26">
        <v>5</v>
      </c>
      <c r="J26" s="4">
        <v>0.03</v>
      </c>
      <c r="M26">
        <v>0</v>
      </c>
      <c r="N26">
        <v>0</v>
      </c>
      <c r="O26">
        <v>0</v>
      </c>
      <c r="P26">
        <v>1</v>
      </c>
      <c r="Q26" s="13">
        <v>0</v>
      </c>
      <c r="R26">
        <v>0</v>
      </c>
      <c r="S26">
        <v>0</v>
      </c>
    </row>
    <row r="27" spans="1:1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-1</v>
      </c>
      <c r="G27" s="3">
        <v>1</v>
      </c>
      <c r="I27">
        <v>6</v>
      </c>
      <c r="J27" s="4">
        <v>0.04</v>
      </c>
      <c r="M27">
        <v>0</v>
      </c>
      <c r="N27">
        <v>0</v>
      </c>
      <c r="O27">
        <v>0</v>
      </c>
      <c r="P27" s="13">
        <v>0</v>
      </c>
      <c r="Q27">
        <v>1</v>
      </c>
      <c r="R27">
        <v>0</v>
      </c>
      <c r="S27">
        <v>0</v>
      </c>
    </row>
    <row r="28" spans="1:19">
      <c r="M28">
        <v>0</v>
      </c>
      <c r="N28">
        <v>0</v>
      </c>
      <c r="O28">
        <v>0</v>
      </c>
      <c r="P28" s="13">
        <v>0</v>
      </c>
      <c r="Q28" s="13">
        <v>0</v>
      </c>
      <c r="R28">
        <v>1</v>
      </c>
      <c r="S28">
        <v>0</v>
      </c>
    </row>
    <row r="29" spans="1:19">
      <c r="M29">
        <v>0</v>
      </c>
      <c r="N29">
        <v>0</v>
      </c>
      <c r="O29">
        <v>0</v>
      </c>
      <c r="P29" s="13">
        <v>0</v>
      </c>
      <c r="Q29" s="13">
        <v>0</v>
      </c>
      <c r="R29">
        <v>0</v>
      </c>
      <c r="S29">
        <v>1</v>
      </c>
    </row>
    <row r="30" spans="1:19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</row>
    <row r="31" spans="1:19">
      <c r="A31" s="7" t="s">
        <v>7</v>
      </c>
      <c r="B31" s="4">
        <f>Inicio!C148</f>
        <v>0.11427054327753576</v>
      </c>
      <c r="C31" s="10">
        <f t="shared" ref="C31:C37" si="1">B31/F4</f>
        <v>2.3279003919892696</v>
      </c>
      <c r="D31" s="11">
        <f t="shared" ref="D31:D37" si="2">C31*B4/0.00000114</f>
        <v>510504.47192747134</v>
      </c>
      <c r="E31" s="12">
        <f t="shared" ref="E31:E37" si="3">0.25/(LOG(D4/3.7/B4+5.74/D31^0.9))^2</f>
        <v>1.5847915940673307E-2</v>
      </c>
      <c r="F31" s="5">
        <f t="shared" ref="F31:F37" si="4">E31*C31^2*C4/19.62/B4</f>
        <v>8.7545119222282235</v>
      </c>
      <c r="G31" s="5">
        <f t="shared" ref="G31:G37" si="5">E4*C31^2/19.62</f>
        <v>0</v>
      </c>
      <c r="H31" s="5">
        <f>G31+F31</f>
        <v>8.7545119222282235</v>
      </c>
      <c r="I31" s="5">
        <f>H31/B31^2</f>
        <v>670.44530552752349</v>
      </c>
    </row>
    <row r="32" spans="1:19">
      <c r="A32" s="8" t="s">
        <v>8</v>
      </c>
      <c r="B32" s="4">
        <f>Inicio!C149</f>
        <v>5.6158569333872102E-3</v>
      </c>
      <c r="C32" s="10">
        <f t="shared" si="1"/>
        <v>0.3177924944517217</v>
      </c>
      <c r="D32" s="11">
        <f t="shared" si="2"/>
        <v>41814.80190154232</v>
      </c>
      <c r="E32" s="12">
        <f t="shared" si="3"/>
        <v>2.3014145713316541E-2</v>
      </c>
      <c r="F32" s="5">
        <f t="shared" si="4"/>
        <v>0.31590162474336486</v>
      </c>
      <c r="G32" s="5">
        <f t="shared" si="5"/>
        <v>5.1474041554458491E-2</v>
      </c>
      <c r="H32" s="5">
        <f t="shared" ref="H32:H37" si="6">G32+F32</f>
        <v>0.36737566629782337</v>
      </c>
      <c r="I32" s="5">
        <f t="shared" ref="I32:I37" si="7">H32/B32^2</f>
        <v>11648.722941642709</v>
      </c>
    </row>
    <row r="33" spans="1:9">
      <c r="A33" s="8" t="s">
        <v>9</v>
      </c>
      <c r="B33" s="4">
        <f>Inicio!C150</f>
        <v>3.4384143066612777E-2</v>
      </c>
      <c r="C33" s="10">
        <f t="shared" si="1"/>
        <v>4.3779250664242753</v>
      </c>
      <c r="D33" s="11">
        <f t="shared" si="2"/>
        <v>384028.51459862059</v>
      </c>
      <c r="E33" s="12">
        <f t="shared" si="3"/>
        <v>1.8611220011226694E-2</v>
      </c>
      <c r="F33" s="5">
        <f t="shared" si="4"/>
        <v>36.361558001475174</v>
      </c>
      <c r="G33" s="5">
        <f t="shared" si="5"/>
        <v>0</v>
      </c>
      <c r="H33" s="5">
        <f t="shared" si="6"/>
        <v>36.361558001475174</v>
      </c>
      <c r="I33" s="5">
        <f t="shared" si="7"/>
        <v>30755.732363962503</v>
      </c>
    </row>
    <row r="34" spans="1:9">
      <c r="A34" s="8" t="s">
        <v>10</v>
      </c>
      <c r="B34" s="4">
        <f>Inicio!C151</f>
        <v>6.4384143066612776E-2</v>
      </c>
      <c r="C34" s="10">
        <f t="shared" si="1"/>
        <v>3.6433972002798947</v>
      </c>
      <c r="D34" s="11">
        <f t="shared" si="2"/>
        <v>479394.3684578808</v>
      </c>
      <c r="E34" s="12">
        <f t="shared" si="3"/>
        <v>1.7158917606096551E-2</v>
      </c>
      <c r="F34" s="5">
        <f t="shared" si="4"/>
        <v>30.957983083990342</v>
      </c>
      <c r="G34" s="5">
        <f t="shared" si="5"/>
        <v>0</v>
      </c>
      <c r="H34" s="5">
        <f t="shared" si="6"/>
        <v>30.957983083990342</v>
      </c>
      <c r="I34" s="5">
        <f t="shared" si="7"/>
        <v>7468.1807262932198</v>
      </c>
    </row>
    <row r="35" spans="1:9">
      <c r="A35" s="8" t="s">
        <v>11</v>
      </c>
      <c r="B35" s="4">
        <f>Inicio!C152</f>
        <v>4.865468634414865E-2</v>
      </c>
      <c r="C35" s="10">
        <f t="shared" si="1"/>
        <v>6.1949070690055956</v>
      </c>
      <c r="D35" s="11">
        <f t="shared" si="2"/>
        <v>543412.90078996459</v>
      </c>
      <c r="E35" s="12">
        <f t="shared" si="3"/>
        <v>1.8308593787658943E-2</v>
      </c>
      <c r="F35" s="5">
        <f t="shared" si="4"/>
        <v>71.62350555207351</v>
      </c>
      <c r="G35" s="5">
        <f t="shared" si="5"/>
        <v>0</v>
      </c>
      <c r="H35" s="5">
        <f t="shared" si="6"/>
        <v>71.62350555207351</v>
      </c>
      <c r="I35" s="5">
        <f t="shared" si="7"/>
        <v>30255.631288764209</v>
      </c>
    </row>
    <row r="36" spans="1:9">
      <c r="A36" s="8" t="s">
        <v>12</v>
      </c>
      <c r="B36" s="4">
        <f>Inicio!C153</f>
        <v>4.5729456722464111E-2</v>
      </c>
      <c r="C36" s="10">
        <f t="shared" si="1"/>
        <v>1.4556138164574131</v>
      </c>
      <c r="D36" s="11">
        <f t="shared" si="2"/>
        <v>255370.84499252858</v>
      </c>
      <c r="E36" s="12">
        <f t="shared" si="3"/>
        <v>1.7329401917258323E-2</v>
      </c>
      <c r="F36" s="5">
        <f t="shared" si="4"/>
        <v>5.6143329515117841</v>
      </c>
      <c r="G36" s="5">
        <f t="shared" si="5"/>
        <v>0</v>
      </c>
      <c r="H36" s="5">
        <f t="shared" si="6"/>
        <v>5.6143329515117841</v>
      </c>
      <c r="I36" s="5">
        <f t="shared" si="7"/>
        <v>2684.7637829822788</v>
      </c>
    </row>
    <row r="37" spans="1:9">
      <c r="A37" s="8" t="s">
        <v>13</v>
      </c>
      <c r="B37" s="4">
        <f>Inicio!C154</f>
        <v>8.5729456722464015E-2</v>
      </c>
      <c r="C37" s="10">
        <f t="shared" si="1"/>
        <v>1.7464661511632467</v>
      </c>
      <c r="D37" s="11">
        <f t="shared" si="2"/>
        <v>382996.96297439619</v>
      </c>
      <c r="E37" s="12">
        <f t="shared" si="3"/>
        <v>1.6234459191495347E-2</v>
      </c>
      <c r="F37" s="5">
        <f t="shared" si="4"/>
        <v>3.0285895152752835</v>
      </c>
      <c r="G37" s="5">
        <f t="shared" si="5"/>
        <v>0</v>
      </c>
      <c r="H37" s="5">
        <f t="shared" si="6"/>
        <v>3.0285895152752835</v>
      </c>
      <c r="I37" s="5">
        <f t="shared" si="7"/>
        <v>412.07879926149269</v>
      </c>
    </row>
    <row r="39" spans="1:9">
      <c r="A39" s="16" t="s">
        <v>33</v>
      </c>
    </row>
    <row r="40" spans="1:9">
      <c r="A40" s="5">
        <f>I31*B31</f>
        <v>76.61214930050356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9">
      <c r="A41" s="5">
        <v>0</v>
      </c>
      <c r="B41" s="5">
        <f>I32*B32</f>
        <v>65.417561496930873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9">
      <c r="A42" s="5">
        <v>0</v>
      </c>
      <c r="B42" s="5">
        <v>0</v>
      </c>
      <c r="C42" s="5">
        <f>I33*B33</f>
        <v>1057.5095017209394</v>
      </c>
      <c r="D42" s="5">
        <v>0</v>
      </c>
      <c r="E42" s="5">
        <v>0</v>
      </c>
      <c r="F42" s="5">
        <v>0</v>
      </c>
      <c r="G42" s="5">
        <v>0</v>
      </c>
    </row>
    <row r="43" spans="1:9">
      <c r="A43" s="5">
        <v>0</v>
      </c>
      <c r="B43" s="5">
        <v>0</v>
      </c>
      <c r="C43" s="5">
        <v>0</v>
      </c>
      <c r="D43" s="5">
        <f>I34*B34</f>
        <v>480.83241632898279</v>
      </c>
      <c r="E43" s="5">
        <v>0</v>
      </c>
      <c r="F43" s="5">
        <v>0</v>
      </c>
      <c r="G43" s="5">
        <v>0</v>
      </c>
    </row>
    <row r="44" spans="1:9">
      <c r="A44" s="5">
        <v>0</v>
      </c>
      <c r="B44" s="5">
        <v>0</v>
      </c>
      <c r="C44" s="5">
        <v>0</v>
      </c>
      <c r="D44" s="5">
        <v>0</v>
      </c>
      <c r="E44" s="5">
        <f>I35*B35</f>
        <v>1472.0782504990325</v>
      </c>
      <c r="F44" s="5">
        <v>0</v>
      </c>
      <c r="G44" s="5">
        <v>0</v>
      </c>
    </row>
    <row r="45" spans="1:9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f>I36*B36</f>
        <v>122.77278922392715</v>
      </c>
      <c r="G45" s="5">
        <v>0</v>
      </c>
    </row>
    <row r="46" spans="1:9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f>I37*B37</f>
        <v>35.327291587533075</v>
      </c>
    </row>
    <row r="48" spans="1:9">
      <c r="A48" t="s">
        <v>34</v>
      </c>
    </row>
    <row r="49" spans="1:7">
      <c r="A49" s="5">
        <f>A40</f>
        <v>76.61214930050356</v>
      </c>
      <c r="B49" s="5">
        <f t="shared" ref="B49:G49" si="8">B40</f>
        <v>0</v>
      </c>
      <c r="C49" s="5">
        <f t="shared" si="8"/>
        <v>0</v>
      </c>
      <c r="D49" s="5">
        <f t="shared" si="8"/>
        <v>0</v>
      </c>
      <c r="E49" s="5">
        <f t="shared" si="8"/>
        <v>0</v>
      </c>
      <c r="F49" s="5">
        <f t="shared" si="8"/>
        <v>0</v>
      </c>
      <c r="G49" s="5">
        <f t="shared" si="8"/>
        <v>0</v>
      </c>
    </row>
    <row r="50" spans="1:7">
      <c r="A50" s="5">
        <f t="shared" ref="A50:G55" si="9">A41</f>
        <v>0</v>
      </c>
      <c r="B50" s="5">
        <f t="shared" si="9"/>
        <v>65.417561496930873</v>
      </c>
      <c r="C50" s="5">
        <f t="shared" si="9"/>
        <v>0</v>
      </c>
      <c r="D50" s="5">
        <f t="shared" si="9"/>
        <v>0</v>
      </c>
      <c r="E50" s="5">
        <f t="shared" si="9"/>
        <v>0</v>
      </c>
      <c r="F50" s="5">
        <f t="shared" si="9"/>
        <v>0</v>
      </c>
      <c r="G50" s="5">
        <f t="shared" si="9"/>
        <v>0</v>
      </c>
    </row>
    <row r="51" spans="1:7">
      <c r="A51" s="5">
        <f t="shared" si="9"/>
        <v>0</v>
      </c>
      <c r="B51" s="5">
        <f t="shared" si="9"/>
        <v>0</v>
      </c>
      <c r="C51" s="5">
        <f t="shared" si="9"/>
        <v>1057.5095017209394</v>
      </c>
      <c r="D51" s="5">
        <f t="shared" si="9"/>
        <v>0</v>
      </c>
      <c r="E51" s="5">
        <f t="shared" si="9"/>
        <v>0</v>
      </c>
      <c r="F51" s="5">
        <f t="shared" si="9"/>
        <v>0</v>
      </c>
      <c r="G51" s="5">
        <f t="shared" si="9"/>
        <v>0</v>
      </c>
    </row>
    <row r="52" spans="1:7">
      <c r="A52" s="5">
        <f t="shared" si="9"/>
        <v>0</v>
      </c>
      <c r="B52" s="5">
        <f t="shared" si="9"/>
        <v>0</v>
      </c>
      <c r="C52" s="5">
        <f t="shared" si="9"/>
        <v>0</v>
      </c>
      <c r="D52" s="5">
        <f t="shared" si="9"/>
        <v>480.83241632898279</v>
      </c>
      <c r="E52" s="5">
        <f t="shared" si="9"/>
        <v>0</v>
      </c>
      <c r="F52" s="5">
        <f t="shared" si="9"/>
        <v>0</v>
      </c>
      <c r="G52" s="5">
        <f t="shared" si="9"/>
        <v>0</v>
      </c>
    </row>
    <row r="53" spans="1:7">
      <c r="A53" s="5">
        <f t="shared" si="9"/>
        <v>0</v>
      </c>
      <c r="B53" s="5">
        <f t="shared" si="9"/>
        <v>0</v>
      </c>
      <c r="C53" s="5">
        <f t="shared" si="9"/>
        <v>0</v>
      </c>
      <c r="D53" s="5">
        <f t="shared" si="9"/>
        <v>0</v>
      </c>
      <c r="E53" s="5">
        <f t="shared" si="9"/>
        <v>1472.0782504990325</v>
      </c>
      <c r="F53" s="5">
        <f t="shared" si="9"/>
        <v>0</v>
      </c>
      <c r="G53" s="5">
        <f t="shared" si="9"/>
        <v>0</v>
      </c>
    </row>
    <row r="54" spans="1:7">
      <c r="A54" s="5">
        <f t="shared" si="9"/>
        <v>0</v>
      </c>
      <c r="B54" s="5">
        <f t="shared" si="9"/>
        <v>0</v>
      </c>
      <c r="C54" s="5">
        <f t="shared" si="9"/>
        <v>0</v>
      </c>
      <c r="D54" s="5">
        <f t="shared" si="9"/>
        <v>0</v>
      </c>
      <c r="E54" s="5">
        <f t="shared" si="9"/>
        <v>0</v>
      </c>
      <c r="F54" s="5">
        <f t="shared" si="9"/>
        <v>122.77278922392715</v>
      </c>
      <c r="G54" s="5">
        <f t="shared" si="9"/>
        <v>0</v>
      </c>
    </row>
    <row r="55" spans="1:7">
      <c r="A55" s="5">
        <f>A46</f>
        <v>0</v>
      </c>
      <c r="B55" s="5">
        <f t="shared" si="9"/>
        <v>0</v>
      </c>
      <c r="C55" s="5">
        <f t="shared" si="9"/>
        <v>0</v>
      </c>
      <c r="D55" s="5">
        <f t="shared" si="9"/>
        <v>0</v>
      </c>
      <c r="E55" s="5">
        <f t="shared" si="9"/>
        <v>0</v>
      </c>
      <c r="F55" s="5">
        <f t="shared" si="9"/>
        <v>0</v>
      </c>
      <c r="G55" s="5">
        <f t="shared" si="9"/>
        <v>35.327291587533075</v>
      </c>
    </row>
    <row r="57" spans="1:7">
      <c r="A57" t="s">
        <v>35</v>
      </c>
    </row>
    <row r="58" spans="1:7">
      <c r="A58" s="5">
        <f t="array" ref="A58:G64">MMULT(M14:S20,A49:G55)</f>
        <v>153.22429860100712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>
      <c r="A59" s="5">
        <v>0</v>
      </c>
      <c r="B59" s="5">
        <v>130.83512299386175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5">
        <v>0</v>
      </c>
      <c r="B60" s="5">
        <v>0</v>
      </c>
      <c r="C60" s="5">
        <v>2115.0190034418788</v>
      </c>
      <c r="D60" s="5">
        <v>0</v>
      </c>
      <c r="E60" s="5">
        <v>0</v>
      </c>
      <c r="F60" s="5">
        <v>0</v>
      </c>
      <c r="G60" s="5">
        <v>0</v>
      </c>
    </row>
    <row r="61" spans="1:7">
      <c r="A61" s="5">
        <v>0</v>
      </c>
      <c r="B61" s="5">
        <v>0</v>
      </c>
      <c r="C61" s="5">
        <v>0</v>
      </c>
      <c r="D61" s="5">
        <v>961.66483265796558</v>
      </c>
      <c r="E61" s="5">
        <v>0</v>
      </c>
      <c r="F61" s="5">
        <v>0</v>
      </c>
      <c r="G61" s="5">
        <v>0</v>
      </c>
    </row>
    <row r="62" spans="1:7">
      <c r="A62" s="5">
        <v>0</v>
      </c>
      <c r="B62" s="5">
        <v>0</v>
      </c>
      <c r="C62" s="5">
        <v>0</v>
      </c>
      <c r="D62" s="5">
        <v>0</v>
      </c>
      <c r="E62" s="5">
        <v>2944.156500998065</v>
      </c>
      <c r="F62" s="5">
        <v>0</v>
      </c>
      <c r="G62" s="5">
        <v>0</v>
      </c>
    </row>
    <row r="63" spans="1:7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245.5455784478543</v>
      </c>
      <c r="G63" s="5">
        <v>0</v>
      </c>
    </row>
    <row r="64" spans="1:7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70.654583175066151</v>
      </c>
    </row>
    <row r="66" spans="1:7">
      <c r="A66" t="s">
        <v>36</v>
      </c>
    </row>
    <row r="67" spans="1:7">
      <c r="A67" s="3">
        <f t="array" ref="A67:G73">MINVERSE(A58:G64)</f>
        <v>6.5263800136816366E-3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0</v>
      </c>
      <c r="B68" s="3">
        <v>7.6432075509793801E-3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0</v>
      </c>
      <c r="B69" s="3">
        <v>0</v>
      </c>
      <c r="C69" s="3">
        <v>4.728089905445997E-4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1.0398633349584794E-3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3.3965585717369353E-4</v>
      </c>
      <c r="F71" s="3">
        <v>0</v>
      </c>
      <c r="G71" s="3">
        <v>0</v>
      </c>
    </row>
    <row r="72" spans="1:7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4.0725636613829991E-3</v>
      </c>
      <c r="G72" s="3">
        <v>0</v>
      </c>
    </row>
    <row r="73" spans="1:7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1.415336351956426E-2</v>
      </c>
    </row>
    <row r="75" spans="1:7">
      <c r="A75" t="s">
        <v>37</v>
      </c>
    </row>
    <row r="76" spans="1:7">
      <c r="A76" s="3">
        <f t="array" ref="A76:G80">MMULT(A23:G27,A67:G73)</f>
        <v>6.5263800136816366E-3</v>
      </c>
      <c r="B76" s="3">
        <v>-7.6432075509793801E-3</v>
      </c>
      <c r="C76" s="3">
        <v>0</v>
      </c>
      <c r="D76" s="3">
        <v>0</v>
      </c>
      <c r="E76" s="3">
        <v>-3.3965585717369353E-4</v>
      </c>
      <c r="F76" s="3">
        <v>0</v>
      </c>
      <c r="G76" s="3">
        <v>0</v>
      </c>
    </row>
    <row r="77" spans="1:7">
      <c r="A77" s="3">
        <v>0</v>
      </c>
      <c r="B77" s="3">
        <v>7.6432075509793801E-3</v>
      </c>
      <c r="C77" s="3">
        <v>4.728089905445997E-4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0</v>
      </c>
      <c r="B78" s="3">
        <v>0</v>
      </c>
      <c r="C78" s="3">
        <v>-4.728089905445997E-4</v>
      </c>
      <c r="D78" s="3">
        <v>1.0398633349584794E-3</v>
      </c>
      <c r="E78" s="3">
        <v>0</v>
      </c>
      <c r="F78" s="3">
        <v>0</v>
      </c>
      <c r="G78" s="3">
        <v>0</v>
      </c>
    </row>
    <row r="79" spans="1:7">
      <c r="A79" s="3">
        <v>0</v>
      </c>
      <c r="B79" s="3">
        <v>0</v>
      </c>
      <c r="C79" s="3">
        <v>0</v>
      </c>
      <c r="D79" s="3">
        <v>-1.0398633349584794E-3</v>
      </c>
      <c r="E79" s="3">
        <v>3.3965585717369353E-4</v>
      </c>
      <c r="F79" s="3">
        <v>4.0725636613829991E-3</v>
      </c>
      <c r="G79" s="3">
        <v>0</v>
      </c>
    </row>
    <row r="80" spans="1:7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-4.0725636613829991E-3</v>
      </c>
      <c r="G80" s="3">
        <v>1.415336351956426E-2</v>
      </c>
    </row>
    <row r="82" spans="1:5">
      <c r="A82" t="s">
        <v>38</v>
      </c>
    </row>
    <row r="83" spans="1:5">
      <c r="A83" s="3">
        <f t="array" ref="A83:E87">MMULT(A76:G80,C14:G20)</f>
        <v>1.4509243421834711E-2</v>
      </c>
      <c r="B83" s="3">
        <v>-7.6432075509793801E-3</v>
      </c>
      <c r="C83" s="3">
        <v>0</v>
      </c>
      <c r="D83" s="3">
        <v>-3.3965585717369353E-4</v>
      </c>
      <c r="E83" s="3">
        <v>0</v>
      </c>
    </row>
    <row r="84" spans="1:5">
      <c r="A84" s="3">
        <v>-7.6432075509793801E-3</v>
      </c>
      <c r="B84" s="3">
        <v>8.1160165415239804E-3</v>
      </c>
      <c r="C84" s="3">
        <v>-4.728089905445997E-4</v>
      </c>
      <c r="D84" s="3">
        <v>0</v>
      </c>
      <c r="E84" s="3">
        <v>0</v>
      </c>
    </row>
    <row r="85" spans="1:5">
      <c r="A85" s="3">
        <v>0</v>
      </c>
      <c r="B85" s="3">
        <v>-4.728089905445997E-4</v>
      </c>
      <c r="C85" s="3">
        <v>1.512672325503079E-3</v>
      </c>
      <c r="D85" s="3">
        <v>-1.0398633349584794E-3</v>
      </c>
      <c r="E85" s="3">
        <v>0</v>
      </c>
    </row>
    <row r="86" spans="1:5">
      <c r="A86" s="3">
        <v>-3.3965585717369353E-4</v>
      </c>
      <c r="B86" s="3">
        <v>0</v>
      </c>
      <c r="C86" s="3">
        <v>-1.0398633349584794E-3</v>
      </c>
      <c r="D86" s="3">
        <v>5.4520828535151722E-3</v>
      </c>
      <c r="E86" s="3">
        <v>-4.0725636613829991E-3</v>
      </c>
    </row>
    <row r="87" spans="1:5">
      <c r="A87" s="3">
        <v>0</v>
      </c>
      <c r="B87" s="3">
        <v>0</v>
      </c>
      <c r="C87" s="3">
        <v>0</v>
      </c>
      <c r="D87" s="3">
        <v>-4.0725636613829991E-3</v>
      </c>
      <c r="E87" s="3">
        <v>1.822592718094726E-2</v>
      </c>
    </row>
    <row r="89" spans="1:5">
      <c r="A89" t="s">
        <v>39</v>
      </c>
    </row>
    <row r="90" spans="1:5">
      <c r="A90" s="9">
        <f t="array" ref="A90:E94">-MINVERSE(A83:E87)</f>
        <v>-141.51195254049449</v>
      </c>
      <c r="B90" s="9">
        <v>-136.72556259994818</v>
      </c>
      <c r="C90" s="9">
        <v>-59.351036169355112</v>
      </c>
      <c r="D90" s="9">
        <v>-24.170094111256766</v>
      </c>
      <c r="E90" s="9">
        <v>-5.4007813151262463</v>
      </c>
    </row>
    <row r="91" spans="1:5">
      <c r="A91" s="9">
        <v>-136.7255625999482</v>
      </c>
      <c r="B91" s="9">
        <v>-258.03565148750255</v>
      </c>
      <c r="C91" s="9">
        <v>-104.05843434362268</v>
      </c>
      <c r="D91" s="9">
        <v>-34.047491407961445</v>
      </c>
      <c r="E91" s="9">
        <v>-7.6078750283971583</v>
      </c>
    </row>
    <row r="92" spans="1:5">
      <c r="A92" s="9">
        <v>-59.351036169355119</v>
      </c>
      <c r="B92" s="9">
        <v>-104.05843434362269</v>
      </c>
      <c r="C92" s="9">
        <v>-826.77718577136375</v>
      </c>
      <c r="D92" s="9">
        <v>-193.72084600140619</v>
      </c>
      <c r="E92" s="9">
        <v>-43.286712936197262</v>
      </c>
    </row>
    <row r="93" spans="1:5">
      <c r="A93" s="9">
        <v>-24.170094111256773</v>
      </c>
      <c r="B93" s="9">
        <v>-34.047491407961452</v>
      </c>
      <c r="C93" s="9">
        <v>-193.72084600140624</v>
      </c>
      <c r="D93" s="9">
        <v>-266.32173023703604</v>
      </c>
      <c r="E93" s="9">
        <v>-59.509301778282882</v>
      </c>
    </row>
    <row r="94" spans="1:5">
      <c r="A94" s="9">
        <v>-5.4007813151262472</v>
      </c>
      <c r="B94" s="9">
        <v>-7.6078750283971592</v>
      </c>
      <c r="C94" s="9">
        <v>-43.286712936197262</v>
      </c>
      <c r="D94" s="9">
        <v>-59.509301778282882</v>
      </c>
      <c r="E94" s="9">
        <v>-68.164182134735185</v>
      </c>
    </row>
    <row r="96" spans="1:5">
      <c r="A96" t="s">
        <v>40</v>
      </c>
      <c r="C96" t="s">
        <v>41</v>
      </c>
      <c r="E96" t="s">
        <v>42</v>
      </c>
    </row>
    <row r="97" spans="1:5">
      <c r="A97" s="9">
        <f t="array" ref="A97:A103">MMULT(A40:G46,B31:B37)</f>
        <v>8.7545119222282235</v>
      </c>
      <c r="C97" s="3">
        <f t="array" ref="C97:C103">MMULT(J14:J20,K14)</f>
        <v>-100</v>
      </c>
      <c r="E97" s="9">
        <f>A97+C97</f>
        <v>-91.245488077771782</v>
      </c>
    </row>
    <row r="98" spans="1:5">
      <c r="A98" s="9">
        <v>0.36737566629782342</v>
      </c>
      <c r="C98" s="3">
        <v>0</v>
      </c>
      <c r="E98" s="9">
        <f t="shared" ref="E98:E103" si="10">A98+C98</f>
        <v>0.36737566629782342</v>
      </c>
    </row>
    <row r="99" spans="1:5">
      <c r="A99" s="9">
        <v>36.361558001475167</v>
      </c>
      <c r="C99" s="3">
        <v>0</v>
      </c>
      <c r="E99" s="9">
        <f t="shared" si="10"/>
        <v>36.361558001475167</v>
      </c>
    </row>
    <row r="100" spans="1:5">
      <c r="A100" s="9">
        <v>30.957983083990346</v>
      </c>
      <c r="C100" s="3">
        <v>0</v>
      </c>
      <c r="E100" s="9">
        <f t="shared" si="10"/>
        <v>30.957983083990346</v>
      </c>
    </row>
    <row r="101" spans="1:5">
      <c r="A101" s="9">
        <v>71.62350555207351</v>
      </c>
      <c r="C101" s="3">
        <v>0</v>
      </c>
      <c r="E101" s="9">
        <f t="shared" si="10"/>
        <v>71.62350555207351</v>
      </c>
    </row>
    <row r="102" spans="1:5">
      <c r="A102" s="9">
        <v>5.614332951511785</v>
      </c>
      <c r="C102" s="3">
        <v>0</v>
      </c>
      <c r="E102" s="9">
        <f t="shared" si="10"/>
        <v>5.614332951511785</v>
      </c>
    </row>
    <row r="103" spans="1:5">
      <c r="A103" s="9">
        <v>3.028589515275284</v>
      </c>
      <c r="C103" s="3">
        <v>-100</v>
      </c>
      <c r="E103" s="9">
        <f t="shared" si="10"/>
        <v>-96.971410484724714</v>
      </c>
    </row>
    <row r="105" spans="1:5">
      <c r="A105" t="s">
        <v>43</v>
      </c>
      <c r="C105" t="s">
        <v>44</v>
      </c>
      <c r="E105" t="s">
        <v>45</v>
      </c>
    </row>
    <row r="106" spans="1:5">
      <c r="A106" s="10">
        <f t="array" ref="A106:A110">MMULT(A76:G80,E97:E103)</f>
        <v>-0.62263800136816372</v>
      </c>
      <c r="C106" s="5">
        <f t="array" ref="C106:C110">MMULT(A23:G27,B31:B37)</f>
        <v>5.9999999999999894E-2</v>
      </c>
      <c r="E106" s="10">
        <f>A106-(C106-J23)</f>
        <v>-0.62263800136816361</v>
      </c>
    </row>
    <row r="107" spans="1:5">
      <c r="A107" s="10">
        <v>1.999999999999999E-2</v>
      </c>
      <c r="C107" s="5">
        <v>3.9999999999999987E-2</v>
      </c>
      <c r="E107" s="10">
        <f>A107-(C107-J24)</f>
        <v>2.0000000000000004E-2</v>
      </c>
    </row>
    <row r="108" spans="1:5">
      <c r="A108" s="10">
        <v>1.500000000000001E-2</v>
      </c>
      <c r="C108" s="5">
        <v>0.03</v>
      </c>
      <c r="E108" s="10">
        <f>A108-(C108-J25)</f>
        <v>1.500000000000001E-2</v>
      </c>
    </row>
    <row r="109" spans="1:5">
      <c r="A109" s="10">
        <v>1.4999999999999986E-2</v>
      </c>
      <c r="C109" s="5">
        <v>2.9999999999999985E-2</v>
      </c>
      <c r="E109" s="10">
        <f>A109-(C109-J26)</f>
        <v>1.4999999999999999E-2</v>
      </c>
    </row>
    <row r="110" spans="1:5">
      <c r="A110" s="10">
        <v>-1.3953363519564259</v>
      </c>
      <c r="C110" s="5">
        <v>3.9999999999999904E-2</v>
      </c>
      <c r="E110" s="10">
        <f>A110-(C110-J27)</f>
        <v>-1.3953363519564259</v>
      </c>
    </row>
    <row r="112" spans="1:5">
      <c r="A112" t="s">
        <v>57</v>
      </c>
    </row>
    <row r="113" spans="1:5">
      <c r="A113" s="18">
        <f t="array" ref="A113:A117">MMULT(A90:E94,E106:E110)</f>
        <v>91.659297591274452</v>
      </c>
    </row>
    <row r="114" spans="1:5">
      <c r="A114" s="18">
        <v>88.513773705409747</v>
      </c>
    </row>
    <row r="115" spans="1:5">
      <c r="A115" s="18">
        <v>79.965095492731365</v>
      </c>
    </row>
    <row r="116" spans="1:5">
      <c r="A116" s="18">
        <v>90.503122669360764</v>
      </c>
    </row>
    <row r="117" spans="1:5">
      <c r="A117" s="18">
        <v>96.780595196566352</v>
      </c>
    </row>
    <row r="119" spans="1:5">
      <c r="A119" t="s">
        <v>47</v>
      </c>
      <c r="C119" t="s">
        <v>48</v>
      </c>
      <c r="E119" t="s">
        <v>49</v>
      </c>
    </row>
    <row r="120" spans="1:5">
      <c r="A120">
        <f t="array" ref="A120:A126">MMULT(C14:G20,A113:A117)</f>
        <v>91.659297591274452</v>
      </c>
      <c r="C120">
        <f>A120+C97</f>
        <v>-8.3407024087255479</v>
      </c>
      <c r="E120">
        <f t="array" ref="E120:E126">MMULT(A67:G73,C120:C126)</f>
        <v>-5.4434593500372698E-2</v>
      </c>
    </row>
    <row r="121" spans="1:5">
      <c r="A121">
        <v>-3.145523885864705</v>
      </c>
      <c r="C121">
        <f t="shared" ref="C121:C126" si="11">A121+C98</f>
        <v>-3.145523885864705</v>
      </c>
      <c r="E121">
        <v>-2.4041891916227114E-2</v>
      </c>
    </row>
    <row r="122" spans="1:5">
      <c r="A122">
        <v>8.5486782126783822</v>
      </c>
      <c r="C122">
        <f t="shared" si="11"/>
        <v>8.5486782126783822</v>
      </c>
      <c r="E122">
        <v>4.0418919162270783E-3</v>
      </c>
    </row>
    <row r="123" spans="1:5">
      <c r="A123">
        <v>-10.538027176629399</v>
      </c>
      <c r="C123">
        <f t="shared" si="11"/>
        <v>-10.538027176629399</v>
      </c>
      <c r="E123">
        <v>-1.0958108083772936E-2</v>
      </c>
    </row>
    <row r="124" spans="1:5">
      <c r="A124">
        <v>-1.1561749219136885</v>
      </c>
      <c r="C124">
        <f t="shared" si="11"/>
        <v>-1.1561749219136885</v>
      </c>
      <c r="E124">
        <v>-3.9270158414532209E-4</v>
      </c>
    </row>
    <row r="125" spans="1:5">
      <c r="A125">
        <v>-6.2774725272055889</v>
      </c>
      <c r="C125">
        <f t="shared" si="11"/>
        <v>-6.2774725272055889</v>
      </c>
      <c r="E125">
        <v>-2.5565406499627581E-2</v>
      </c>
    </row>
    <row r="126" spans="1:5">
      <c r="A126">
        <v>96.780595196566352</v>
      </c>
      <c r="C126">
        <f t="shared" si="11"/>
        <v>-3.2194048034336475</v>
      </c>
      <c r="E126">
        <v>-4.5565406499627738E-2</v>
      </c>
    </row>
    <row r="128" spans="1:5">
      <c r="A128" t="s">
        <v>50</v>
      </c>
    </row>
    <row r="129" spans="1:7">
      <c r="A129">
        <f t="array" ref="A129:G135">MMULT(A67:G73,A40:G46)</f>
        <v>0.5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0.5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0.5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0.49999999999999994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</v>
      </c>
    </row>
    <row r="138" spans="1:7">
      <c r="A138" t="s">
        <v>51</v>
      </c>
    </row>
    <row r="139" spans="1:7">
      <c r="A139">
        <f>M23-A129</f>
        <v>0.5</v>
      </c>
      <c r="B139">
        <f t="shared" ref="B139:G145" si="12">N23-B129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</row>
    <row r="140" spans="1:7">
      <c r="A140">
        <f t="shared" ref="A140:A145" si="13">M24-A130</f>
        <v>0</v>
      </c>
      <c r="B140">
        <f t="shared" si="12"/>
        <v>0.5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</row>
    <row r="141" spans="1:7">
      <c r="A141">
        <f t="shared" si="13"/>
        <v>0</v>
      </c>
      <c r="B141">
        <f t="shared" si="12"/>
        <v>0</v>
      </c>
      <c r="C141">
        <f t="shared" si="12"/>
        <v>0.5</v>
      </c>
      <c r="D141">
        <f t="shared" si="12"/>
        <v>0</v>
      </c>
      <c r="E141">
        <f t="shared" si="12"/>
        <v>0</v>
      </c>
      <c r="F141">
        <f t="shared" si="12"/>
        <v>0</v>
      </c>
      <c r="G141">
        <f t="shared" si="12"/>
        <v>0</v>
      </c>
    </row>
    <row r="142" spans="1:7">
      <c r="A142">
        <f t="shared" si="13"/>
        <v>0</v>
      </c>
      <c r="B142">
        <f t="shared" si="12"/>
        <v>0</v>
      </c>
      <c r="C142">
        <f t="shared" si="12"/>
        <v>0</v>
      </c>
      <c r="D142">
        <f t="shared" si="12"/>
        <v>0.5</v>
      </c>
      <c r="E142">
        <f t="shared" si="12"/>
        <v>0</v>
      </c>
      <c r="F142">
        <f t="shared" si="12"/>
        <v>0</v>
      </c>
      <c r="G142">
        <f t="shared" si="12"/>
        <v>0</v>
      </c>
    </row>
    <row r="143" spans="1:7">
      <c r="A143">
        <f t="shared" si="13"/>
        <v>0</v>
      </c>
      <c r="B143">
        <f t="shared" si="12"/>
        <v>0</v>
      </c>
      <c r="C143">
        <f t="shared" si="12"/>
        <v>0</v>
      </c>
      <c r="D143">
        <f t="shared" si="12"/>
        <v>0</v>
      </c>
      <c r="E143">
        <f t="shared" si="12"/>
        <v>0.5</v>
      </c>
      <c r="F143">
        <f t="shared" si="12"/>
        <v>0</v>
      </c>
      <c r="G143">
        <f t="shared" si="12"/>
        <v>0</v>
      </c>
    </row>
    <row r="144" spans="1:7">
      <c r="A144">
        <f t="shared" si="13"/>
        <v>0</v>
      </c>
      <c r="B144">
        <f t="shared" si="12"/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0.5</v>
      </c>
      <c r="G144">
        <f t="shared" si="12"/>
        <v>0</v>
      </c>
    </row>
    <row r="145" spans="1:7">
      <c r="A145">
        <f t="shared" si="13"/>
        <v>0</v>
      </c>
      <c r="B145">
        <f t="shared" si="12"/>
        <v>0</v>
      </c>
      <c r="C145">
        <f t="shared" si="12"/>
        <v>0</v>
      </c>
      <c r="D145">
        <f t="shared" si="12"/>
        <v>0</v>
      </c>
      <c r="E145">
        <f t="shared" si="12"/>
        <v>0</v>
      </c>
      <c r="F145">
        <f t="shared" si="12"/>
        <v>0</v>
      </c>
      <c r="G145">
        <f t="shared" si="12"/>
        <v>0.5</v>
      </c>
    </row>
    <row r="147" spans="1:7">
      <c r="A147" t="s">
        <v>52</v>
      </c>
      <c r="C147" t="s">
        <v>53</v>
      </c>
    </row>
    <row r="148" spans="1:7">
      <c r="A148">
        <f t="array" ref="A148:A154">MMULT(A139:G145,B31:B37)</f>
        <v>5.713527163876788E-2</v>
      </c>
      <c r="C148" s="18">
        <f>A148-E120</f>
        <v>0.11156986513914058</v>
      </c>
    </row>
    <row r="149" spans="1:7">
      <c r="A149">
        <v>2.8079284666936051E-3</v>
      </c>
      <c r="C149" s="18">
        <f t="shared" ref="C149:C154" si="14">A149-E121</f>
        <v>2.6849820382920719E-2</v>
      </c>
    </row>
    <row r="150" spans="1:7">
      <c r="A150">
        <v>1.7192071533306388E-2</v>
      </c>
      <c r="C150" s="18">
        <f t="shared" si="14"/>
        <v>1.3150179617079309E-2</v>
      </c>
    </row>
    <row r="151" spans="1:7">
      <c r="A151">
        <v>3.2192071533306388E-2</v>
      </c>
      <c r="C151" s="18">
        <f t="shared" si="14"/>
        <v>4.3150179617079322E-2</v>
      </c>
    </row>
    <row r="152" spans="1:7">
      <c r="A152">
        <v>2.4327343172074325E-2</v>
      </c>
      <c r="C152" s="18">
        <f t="shared" si="14"/>
        <v>2.4720044756219646E-2</v>
      </c>
    </row>
    <row r="153" spans="1:7">
      <c r="A153">
        <v>2.2864728361232056E-2</v>
      </c>
      <c r="C153" s="18">
        <f t="shared" si="14"/>
        <v>4.8430134860859633E-2</v>
      </c>
    </row>
    <row r="154" spans="1:7">
      <c r="A154">
        <v>4.2864728361232007E-2</v>
      </c>
      <c r="C154" s="18">
        <f t="shared" si="14"/>
        <v>8.8430134860859738E-2</v>
      </c>
    </row>
  </sheetData>
  <phoneticPr fontId="1" type="noConversion"/>
  <pageMargins left="0.75" right="0.75" top="1" bottom="1" header="0" footer="0"/>
  <pageSetup orientation="portrait" horizontalDpi="4294967295" vertic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4"/>
  <sheetViews>
    <sheetView workbookViewId="0">
      <selection activeCell="F162" sqref="F162"/>
    </sheetView>
  </sheetViews>
  <sheetFormatPr defaultRowHeight="12.75"/>
  <cols>
    <col min="1" max="256" width="11.42578125" customWidth="1"/>
  </cols>
  <sheetData>
    <row r="1" spans="1:19">
      <c r="A1" s="19" t="s">
        <v>58</v>
      </c>
    </row>
    <row r="3" spans="1:19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9">
      <c r="A4" s="7" t="s">
        <v>7</v>
      </c>
      <c r="B4" s="14">
        <v>0.25</v>
      </c>
      <c r="C4" s="4">
        <v>500</v>
      </c>
      <c r="D4" s="15">
        <v>6.0000000000000002E-5</v>
      </c>
      <c r="E4" s="4">
        <v>0</v>
      </c>
      <c r="F4" s="3">
        <f>B4^2/4*PI()</f>
        <v>4.9087385212340517E-2</v>
      </c>
    </row>
    <row r="5" spans="1:19">
      <c r="A5" s="8" t="s">
        <v>8</v>
      </c>
      <c r="B5" s="14">
        <v>0.15</v>
      </c>
      <c r="C5" s="4">
        <v>400</v>
      </c>
      <c r="D5" s="15">
        <v>6.0000000000000002E-5</v>
      </c>
      <c r="E5" s="4">
        <v>10</v>
      </c>
      <c r="F5" s="3">
        <f t="shared" ref="F5:F10" si="0">B5^2/4*PI()</f>
        <v>1.7671458676442587E-2</v>
      </c>
    </row>
    <row r="6" spans="1:19">
      <c r="A6" s="8" t="s">
        <v>9</v>
      </c>
      <c r="B6" s="14">
        <v>0.1</v>
      </c>
      <c r="C6" s="4">
        <v>200</v>
      </c>
      <c r="D6" s="15">
        <v>6.0000000000000002E-5</v>
      </c>
      <c r="E6" s="4">
        <v>0</v>
      </c>
      <c r="F6" s="3">
        <f t="shared" si="0"/>
        <v>7.8539816339744835E-3</v>
      </c>
    </row>
    <row r="7" spans="1:19">
      <c r="A7" s="8" t="s">
        <v>10</v>
      </c>
      <c r="B7" s="14">
        <v>0.15</v>
      </c>
      <c r="C7" s="4">
        <v>400</v>
      </c>
      <c r="D7" s="15">
        <v>6.0000000000000002E-5</v>
      </c>
      <c r="E7" s="4">
        <v>0</v>
      </c>
      <c r="F7" s="3">
        <f t="shared" si="0"/>
        <v>1.7671458676442587E-2</v>
      </c>
    </row>
    <row r="8" spans="1:19">
      <c r="A8" s="8" t="s">
        <v>11</v>
      </c>
      <c r="B8" s="14">
        <v>0.1</v>
      </c>
      <c r="C8" s="4">
        <v>200</v>
      </c>
      <c r="D8" s="15">
        <v>6.0000000000000002E-5</v>
      </c>
      <c r="E8" s="4">
        <v>0</v>
      </c>
      <c r="F8" s="3">
        <f t="shared" si="0"/>
        <v>7.8539816339744835E-3</v>
      </c>
    </row>
    <row r="9" spans="1:19">
      <c r="A9" s="8" t="s">
        <v>12</v>
      </c>
      <c r="B9" s="14">
        <v>0.2</v>
      </c>
      <c r="C9" s="4">
        <v>600</v>
      </c>
      <c r="D9" s="15">
        <v>6.0000000000000002E-5</v>
      </c>
      <c r="E9" s="4">
        <v>0</v>
      </c>
      <c r="F9" s="3">
        <f t="shared" si="0"/>
        <v>3.1415926535897934E-2</v>
      </c>
    </row>
    <row r="10" spans="1:19">
      <c r="A10" s="8" t="s">
        <v>13</v>
      </c>
      <c r="B10" s="14">
        <v>0.25</v>
      </c>
      <c r="C10" s="4">
        <v>300</v>
      </c>
      <c r="D10" s="15">
        <v>6.0000000000000002E-5</v>
      </c>
      <c r="E10" s="4">
        <v>0</v>
      </c>
      <c r="F10" s="3">
        <f t="shared" si="0"/>
        <v>4.9087385212340517E-2</v>
      </c>
    </row>
    <row r="12" spans="1:19">
      <c r="A12" t="s">
        <v>14</v>
      </c>
      <c r="I12" t="s">
        <v>15</v>
      </c>
      <c r="M12" t="s">
        <v>16</v>
      </c>
    </row>
    <row r="13" spans="1:19">
      <c r="A13" s="2" t="s">
        <v>17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 s="2" t="s">
        <v>18</v>
      </c>
      <c r="J13" t="s">
        <v>19</v>
      </c>
      <c r="K13" t="s">
        <v>20</v>
      </c>
    </row>
    <row r="14" spans="1:19">
      <c r="A14">
        <v>1</v>
      </c>
      <c r="B14">
        <v>-1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I14">
        <v>1</v>
      </c>
      <c r="J14" s="4">
        <v>-1</v>
      </c>
      <c r="K14" s="17">
        <v>100</v>
      </c>
      <c r="M14" s="4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>
        <v>2</v>
      </c>
      <c r="C15" s="4">
        <v>-1</v>
      </c>
      <c r="D15" s="4">
        <v>1</v>
      </c>
      <c r="E15" s="4">
        <v>0</v>
      </c>
      <c r="F15" s="4">
        <v>0</v>
      </c>
      <c r="G15" s="4">
        <v>0</v>
      </c>
      <c r="I15">
        <v>2</v>
      </c>
      <c r="J15" s="4">
        <v>0</v>
      </c>
      <c r="M15" s="3">
        <v>0</v>
      </c>
      <c r="N15" s="4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>
        <v>3</v>
      </c>
      <c r="C16" s="4">
        <v>0</v>
      </c>
      <c r="D16" s="4">
        <v>1</v>
      </c>
      <c r="E16" s="4">
        <v>-1</v>
      </c>
      <c r="F16" s="4">
        <v>0</v>
      </c>
      <c r="G16" s="4">
        <v>0</v>
      </c>
      <c r="I16">
        <v>3</v>
      </c>
      <c r="J16" s="4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</row>
    <row r="17" spans="1:19">
      <c r="A17">
        <v>4</v>
      </c>
      <c r="C17" s="4">
        <v>0</v>
      </c>
      <c r="D17" s="4">
        <v>0</v>
      </c>
      <c r="E17" s="4">
        <v>1</v>
      </c>
      <c r="F17" s="4">
        <v>-1</v>
      </c>
      <c r="G17" s="4">
        <v>0</v>
      </c>
      <c r="I17">
        <v>4</v>
      </c>
      <c r="J17" s="4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</row>
    <row r="18" spans="1:19">
      <c r="A18">
        <v>5</v>
      </c>
      <c r="C18" s="4">
        <v>-1</v>
      </c>
      <c r="D18" s="4">
        <v>0</v>
      </c>
      <c r="E18" s="4">
        <v>0</v>
      </c>
      <c r="F18" s="4">
        <v>1</v>
      </c>
      <c r="G18" s="4">
        <v>0</v>
      </c>
      <c r="I18">
        <v>5</v>
      </c>
      <c r="J18" s="4">
        <v>0</v>
      </c>
      <c r="M18" s="3">
        <v>0</v>
      </c>
      <c r="N18" s="3">
        <v>0</v>
      </c>
      <c r="O18" s="3">
        <v>0</v>
      </c>
      <c r="P18" s="3">
        <v>0</v>
      </c>
      <c r="Q18" s="4">
        <v>2</v>
      </c>
      <c r="R18" s="3">
        <v>0</v>
      </c>
      <c r="S18" s="3">
        <v>0</v>
      </c>
    </row>
    <row r="19" spans="1:19">
      <c r="A19">
        <v>6</v>
      </c>
      <c r="C19" s="4">
        <v>0</v>
      </c>
      <c r="D19" s="4">
        <v>0</v>
      </c>
      <c r="E19" s="4">
        <v>0</v>
      </c>
      <c r="F19" s="4">
        <v>1</v>
      </c>
      <c r="G19" s="4">
        <v>-1</v>
      </c>
      <c r="I19">
        <v>6</v>
      </c>
      <c r="J19" s="4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</v>
      </c>
      <c r="S19" s="3">
        <v>0</v>
      </c>
    </row>
    <row r="20" spans="1:19">
      <c r="A20">
        <v>7</v>
      </c>
      <c r="B20">
        <v>-1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I20">
        <v>1</v>
      </c>
      <c r="J20" s="4">
        <v>-1</v>
      </c>
      <c r="K20" s="17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</row>
    <row r="22" spans="1:19">
      <c r="A22" t="s">
        <v>21</v>
      </c>
      <c r="I22" t="s">
        <v>22</v>
      </c>
      <c r="M22" t="s">
        <v>23</v>
      </c>
    </row>
    <row r="23" spans="1:19">
      <c r="A23" s="3">
        <f t="array" ref="A23:G27">TRANSPOSE(C14:G20)</f>
        <v>1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I23">
        <v>2</v>
      </c>
      <c r="J23" s="4">
        <v>0.06</v>
      </c>
      <c r="M2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I24">
        <v>3</v>
      </c>
      <c r="J24" s="4">
        <v>0.04</v>
      </c>
      <c r="M24">
        <v>0</v>
      </c>
      <c r="N24">
        <v>1</v>
      </c>
      <c r="O24" s="13">
        <v>0</v>
      </c>
      <c r="P24" s="13">
        <v>0</v>
      </c>
      <c r="Q24" s="13">
        <v>0</v>
      </c>
      <c r="R24">
        <v>0</v>
      </c>
      <c r="S24">
        <v>0</v>
      </c>
    </row>
    <row r="25" spans="1:19">
      <c r="A25" s="3">
        <v>0</v>
      </c>
      <c r="B25" s="3">
        <v>0</v>
      </c>
      <c r="C25" s="3">
        <v>-1</v>
      </c>
      <c r="D25" s="3">
        <v>1</v>
      </c>
      <c r="E25" s="3">
        <v>0</v>
      </c>
      <c r="F25" s="3">
        <v>0</v>
      </c>
      <c r="G25" s="3">
        <v>0</v>
      </c>
      <c r="I25">
        <v>4</v>
      </c>
      <c r="J25" s="4">
        <v>0.03</v>
      </c>
      <c r="M25">
        <v>0</v>
      </c>
      <c r="N25">
        <v>0</v>
      </c>
      <c r="O25">
        <v>1</v>
      </c>
      <c r="P25" s="13">
        <v>0</v>
      </c>
      <c r="Q25" s="13">
        <v>0</v>
      </c>
      <c r="R25">
        <v>0</v>
      </c>
      <c r="S25">
        <v>0</v>
      </c>
    </row>
    <row r="26" spans="1:19">
      <c r="A26" s="3">
        <v>0</v>
      </c>
      <c r="B26" s="3">
        <v>0</v>
      </c>
      <c r="C26" s="3">
        <v>0</v>
      </c>
      <c r="D26" s="3">
        <v>-1</v>
      </c>
      <c r="E26" s="3">
        <v>1</v>
      </c>
      <c r="F26" s="3">
        <v>1</v>
      </c>
      <c r="G26" s="3">
        <v>0</v>
      </c>
      <c r="I26">
        <v>5</v>
      </c>
      <c r="J26" s="4">
        <v>0.03</v>
      </c>
      <c r="M26">
        <v>0</v>
      </c>
      <c r="N26">
        <v>0</v>
      </c>
      <c r="O26">
        <v>0</v>
      </c>
      <c r="P26">
        <v>1</v>
      </c>
      <c r="Q26" s="13">
        <v>0</v>
      </c>
      <c r="R26">
        <v>0</v>
      </c>
      <c r="S26">
        <v>0</v>
      </c>
    </row>
    <row r="27" spans="1:1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-1</v>
      </c>
      <c r="G27" s="3">
        <v>1</v>
      </c>
      <c r="I27">
        <v>6</v>
      </c>
      <c r="J27" s="4">
        <v>0.04</v>
      </c>
      <c r="M27">
        <v>0</v>
      </c>
      <c r="N27">
        <v>0</v>
      </c>
      <c r="O27">
        <v>0</v>
      </c>
      <c r="P27" s="13">
        <v>0</v>
      </c>
      <c r="Q27">
        <v>1</v>
      </c>
      <c r="R27">
        <v>0</v>
      </c>
      <c r="S27">
        <v>0</v>
      </c>
    </row>
    <row r="28" spans="1:19">
      <c r="M28">
        <v>0</v>
      </c>
      <c r="N28">
        <v>0</v>
      </c>
      <c r="O28">
        <v>0</v>
      </c>
      <c r="P28" s="13">
        <v>0</v>
      </c>
      <c r="Q28" s="13">
        <v>0</v>
      </c>
      <c r="R28">
        <v>1</v>
      </c>
      <c r="S28">
        <v>0</v>
      </c>
    </row>
    <row r="29" spans="1:19">
      <c r="M29">
        <v>0</v>
      </c>
      <c r="N29">
        <v>0</v>
      </c>
      <c r="O29">
        <v>0</v>
      </c>
      <c r="P29" s="13">
        <v>0</v>
      </c>
      <c r="Q29" s="13">
        <v>0</v>
      </c>
      <c r="R29">
        <v>0</v>
      </c>
      <c r="S29">
        <v>1</v>
      </c>
    </row>
    <row r="30" spans="1:19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</row>
    <row r="31" spans="1:19">
      <c r="A31" s="7" t="s">
        <v>7</v>
      </c>
      <c r="B31" s="4">
        <f>'I2'!C148</f>
        <v>0.11156986513914058</v>
      </c>
      <c r="C31" s="10">
        <f t="shared" ref="C31:C37" si="1">B31/F4</f>
        <v>2.2728826287347657</v>
      </c>
      <c r="D31" s="11">
        <f t="shared" ref="D31:D37" si="2">C31*B4/0.00000114</f>
        <v>498439.17296815035</v>
      </c>
      <c r="E31" s="12">
        <f t="shared" ref="E31:E37" si="3">0.25/(LOG(D4/3.7/B4+5.74/D31^0.9))^2</f>
        <v>1.5877406943940919E-2</v>
      </c>
      <c r="F31" s="5">
        <f t="shared" ref="F31:F37" si="4">E31*C31^2*C4/19.62/B4</f>
        <v>8.3611225214067648</v>
      </c>
      <c r="G31" s="5">
        <f t="shared" ref="G31:G37" si="5">E4*C31^2/19.62</f>
        <v>0</v>
      </c>
      <c r="H31" s="5">
        <f>G31+F31</f>
        <v>8.3611225214067648</v>
      </c>
      <c r="I31" s="5">
        <f>H31/B31^2</f>
        <v>671.69292097236075</v>
      </c>
    </row>
    <row r="32" spans="1:19">
      <c r="A32" s="8" t="s">
        <v>8</v>
      </c>
      <c r="B32" s="4">
        <f>'I2'!C149</f>
        <v>2.6849820382920719E-2</v>
      </c>
      <c r="C32" s="10">
        <f t="shared" si="1"/>
        <v>1.5193890258031497</v>
      </c>
      <c r="D32" s="11">
        <f t="shared" si="2"/>
        <v>199919.60865830915</v>
      </c>
      <c r="E32" s="12">
        <f t="shared" si="3"/>
        <v>1.8386831905795605E-2</v>
      </c>
      <c r="F32" s="5">
        <f t="shared" si="4"/>
        <v>5.7691868574920617</v>
      </c>
      <c r="G32" s="5">
        <f t="shared" si="5"/>
        <v>1.1766274269781063</v>
      </c>
      <c r="H32" s="5">
        <f t="shared" ref="H32:H37" si="6">G32+F32</f>
        <v>6.9458142844701678</v>
      </c>
      <c r="I32" s="5">
        <f t="shared" ref="I32:I37" si="7">H32/B32^2</f>
        <v>9634.7488329518419</v>
      </c>
    </row>
    <row r="33" spans="1:9">
      <c r="A33" s="8" t="s">
        <v>9</v>
      </c>
      <c r="B33" s="4">
        <f>'I2'!C150</f>
        <v>1.3150179617079309E-2</v>
      </c>
      <c r="C33" s="10">
        <f t="shared" si="1"/>
        <v>1.6743328708835674</v>
      </c>
      <c r="D33" s="11">
        <f t="shared" si="2"/>
        <v>146871.30446347082</v>
      </c>
      <c r="E33" s="12">
        <f t="shared" si="3"/>
        <v>1.9986642419290081E-2</v>
      </c>
      <c r="F33" s="5">
        <f t="shared" si="4"/>
        <v>5.7115560381981521</v>
      </c>
      <c r="G33" s="5">
        <f t="shared" si="5"/>
        <v>0</v>
      </c>
      <c r="H33" s="5">
        <f t="shared" si="6"/>
        <v>5.7115560381981521</v>
      </c>
      <c r="I33" s="5">
        <f t="shared" si="7"/>
        <v>33028.668981995972</v>
      </c>
    </row>
    <row r="34" spans="1:9">
      <c r="A34" s="8" t="s">
        <v>10</v>
      </c>
      <c r="B34" s="4">
        <f>'I2'!C151</f>
        <v>4.3150179617079322E-2</v>
      </c>
      <c r="C34" s="10">
        <f t="shared" si="1"/>
        <v>2.4418006689284697</v>
      </c>
      <c r="D34" s="11">
        <f t="shared" si="2"/>
        <v>321289.56170111441</v>
      </c>
      <c r="E34" s="12">
        <f t="shared" si="3"/>
        <v>1.7631836659332913E-2</v>
      </c>
      <c r="F34" s="5">
        <f t="shared" si="4"/>
        <v>14.288534898361362</v>
      </c>
      <c r="G34" s="5">
        <f t="shared" si="5"/>
        <v>0</v>
      </c>
      <c r="H34" s="5">
        <f t="shared" si="6"/>
        <v>14.288534898361362</v>
      </c>
      <c r="I34" s="5">
        <f t="shared" si="7"/>
        <v>7674.0121802085741</v>
      </c>
    </row>
    <row r="35" spans="1:9">
      <c r="A35" s="8" t="s">
        <v>11</v>
      </c>
      <c r="B35" s="4">
        <f>'I2'!C152</f>
        <v>2.4720044756219646E-2</v>
      </c>
      <c r="C35" s="10">
        <f t="shared" si="1"/>
        <v>3.1474538531241945</v>
      </c>
      <c r="D35" s="11">
        <f t="shared" si="2"/>
        <v>276092.44325650827</v>
      </c>
      <c r="E35" s="12">
        <f t="shared" si="3"/>
        <v>1.8982485587666648E-2</v>
      </c>
      <c r="F35" s="5">
        <f t="shared" si="4"/>
        <v>19.169148161808003</v>
      </c>
      <c r="G35" s="5">
        <f t="shared" si="5"/>
        <v>0</v>
      </c>
      <c r="H35" s="5">
        <f t="shared" si="6"/>
        <v>19.169148161808003</v>
      </c>
      <c r="I35" s="5">
        <f t="shared" si="7"/>
        <v>31369.262519323169</v>
      </c>
    </row>
    <row r="36" spans="1:9">
      <c r="A36" s="8" t="s">
        <v>12</v>
      </c>
      <c r="B36" s="4">
        <f>'I2'!C153</f>
        <v>4.8430134860859633E-2</v>
      </c>
      <c r="C36" s="10">
        <f t="shared" si="1"/>
        <v>1.5415790715425861</v>
      </c>
      <c r="D36" s="11">
        <f t="shared" si="2"/>
        <v>270452.46869168174</v>
      </c>
      <c r="E36" s="12">
        <f t="shared" si="3"/>
        <v>1.723075735439596E-2</v>
      </c>
      <c r="F36" s="5">
        <f t="shared" si="4"/>
        <v>6.2612094173827915</v>
      </c>
      <c r="G36" s="5">
        <f t="shared" si="5"/>
        <v>0</v>
      </c>
      <c r="H36" s="5">
        <f t="shared" si="6"/>
        <v>6.2612094173827915</v>
      </c>
      <c r="I36" s="5">
        <f t="shared" si="7"/>
        <v>2669.4812388399309</v>
      </c>
    </row>
    <row r="37" spans="1:9">
      <c r="A37" s="8" t="s">
        <v>13</v>
      </c>
      <c r="B37" s="4">
        <f>'I2'!C154</f>
        <v>8.8430134860859738E-2</v>
      </c>
      <c r="C37" s="10">
        <f t="shared" si="1"/>
        <v>1.8014839144177615</v>
      </c>
      <c r="D37" s="11">
        <f t="shared" si="2"/>
        <v>395062.26193371956</v>
      </c>
      <c r="E37" s="12">
        <f t="shared" si="3"/>
        <v>1.6189237255739248E-2</v>
      </c>
      <c r="F37" s="5">
        <f t="shared" si="4"/>
        <v>3.2134341743487971</v>
      </c>
      <c r="G37" s="5">
        <f t="shared" si="5"/>
        <v>0</v>
      </c>
      <c r="H37" s="5">
        <f t="shared" si="6"/>
        <v>3.2134341743487971</v>
      </c>
      <c r="I37" s="5">
        <f t="shared" si="7"/>
        <v>410.9309321987933</v>
      </c>
    </row>
    <row r="39" spans="1:9">
      <c r="A39" s="16" t="s">
        <v>33</v>
      </c>
    </row>
    <row r="40" spans="1:9">
      <c r="A40" s="5">
        <f>I31*B31</f>
        <v>74.940688607801704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9">
      <c r="A41" s="5">
        <v>0</v>
      </c>
      <c r="B41" s="5">
        <f>I32*B32</f>
        <v>258.69127559931195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9">
      <c r="A42" s="5">
        <v>0</v>
      </c>
      <c r="B42" s="5">
        <v>0</v>
      </c>
      <c r="C42" s="5">
        <f>I33*B33</f>
        <v>434.33292962630304</v>
      </c>
      <c r="D42" s="5">
        <v>0</v>
      </c>
      <c r="E42" s="5">
        <v>0</v>
      </c>
      <c r="F42" s="5">
        <v>0</v>
      </c>
      <c r="G42" s="5">
        <v>0</v>
      </c>
    </row>
    <row r="43" spans="1:9">
      <c r="A43" s="5">
        <v>0</v>
      </c>
      <c r="B43" s="5">
        <v>0</v>
      </c>
      <c r="C43" s="5">
        <v>0</v>
      </c>
      <c r="D43" s="5">
        <f>I34*B34</f>
        <v>331.13500395965445</v>
      </c>
      <c r="E43" s="5">
        <v>0</v>
      </c>
      <c r="F43" s="5">
        <v>0</v>
      </c>
      <c r="G43" s="5">
        <v>0</v>
      </c>
    </row>
    <row r="44" spans="1:9">
      <c r="A44" s="5">
        <v>0</v>
      </c>
      <c r="B44" s="5">
        <v>0</v>
      </c>
      <c r="C44" s="5">
        <v>0</v>
      </c>
      <c r="D44" s="5">
        <v>0</v>
      </c>
      <c r="E44" s="5">
        <f>I35*B35</f>
        <v>775.4495734472722</v>
      </c>
      <c r="F44" s="5">
        <v>0</v>
      </c>
      <c r="G44" s="5">
        <v>0</v>
      </c>
    </row>
    <row r="45" spans="1:9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f>I36*B36</f>
        <v>129.28333640555249</v>
      </c>
      <c r="G45" s="5">
        <v>0</v>
      </c>
    </row>
    <row r="46" spans="1:9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f>I37*B37</f>
        <v>36.338677752838102</v>
      </c>
    </row>
    <row r="48" spans="1:9">
      <c r="A48" t="s">
        <v>34</v>
      </c>
    </row>
    <row r="49" spans="1:7">
      <c r="A49" s="5">
        <f>A40</f>
        <v>74.940688607801704</v>
      </c>
      <c r="B49" s="5">
        <f t="shared" ref="B49:G49" si="8">B40</f>
        <v>0</v>
      </c>
      <c r="C49" s="5">
        <f t="shared" si="8"/>
        <v>0</v>
      </c>
      <c r="D49" s="5">
        <f t="shared" si="8"/>
        <v>0</v>
      </c>
      <c r="E49" s="5">
        <f t="shared" si="8"/>
        <v>0</v>
      </c>
      <c r="F49" s="5">
        <f t="shared" si="8"/>
        <v>0</v>
      </c>
      <c r="G49" s="5">
        <f t="shared" si="8"/>
        <v>0</v>
      </c>
    </row>
    <row r="50" spans="1:7">
      <c r="A50" s="5">
        <f t="shared" ref="A50:G55" si="9">A41</f>
        <v>0</v>
      </c>
      <c r="B50" s="5">
        <f t="shared" si="9"/>
        <v>258.69127559931195</v>
      </c>
      <c r="C50" s="5">
        <f t="shared" si="9"/>
        <v>0</v>
      </c>
      <c r="D50" s="5">
        <f t="shared" si="9"/>
        <v>0</v>
      </c>
      <c r="E50" s="5">
        <f t="shared" si="9"/>
        <v>0</v>
      </c>
      <c r="F50" s="5">
        <f t="shared" si="9"/>
        <v>0</v>
      </c>
      <c r="G50" s="5">
        <f t="shared" si="9"/>
        <v>0</v>
      </c>
    </row>
    <row r="51" spans="1:7">
      <c r="A51" s="5">
        <f t="shared" si="9"/>
        <v>0</v>
      </c>
      <c r="B51" s="5">
        <f t="shared" si="9"/>
        <v>0</v>
      </c>
      <c r="C51" s="5">
        <f t="shared" si="9"/>
        <v>434.33292962630304</v>
      </c>
      <c r="D51" s="5">
        <f t="shared" si="9"/>
        <v>0</v>
      </c>
      <c r="E51" s="5">
        <f t="shared" si="9"/>
        <v>0</v>
      </c>
      <c r="F51" s="5">
        <f t="shared" si="9"/>
        <v>0</v>
      </c>
      <c r="G51" s="5">
        <f t="shared" si="9"/>
        <v>0</v>
      </c>
    </row>
    <row r="52" spans="1:7">
      <c r="A52" s="5">
        <f t="shared" si="9"/>
        <v>0</v>
      </c>
      <c r="B52" s="5">
        <f t="shared" si="9"/>
        <v>0</v>
      </c>
      <c r="C52" s="5">
        <f t="shared" si="9"/>
        <v>0</v>
      </c>
      <c r="D52" s="5">
        <f t="shared" si="9"/>
        <v>331.13500395965445</v>
      </c>
      <c r="E52" s="5">
        <f t="shared" si="9"/>
        <v>0</v>
      </c>
      <c r="F52" s="5">
        <f t="shared" si="9"/>
        <v>0</v>
      </c>
      <c r="G52" s="5">
        <f t="shared" si="9"/>
        <v>0</v>
      </c>
    </row>
    <row r="53" spans="1:7">
      <c r="A53" s="5">
        <f t="shared" si="9"/>
        <v>0</v>
      </c>
      <c r="B53" s="5">
        <f t="shared" si="9"/>
        <v>0</v>
      </c>
      <c r="C53" s="5">
        <f t="shared" si="9"/>
        <v>0</v>
      </c>
      <c r="D53" s="5">
        <f t="shared" si="9"/>
        <v>0</v>
      </c>
      <c r="E53" s="5">
        <f t="shared" si="9"/>
        <v>775.4495734472722</v>
      </c>
      <c r="F53" s="5">
        <f t="shared" si="9"/>
        <v>0</v>
      </c>
      <c r="G53" s="5">
        <f t="shared" si="9"/>
        <v>0</v>
      </c>
    </row>
    <row r="54" spans="1:7">
      <c r="A54" s="5">
        <f t="shared" si="9"/>
        <v>0</v>
      </c>
      <c r="B54" s="5">
        <f t="shared" si="9"/>
        <v>0</v>
      </c>
      <c r="C54" s="5">
        <f t="shared" si="9"/>
        <v>0</v>
      </c>
      <c r="D54" s="5">
        <f t="shared" si="9"/>
        <v>0</v>
      </c>
      <c r="E54" s="5">
        <f t="shared" si="9"/>
        <v>0</v>
      </c>
      <c r="F54" s="5">
        <f t="shared" si="9"/>
        <v>129.28333640555249</v>
      </c>
      <c r="G54" s="5">
        <f t="shared" si="9"/>
        <v>0</v>
      </c>
    </row>
    <row r="55" spans="1:7">
      <c r="A55" s="5">
        <f>A46</f>
        <v>0</v>
      </c>
      <c r="B55" s="5">
        <f t="shared" si="9"/>
        <v>0</v>
      </c>
      <c r="C55" s="5">
        <f t="shared" si="9"/>
        <v>0</v>
      </c>
      <c r="D55" s="5">
        <f t="shared" si="9"/>
        <v>0</v>
      </c>
      <c r="E55" s="5">
        <f t="shared" si="9"/>
        <v>0</v>
      </c>
      <c r="F55" s="5">
        <f t="shared" si="9"/>
        <v>0</v>
      </c>
      <c r="G55" s="5">
        <f t="shared" si="9"/>
        <v>36.338677752838102</v>
      </c>
    </row>
    <row r="57" spans="1:7">
      <c r="A57" t="s">
        <v>35</v>
      </c>
    </row>
    <row r="58" spans="1:7">
      <c r="A58" s="5">
        <f t="array" ref="A58:G64">MMULT(M14:S20,A49:G55)</f>
        <v>149.88137721560341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>
      <c r="A59" s="5">
        <v>0</v>
      </c>
      <c r="B59" s="5">
        <v>517.3825511986239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5">
        <v>0</v>
      </c>
      <c r="B60" s="5">
        <v>0</v>
      </c>
      <c r="C60" s="5">
        <v>868.66585925260608</v>
      </c>
      <c r="D60" s="5">
        <v>0</v>
      </c>
      <c r="E60" s="5">
        <v>0</v>
      </c>
      <c r="F60" s="5">
        <v>0</v>
      </c>
      <c r="G60" s="5">
        <v>0</v>
      </c>
    </row>
    <row r="61" spans="1:7">
      <c r="A61" s="5">
        <v>0</v>
      </c>
      <c r="B61" s="5">
        <v>0</v>
      </c>
      <c r="C61" s="5">
        <v>0</v>
      </c>
      <c r="D61" s="5">
        <v>662.27000791930891</v>
      </c>
      <c r="E61" s="5">
        <v>0</v>
      </c>
      <c r="F61" s="5">
        <v>0</v>
      </c>
      <c r="G61" s="5">
        <v>0</v>
      </c>
    </row>
    <row r="62" spans="1:7">
      <c r="A62" s="5">
        <v>0</v>
      </c>
      <c r="B62" s="5">
        <v>0</v>
      </c>
      <c r="C62" s="5">
        <v>0</v>
      </c>
      <c r="D62" s="5">
        <v>0</v>
      </c>
      <c r="E62" s="5">
        <v>1550.8991468945444</v>
      </c>
      <c r="F62" s="5">
        <v>0</v>
      </c>
      <c r="G62" s="5">
        <v>0</v>
      </c>
    </row>
    <row r="63" spans="1:7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258.56667281110498</v>
      </c>
      <c r="G63" s="5">
        <v>0</v>
      </c>
    </row>
    <row r="64" spans="1:7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72.677355505676204</v>
      </c>
    </row>
    <row r="66" spans="1:7">
      <c r="A66" t="s">
        <v>36</v>
      </c>
    </row>
    <row r="67" spans="1:7">
      <c r="A67" s="3">
        <f t="array" ref="A67:G73">MINVERSE(A58:G64)</f>
        <v>6.6719429630107173E-3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0</v>
      </c>
      <c r="B68" s="3">
        <v>1.9328058081651434E-3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0</v>
      </c>
      <c r="B69" s="3">
        <v>0</v>
      </c>
      <c r="C69" s="3">
        <v>1.1511906325642784E-3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1.5099581561027601E-3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6.4478725260914494E-4</v>
      </c>
      <c r="F71" s="3">
        <v>0</v>
      </c>
      <c r="G71" s="3">
        <v>0</v>
      </c>
    </row>
    <row r="72" spans="1:7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3.8674744472213815E-3</v>
      </c>
      <c r="G72" s="3">
        <v>0</v>
      </c>
    </row>
    <row r="73" spans="1:7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1.375944395667917E-2</v>
      </c>
    </row>
    <row r="75" spans="1:7">
      <c r="A75" t="s">
        <v>37</v>
      </c>
    </row>
    <row r="76" spans="1:7">
      <c r="A76" s="3">
        <f t="array" ref="A76:G80">MMULT(A23:G27,A67:G73)</f>
        <v>6.6719429630107173E-3</v>
      </c>
      <c r="B76" s="3">
        <v>-1.9328058081651434E-3</v>
      </c>
      <c r="C76" s="3">
        <v>0</v>
      </c>
      <c r="D76" s="3">
        <v>0</v>
      </c>
      <c r="E76" s="3">
        <v>-6.4478725260914494E-4</v>
      </c>
      <c r="F76" s="3">
        <v>0</v>
      </c>
      <c r="G76" s="3">
        <v>0</v>
      </c>
    </row>
    <row r="77" spans="1:7">
      <c r="A77" s="3">
        <v>0</v>
      </c>
      <c r="B77" s="3">
        <v>1.9328058081651434E-3</v>
      </c>
      <c r="C77" s="3">
        <v>1.1511906325642784E-3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0</v>
      </c>
      <c r="B78" s="3">
        <v>0</v>
      </c>
      <c r="C78" s="3">
        <v>-1.1511906325642784E-3</v>
      </c>
      <c r="D78" s="3">
        <v>1.5099581561027601E-3</v>
      </c>
      <c r="E78" s="3">
        <v>0</v>
      </c>
      <c r="F78" s="3">
        <v>0</v>
      </c>
      <c r="G78" s="3">
        <v>0</v>
      </c>
    </row>
    <row r="79" spans="1:7">
      <c r="A79" s="3">
        <v>0</v>
      </c>
      <c r="B79" s="3">
        <v>0</v>
      </c>
      <c r="C79" s="3">
        <v>0</v>
      </c>
      <c r="D79" s="3">
        <v>-1.5099581561027601E-3</v>
      </c>
      <c r="E79" s="3">
        <v>6.4478725260914494E-4</v>
      </c>
      <c r="F79" s="3">
        <v>3.8674744472213815E-3</v>
      </c>
      <c r="G79" s="3">
        <v>0</v>
      </c>
    </row>
    <row r="80" spans="1:7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-3.8674744472213815E-3</v>
      </c>
      <c r="G80" s="3">
        <v>1.375944395667917E-2</v>
      </c>
    </row>
    <row r="82" spans="1:5">
      <c r="A82" t="s">
        <v>38</v>
      </c>
    </row>
    <row r="83" spans="1:5">
      <c r="A83" s="3">
        <f t="array" ref="A83:E87">MMULT(A76:G80,C14:G20)</f>
        <v>9.2495360237850061E-3</v>
      </c>
      <c r="B83" s="3">
        <v>-1.9328058081651434E-3</v>
      </c>
      <c r="C83" s="3">
        <v>0</v>
      </c>
      <c r="D83" s="3">
        <v>-6.4478725260914494E-4</v>
      </c>
      <c r="E83" s="3">
        <v>0</v>
      </c>
    </row>
    <row r="84" spans="1:5">
      <c r="A84" s="3">
        <v>-1.9328058081651434E-3</v>
      </c>
      <c r="B84" s="3">
        <v>3.083996440729422E-3</v>
      </c>
      <c r="C84" s="3">
        <v>-1.1511906325642784E-3</v>
      </c>
      <c r="D84" s="3">
        <v>0</v>
      </c>
      <c r="E84" s="3">
        <v>0</v>
      </c>
    </row>
    <row r="85" spans="1:5">
      <c r="A85" s="3">
        <v>0</v>
      </c>
      <c r="B85" s="3">
        <v>-1.1511906325642784E-3</v>
      </c>
      <c r="C85" s="3">
        <v>2.6611487886670383E-3</v>
      </c>
      <c r="D85" s="3">
        <v>-1.5099581561027601E-3</v>
      </c>
      <c r="E85" s="3">
        <v>0</v>
      </c>
    </row>
    <row r="86" spans="1:5">
      <c r="A86" s="3">
        <v>-6.4478725260914494E-4</v>
      </c>
      <c r="B86" s="3">
        <v>0</v>
      </c>
      <c r="C86" s="3">
        <v>-1.5099581561027601E-3</v>
      </c>
      <c r="D86" s="3">
        <v>6.0222198559332866E-3</v>
      </c>
      <c r="E86" s="3">
        <v>-3.8674744472213815E-3</v>
      </c>
    </row>
    <row r="87" spans="1:5">
      <c r="A87" s="3">
        <v>0</v>
      </c>
      <c r="B87" s="3">
        <v>0</v>
      </c>
      <c r="C87" s="3">
        <v>0</v>
      </c>
      <c r="D87" s="3">
        <v>-3.8674744472213815E-3</v>
      </c>
      <c r="E87" s="3">
        <v>1.762691840390055E-2</v>
      </c>
    </row>
    <row r="89" spans="1:5">
      <c r="A89" t="s">
        <v>39</v>
      </c>
    </row>
    <row r="90" spans="1:5">
      <c r="A90" s="9">
        <f t="array" ref="A90:E94">-MINVERSE(A83:E87)</f>
        <v>-133.40876058665344</v>
      </c>
      <c r="B90" s="9">
        <v>-108.90672583571551</v>
      </c>
      <c r="C90" s="9">
        <v>-67.768730321464631</v>
      </c>
      <c r="D90" s="9">
        <v>-36.405162472201624</v>
      </c>
      <c r="E90" s="9">
        <v>-7.9875581415879644</v>
      </c>
    </row>
    <row r="91" spans="1:5">
      <c r="A91" s="9">
        <v>-108.90672583571552</v>
      </c>
      <c r="B91" s="9">
        <v>-490.96890022192019</v>
      </c>
      <c r="C91" s="9">
        <v>-263.7710731482747</v>
      </c>
      <c r="D91" s="9">
        <v>-90.555670318038921</v>
      </c>
      <c r="E91" s="9">
        <v>-19.86857447122016</v>
      </c>
    </row>
    <row r="92" spans="1:5">
      <c r="A92" s="9">
        <v>-67.768730321464616</v>
      </c>
      <c r="B92" s="9">
        <v>-263.7710731482747</v>
      </c>
      <c r="C92" s="9">
        <v>-592.85164061760861</v>
      </c>
      <c r="D92" s="9">
        <v>-181.4723379132146</v>
      </c>
      <c r="E92" s="9">
        <v>-39.816354377721275</v>
      </c>
    </row>
    <row r="93" spans="1:5">
      <c r="A93" s="9">
        <v>-36.405162472201631</v>
      </c>
      <c r="B93" s="9">
        <v>-90.555670318038935</v>
      </c>
      <c r="C93" s="9">
        <v>-181.47233791321463</v>
      </c>
      <c r="D93" s="9">
        <v>-250.78711703905662</v>
      </c>
      <c r="E93" s="9">
        <v>-55.024522416025</v>
      </c>
    </row>
    <row r="94" spans="1:5">
      <c r="A94" s="9">
        <v>-7.9875581415879653</v>
      </c>
      <c r="B94" s="9">
        <v>-19.86857447122016</v>
      </c>
      <c r="C94" s="9">
        <v>-39.816354377721282</v>
      </c>
      <c r="D94" s="9">
        <v>-55.024522416025</v>
      </c>
      <c r="E94" s="9">
        <v>-68.804195187410784</v>
      </c>
    </row>
    <row r="96" spans="1:5">
      <c r="A96" t="s">
        <v>40</v>
      </c>
      <c r="C96" t="s">
        <v>41</v>
      </c>
      <c r="E96" t="s">
        <v>42</v>
      </c>
    </row>
    <row r="97" spans="1:5">
      <c r="A97" s="9">
        <f t="array" ref="A97:A103">MMULT(A40:G46,B31:B37)</f>
        <v>8.3611225214067648</v>
      </c>
      <c r="C97" s="3">
        <f t="array" ref="C97:C103">MMULT(J14:J20,K14)</f>
        <v>-100</v>
      </c>
      <c r="E97" s="9">
        <f>A97+C97</f>
        <v>-91.63887747859323</v>
      </c>
    </row>
    <row r="98" spans="1:5">
      <c r="A98" s="9">
        <v>6.9458142844701669</v>
      </c>
      <c r="C98" s="3">
        <v>0</v>
      </c>
      <c r="E98" s="9">
        <f t="shared" ref="E98:E103" si="10">A98+C98</f>
        <v>6.9458142844701669</v>
      </c>
    </row>
    <row r="99" spans="1:5">
      <c r="A99" s="9">
        <v>5.7115560381981521</v>
      </c>
      <c r="C99" s="3">
        <v>0</v>
      </c>
      <c r="E99" s="9">
        <f t="shared" si="10"/>
        <v>5.7115560381981521</v>
      </c>
    </row>
    <row r="100" spans="1:5">
      <c r="A100" s="9">
        <v>14.288534898361362</v>
      </c>
      <c r="C100" s="3">
        <v>0</v>
      </c>
      <c r="E100" s="9">
        <f t="shared" si="10"/>
        <v>14.288534898361362</v>
      </c>
    </row>
    <row r="101" spans="1:5">
      <c r="A101" s="9">
        <v>19.169148161808003</v>
      </c>
      <c r="C101" s="3">
        <v>0</v>
      </c>
      <c r="E101" s="9">
        <f t="shared" si="10"/>
        <v>19.169148161808003</v>
      </c>
    </row>
    <row r="102" spans="1:5">
      <c r="A102" s="9">
        <v>6.2612094173827906</v>
      </c>
      <c r="C102" s="3">
        <v>0</v>
      </c>
      <c r="E102" s="9">
        <f t="shared" si="10"/>
        <v>6.2612094173827906</v>
      </c>
    </row>
    <row r="103" spans="1:5">
      <c r="A103" s="9">
        <v>3.2134341743487966</v>
      </c>
      <c r="C103" s="3">
        <v>-100</v>
      </c>
      <c r="E103" s="9">
        <f t="shared" si="10"/>
        <v>-96.786565825651209</v>
      </c>
    </row>
    <row r="105" spans="1:5">
      <c r="A105" t="s">
        <v>43</v>
      </c>
      <c r="C105" t="s">
        <v>44</v>
      </c>
      <c r="E105" t="s">
        <v>45</v>
      </c>
    </row>
    <row r="106" spans="1:5">
      <c r="A106" s="10">
        <f t="array" ref="A106:A110">MMULT(A76:G80,E97:E103)</f>
        <v>-0.63719429630107161</v>
      </c>
      <c r="C106" s="5">
        <f t="array" ref="C106:C110">MMULT(A23:G27,B31:B37)</f>
        <v>6.0000000000000213E-2</v>
      </c>
      <c r="E106" s="10">
        <f>A106-(C106-J23)</f>
        <v>-0.63719429630107183</v>
      </c>
    </row>
    <row r="107" spans="1:5">
      <c r="A107" s="10">
        <v>2.0000000000000011E-2</v>
      </c>
      <c r="C107" s="5">
        <v>4.0000000000000029E-2</v>
      </c>
      <c r="E107" s="10">
        <f>A107-(C107-J24)</f>
        <v>1.9999999999999983E-2</v>
      </c>
    </row>
    <row r="108" spans="1:5">
      <c r="A108" s="10">
        <v>1.5000000000000006E-2</v>
      </c>
      <c r="C108" s="5">
        <v>3.0000000000000013E-2</v>
      </c>
      <c r="E108" s="10">
        <f>A108-(C108-J25)</f>
        <v>1.4999999999999993E-2</v>
      </c>
    </row>
    <row r="109" spans="1:5">
      <c r="A109" s="10">
        <v>1.4999999999999979E-2</v>
      </c>
      <c r="C109" s="5">
        <v>2.9999999999999957E-2</v>
      </c>
      <c r="E109" s="10">
        <f>A109-(C109-J26)</f>
        <v>1.500000000000002E-2</v>
      </c>
    </row>
    <row r="110" spans="1:5">
      <c r="A110" s="10">
        <v>-1.3559443956679169</v>
      </c>
      <c r="C110" s="5">
        <v>4.0000000000000105E-2</v>
      </c>
      <c r="E110" s="10">
        <f>A110-(C110-J27)</f>
        <v>-1.3559443956679169</v>
      </c>
    </row>
    <row r="112" spans="1:5">
      <c r="A112" t="s">
        <v>57</v>
      </c>
    </row>
    <row r="113" spans="1:5">
      <c r="A113" s="18">
        <f t="array" ref="A113:A117">MMULT(A90:E94,E106:E110)</f>
        <v>92.097243110949336</v>
      </c>
    </row>
    <row r="114" spans="1:5">
      <c r="A114" s="18">
        <v>81.201147579071034</v>
      </c>
    </row>
    <row r="115" spans="1:5">
      <c r="A115" s="18">
        <v>80.28032986187381</v>
      </c>
    </row>
    <row r="116" spans="1:5">
      <c r="A116" s="18">
        <v>89.512349446868626</v>
      </c>
    </row>
    <row r="117" spans="1:5">
      <c r="A117" s="18">
        <v>96.564304710673554</v>
      </c>
    </row>
    <row r="119" spans="1:5">
      <c r="A119" t="s">
        <v>47</v>
      </c>
      <c r="C119" t="s">
        <v>48</v>
      </c>
      <c r="E119" t="s">
        <v>49</v>
      </c>
    </row>
    <row r="120" spans="1:5">
      <c r="A120">
        <f t="array" ref="A120:A126">MMULT(C14:G20,A113:A117)</f>
        <v>92.097243110949336</v>
      </c>
      <c r="C120">
        <f>A120+C97</f>
        <v>-7.9027568890506643</v>
      </c>
      <c r="E120">
        <f t="array" ref="E120:E126">MMULT(A67:G73,C120:C126)</f>
        <v>-5.2726743214286047E-2</v>
      </c>
    </row>
    <row r="121" spans="1:5">
      <c r="A121">
        <v>-10.896095531878302</v>
      </c>
      <c r="C121">
        <f t="shared" ref="C121:C126" si="11">A121+C98</f>
        <v>-10.896095531878302</v>
      </c>
      <c r="E121">
        <v>-2.106003673033665E-2</v>
      </c>
    </row>
    <row r="122" spans="1:5">
      <c r="A122">
        <v>0.92081771719722383</v>
      </c>
      <c r="C122">
        <f t="shared" si="11"/>
        <v>0.92081771719722383</v>
      </c>
      <c r="E122">
        <v>1.0600367303366669E-3</v>
      </c>
    </row>
    <row r="123" spans="1:5">
      <c r="A123">
        <v>-9.2320195849948163</v>
      </c>
      <c r="C123">
        <f t="shared" si="11"/>
        <v>-9.2320195849948163</v>
      </c>
      <c r="E123">
        <v>-1.3939963269663342E-2</v>
      </c>
    </row>
    <row r="124" spans="1:5">
      <c r="A124">
        <v>-2.5848936640807096</v>
      </c>
      <c r="C124">
        <f t="shared" si="11"/>
        <v>-2.5848936640807096</v>
      </c>
      <c r="E124">
        <v>-1.6667064839493869E-3</v>
      </c>
    </row>
    <row r="125" spans="1:5">
      <c r="A125">
        <v>-7.0519552638049277</v>
      </c>
      <c r="C125">
        <f t="shared" si="11"/>
        <v>-7.0519552638049277</v>
      </c>
      <c r="E125">
        <v>-2.7273256785713875E-2</v>
      </c>
    </row>
    <row r="126" spans="1:5">
      <c r="A126">
        <v>96.564304710673554</v>
      </c>
      <c r="C126">
        <f t="shared" si="11"/>
        <v>-3.4356952893264463</v>
      </c>
      <c r="E126">
        <v>-4.7273256785713862E-2</v>
      </c>
    </row>
    <row r="128" spans="1:5">
      <c r="A128" t="s">
        <v>50</v>
      </c>
    </row>
    <row r="129" spans="1:7">
      <c r="A129">
        <f t="array" ref="A129:G135">MMULT(A67:G73,A40:G46)</f>
        <v>0.5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0.5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0.5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0.5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</v>
      </c>
    </row>
    <row r="138" spans="1:7">
      <c r="A138" t="s">
        <v>51</v>
      </c>
    </row>
    <row r="139" spans="1:7">
      <c r="A139">
        <f>M23-A129</f>
        <v>0.5</v>
      </c>
      <c r="B139">
        <f t="shared" ref="B139:G145" si="12">N23-B129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</row>
    <row r="140" spans="1:7">
      <c r="A140">
        <f t="shared" ref="A140:A145" si="13">M24-A130</f>
        <v>0</v>
      </c>
      <c r="B140">
        <f t="shared" si="12"/>
        <v>0.5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</row>
    <row r="141" spans="1:7">
      <c r="A141">
        <f t="shared" si="13"/>
        <v>0</v>
      </c>
      <c r="B141">
        <f t="shared" si="12"/>
        <v>0</v>
      </c>
      <c r="C141">
        <f t="shared" si="12"/>
        <v>0.5</v>
      </c>
      <c r="D141">
        <f t="shared" si="12"/>
        <v>0</v>
      </c>
      <c r="E141">
        <f t="shared" si="12"/>
        <v>0</v>
      </c>
      <c r="F141">
        <f t="shared" si="12"/>
        <v>0</v>
      </c>
      <c r="G141">
        <f t="shared" si="12"/>
        <v>0</v>
      </c>
    </row>
    <row r="142" spans="1:7">
      <c r="A142">
        <f t="shared" si="13"/>
        <v>0</v>
      </c>
      <c r="B142">
        <f t="shared" si="12"/>
        <v>0</v>
      </c>
      <c r="C142">
        <f t="shared" si="12"/>
        <v>0</v>
      </c>
      <c r="D142">
        <f t="shared" si="12"/>
        <v>0.5</v>
      </c>
      <c r="E142">
        <f t="shared" si="12"/>
        <v>0</v>
      </c>
      <c r="F142">
        <f t="shared" si="12"/>
        <v>0</v>
      </c>
      <c r="G142">
        <f t="shared" si="12"/>
        <v>0</v>
      </c>
    </row>
    <row r="143" spans="1:7">
      <c r="A143">
        <f t="shared" si="13"/>
        <v>0</v>
      </c>
      <c r="B143">
        <f t="shared" si="12"/>
        <v>0</v>
      </c>
      <c r="C143">
        <f t="shared" si="12"/>
        <v>0</v>
      </c>
      <c r="D143">
        <f t="shared" si="12"/>
        <v>0</v>
      </c>
      <c r="E143">
        <f t="shared" si="12"/>
        <v>0.5</v>
      </c>
      <c r="F143">
        <f t="shared" si="12"/>
        <v>0</v>
      </c>
      <c r="G143">
        <f t="shared" si="12"/>
        <v>0</v>
      </c>
    </row>
    <row r="144" spans="1:7">
      <c r="A144">
        <f t="shared" si="13"/>
        <v>0</v>
      </c>
      <c r="B144">
        <f t="shared" si="12"/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0.5</v>
      </c>
      <c r="G144">
        <f t="shared" si="12"/>
        <v>0</v>
      </c>
    </row>
    <row r="145" spans="1:7">
      <c r="A145">
        <f t="shared" si="13"/>
        <v>0</v>
      </c>
      <c r="B145">
        <f t="shared" si="12"/>
        <v>0</v>
      </c>
      <c r="C145">
        <f t="shared" si="12"/>
        <v>0</v>
      </c>
      <c r="D145">
        <f t="shared" si="12"/>
        <v>0</v>
      </c>
      <c r="E145">
        <f t="shared" si="12"/>
        <v>0</v>
      </c>
      <c r="F145">
        <f t="shared" si="12"/>
        <v>0</v>
      </c>
      <c r="G145">
        <f t="shared" si="12"/>
        <v>0.5</v>
      </c>
    </row>
    <row r="147" spans="1:7">
      <c r="A147" t="s">
        <v>52</v>
      </c>
      <c r="C147" t="s">
        <v>53</v>
      </c>
    </row>
    <row r="148" spans="1:7">
      <c r="A148">
        <f t="array" ref="A148:A154">MMULT(A139:G145,B31:B37)</f>
        <v>5.5784932569570289E-2</v>
      </c>
      <c r="C148" s="18">
        <f>A148-E120</f>
        <v>0.10851167578385634</v>
      </c>
    </row>
    <row r="149" spans="1:7">
      <c r="A149">
        <v>1.342491019146036E-2</v>
      </c>
      <c r="C149" s="18">
        <f t="shared" ref="C149:C154" si="14">A149-E121</f>
        <v>3.4484946921797009E-2</v>
      </c>
    </row>
    <row r="150" spans="1:7">
      <c r="A150">
        <v>6.5750898085396546E-3</v>
      </c>
      <c r="C150" s="18">
        <f t="shared" si="14"/>
        <v>5.5150530782029882E-3</v>
      </c>
    </row>
    <row r="151" spans="1:7">
      <c r="A151">
        <v>2.1575089808539661E-2</v>
      </c>
      <c r="C151" s="18">
        <f t="shared" si="14"/>
        <v>3.5515053078203004E-2</v>
      </c>
    </row>
    <row r="152" spans="1:7">
      <c r="A152">
        <v>1.2360022378109823E-2</v>
      </c>
      <c r="C152" s="18">
        <f t="shared" si="14"/>
        <v>1.4026728862059209E-2</v>
      </c>
    </row>
    <row r="153" spans="1:7">
      <c r="A153">
        <v>2.4215067430429817E-2</v>
      </c>
      <c r="C153" s="18">
        <f t="shared" si="14"/>
        <v>5.1488324216143688E-2</v>
      </c>
    </row>
    <row r="154" spans="1:7">
      <c r="A154">
        <v>4.4215067430429869E-2</v>
      </c>
      <c r="C154" s="18">
        <f t="shared" si="14"/>
        <v>9.1488324216143724E-2</v>
      </c>
    </row>
  </sheetData>
  <phoneticPr fontId="1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4"/>
  <sheetViews>
    <sheetView workbookViewId="0">
      <selection activeCell="B16" sqref="B16"/>
    </sheetView>
  </sheetViews>
  <sheetFormatPr defaultRowHeight="12.75"/>
  <cols>
    <col min="1" max="256" width="11.42578125" customWidth="1"/>
  </cols>
  <sheetData>
    <row r="1" spans="1:19">
      <c r="A1" s="19" t="s">
        <v>59</v>
      </c>
    </row>
    <row r="3" spans="1:19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9">
      <c r="A4" s="7" t="s">
        <v>7</v>
      </c>
      <c r="B4" s="14">
        <v>0.25</v>
      </c>
      <c r="C4" s="4">
        <v>500</v>
      </c>
      <c r="D4" s="15">
        <v>6.0000000000000002E-5</v>
      </c>
      <c r="E4" s="4">
        <v>0</v>
      </c>
      <c r="F4" s="3">
        <f>B4^2/4*PI()</f>
        <v>4.9087385212340517E-2</v>
      </c>
    </row>
    <row r="5" spans="1:19">
      <c r="A5" s="8" t="s">
        <v>8</v>
      </c>
      <c r="B5" s="14">
        <v>0.15</v>
      </c>
      <c r="C5" s="4">
        <v>400</v>
      </c>
      <c r="D5" s="15">
        <v>6.0000000000000002E-5</v>
      </c>
      <c r="E5" s="4">
        <v>10</v>
      </c>
      <c r="F5" s="3">
        <f t="shared" ref="F5:F10" si="0">B5^2/4*PI()</f>
        <v>1.7671458676442587E-2</v>
      </c>
    </row>
    <row r="6" spans="1:19">
      <c r="A6" s="8" t="s">
        <v>9</v>
      </c>
      <c r="B6" s="14">
        <v>0.1</v>
      </c>
      <c r="C6" s="4">
        <v>200</v>
      </c>
      <c r="D6" s="15">
        <v>6.0000000000000002E-5</v>
      </c>
      <c r="E6" s="4">
        <v>0</v>
      </c>
      <c r="F6" s="3">
        <f t="shared" si="0"/>
        <v>7.8539816339744835E-3</v>
      </c>
    </row>
    <row r="7" spans="1:19">
      <c r="A7" s="8" t="s">
        <v>10</v>
      </c>
      <c r="B7" s="14">
        <v>0.15</v>
      </c>
      <c r="C7" s="4">
        <v>400</v>
      </c>
      <c r="D7" s="15">
        <v>6.0000000000000002E-5</v>
      </c>
      <c r="E7" s="4">
        <v>0</v>
      </c>
      <c r="F7" s="3">
        <f t="shared" si="0"/>
        <v>1.7671458676442587E-2</v>
      </c>
    </row>
    <row r="8" spans="1:19">
      <c r="A8" s="8" t="s">
        <v>11</v>
      </c>
      <c r="B8" s="14">
        <v>0.1</v>
      </c>
      <c r="C8" s="4">
        <v>200</v>
      </c>
      <c r="D8" s="15">
        <v>6.0000000000000002E-5</v>
      </c>
      <c r="E8" s="4">
        <v>0</v>
      </c>
      <c r="F8" s="3">
        <f t="shared" si="0"/>
        <v>7.8539816339744835E-3</v>
      </c>
    </row>
    <row r="9" spans="1:19">
      <c r="A9" s="8" t="s">
        <v>12</v>
      </c>
      <c r="B9" s="14">
        <v>0.2</v>
      </c>
      <c r="C9" s="4">
        <v>600</v>
      </c>
      <c r="D9" s="15">
        <v>6.0000000000000002E-5</v>
      </c>
      <c r="E9" s="4">
        <v>0</v>
      </c>
      <c r="F9" s="3">
        <f t="shared" si="0"/>
        <v>3.1415926535897934E-2</v>
      </c>
    </row>
    <row r="10" spans="1:19">
      <c r="A10" s="8" t="s">
        <v>13</v>
      </c>
      <c r="B10" s="14">
        <v>0.25</v>
      </c>
      <c r="C10" s="4">
        <v>300</v>
      </c>
      <c r="D10" s="15">
        <v>6.0000000000000002E-5</v>
      </c>
      <c r="E10" s="4">
        <v>0</v>
      </c>
      <c r="F10" s="3">
        <f t="shared" si="0"/>
        <v>4.9087385212340517E-2</v>
      </c>
    </row>
    <row r="12" spans="1:19">
      <c r="A12" t="s">
        <v>14</v>
      </c>
      <c r="I12" t="s">
        <v>15</v>
      </c>
      <c r="M12" t="s">
        <v>16</v>
      </c>
    </row>
    <row r="13" spans="1:19">
      <c r="A13" s="2" t="s">
        <v>17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 s="2" t="s">
        <v>18</v>
      </c>
      <c r="J13" t="s">
        <v>19</v>
      </c>
      <c r="K13" t="s">
        <v>20</v>
      </c>
    </row>
    <row r="14" spans="1:19">
      <c r="A14">
        <v>1</v>
      </c>
      <c r="B14">
        <v>-1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I14">
        <v>1</v>
      </c>
      <c r="J14" s="4">
        <v>-1</v>
      </c>
      <c r="K14" s="17">
        <v>100</v>
      </c>
      <c r="M14" s="4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>
        <v>2</v>
      </c>
      <c r="C15" s="4">
        <v>-1</v>
      </c>
      <c r="D15" s="4">
        <v>1</v>
      </c>
      <c r="E15" s="4">
        <v>0</v>
      </c>
      <c r="F15" s="4">
        <v>0</v>
      </c>
      <c r="G15" s="4">
        <v>0</v>
      </c>
      <c r="I15">
        <v>2</v>
      </c>
      <c r="J15" s="4">
        <v>0</v>
      </c>
      <c r="M15" s="3">
        <v>0</v>
      </c>
      <c r="N15" s="4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>
        <v>3</v>
      </c>
      <c r="C16" s="4">
        <v>0</v>
      </c>
      <c r="D16" s="4">
        <v>1</v>
      </c>
      <c r="E16" s="4">
        <v>-1</v>
      </c>
      <c r="F16" s="4">
        <v>0</v>
      </c>
      <c r="G16" s="4">
        <v>0</v>
      </c>
      <c r="I16">
        <v>3</v>
      </c>
      <c r="J16" s="4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</row>
    <row r="17" spans="1:19">
      <c r="A17">
        <v>4</v>
      </c>
      <c r="C17" s="4">
        <v>0</v>
      </c>
      <c r="D17" s="4">
        <v>0</v>
      </c>
      <c r="E17" s="4">
        <v>1</v>
      </c>
      <c r="F17" s="4">
        <v>-1</v>
      </c>
      <c r="G17" s="4">
        <v>0</v>
      </c>
      <c r="I17">
        <v>4</v>
      </c>
      <c r="J17" s="4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</row>
    <row r="18" spans="1:19">
      <c r="A18">
        <v>5</v>
      </c>
      <c r="C18" s="4">
        <v>-1</v>
      </c>
      <c r="D18" s="4">
        <v>0</v>
      </c>
      <c r="E18" s="4">
        <v>0</v>
      </c>
      <c r="F18" s="4">
        <v>1</v>
      </c>
      <c r="G18" s="4">
        <v>0</v>
      </c>
      <c r="I18">
        <v>5</v>
      </c>
      <c r="J18" s="4">
        <v>0</v>
      </c>
      <c r="M18" s="3">
        <v>0</v>
      </c>
      <c r="N18" s="3">
        <v>0</v>
      </c>
      <c r="O18" s="3">
        <v>0</v>
      </c>
      <c r="P18" s="3">
        <v>0</v>
      </c>
      <c r="Q18" s="4">
        <v>2</v>
      </c>
      <c r="R18" s="3">
        <v>0</v>
      </c>
      <c r="S18" s="3">
        <v>0</v>
      </c>
    </row>
    <row r="19" spans="1:19">
      <c r="A19">
        <v>6</v>
      </c>
      <c r="C19" s="4">
        <v>0</v>
      </c>
      <c r="D19" s="4">
        <v>0</v>
      </c>
      <c r="E19" s="4">
        <v>0</v>
      </c>
      <c r="F19" s="4">
        <v>1</v>
      </c>
      <c r="G19" s="4">
        <v>-1</v>
      </c>
      <c r="I19">
        <v>6</v>
      </c>
      <c r="J19" s="4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</v>
      </c>
      <c r="S19" s="3">
        <v>0</v>
      </c>
    </row>
    <row r="20" spans="1:19">
      <c r="A20">
        <v>7</v>
      </c>
      <c r="B20">
        <v>-1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I20">
        <v>1</v>
      </c>
      <c r="J20" s="4">
        <v>-1</v>
      </c>
      <c r="K20" s="17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</row>
    <row r="22" spans="1:19">
      <c r="A22" t="s">
        <v>21</v>
      </c>
      <c r="I22" t="s">
        <v>22</v>
      </c>
      <c r="M22" t="s">
        <v>23</v>
      </c>
    </row>
    <row r="23" spans="1:19">
      <c r="A23" s="3">
        <f t="array" ref="A23:G27">TRANSPOSE(C14:G20)</f>
        <v>1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I23">
        <v>2</v>
      </c>
      <c r="J23" s="4">
        <v>0.06</v>
      </c>
      <c r="M2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I24">
        <v>3</v>
      </c>
      <c r="J24" s="4">
        <v>0.04</v>
      </c>
      <c r="M24">
        <v>0</v>
      </c>
      <c r="N24">
        <v>1</v>
      </c>
      <c r="O24" s="13">
        <v>0</v>
      </c>
      <c r="P24" s="13">
        <v>0</v>
      </c>
      <c r="Q24" s="13">
        <v>0</v>
      </c>
      <c r="R24">
        <v>0</v>
      </c>
      <c r="S24">
        <v>0</v>
      </c>
    </row>
    <row r="25" spans="1:19">
      <c r="A25" s="3">
        <v>0</v>
      </c>
      <c r="B25" s="3">
        <v>0</v>
      </c>
      <c r="C25" s="3">
        <v>-1</v>
      </c>
      <c r="D25" s="3">
        <v>1</v>
      </c>
      <c r="E25" s="3">
        <v>0</v>
      </c>
      <c r="F25" s="3">
        <v>0</v>
      </c>
      <c r="G25" s="3">
        <v>0</v>
      </c>
      <c r="I25">
        <v>4</v>
      </c>
      <c r="J25" s="4">
        <v>0.03</v>
      </c>
      <c r="M25">
        <v>0</v>
      </c>
      <c r="N25">
        <v>0</v>
      </c>
      <c r="O25">
        <v>1</v>
      </c>
      <c r="P25" s="13">
        <v>0</v>
      </c>
      <c r="Q25" s="13">
        <v>0</v>
      </c>
      <c r="R25">
        <v>0</v>
      </c>
      <c r="S25">
        <v>0</v>
      </c>
    </row>
    <row r="26" spans="1:19">
      <c r="A26" s="3">
        <v>0</v>
      </c>
      <c r="B26" s="3">
        <v>0</v>
      </c>
      <c r="C26" s="3">
        <v>0</v>
      </c>
      <c r="D26" s="3">
        <v>-1</v>
      </c>
      <c r="E26" s="3">
        <v>1</v>
      </c>
      <c r="F26" s="3">
        <v>1</v>
      </c>
      <c r="G26" s="3">
        <v>0</v>
      </c>
      <c r="I26">
        <v>5</v>
      </c>
      <c r="J26" s="4">
        <v>0.03</v>
      </c>
      <c r="M26">
        <v>0</v>
      </c>
      <c r="N26">
        <v>0</v>
      </c>
      <c r="O26">
        <v>0</v>
      </c>
      <c r="P26">
        <v>1</v>
      </c>
      <c r="Q26" s="13">
        <v>0</v>
      </c>
      <c r="R26">
        <v>0</v>
      </c>
      <c r="S26">
        <v>0</v>
      </c>
    </row>
    <row r="27" spans="1:1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-1</v>
      </c>
      <c r="G27" s="3">
        <v>1</v>
      </c>
      <c r="I27">
        <v>6</v>
      </c>
      <c r="J27" s="4">
        <v>0.04</v>
      </c>
      <c r="M27">
        <v>0</v>
      </c>
      <c r="N27">
        <v>0</v>
      </c>
      <c r="O27">
        <v>0</v>
      </c>
      <c r="P27" s="13">
        <v>0</v>
      </c>
      <c r="Q27">
        <v>1</v>
      </c>
      <c r="R27">
        <v>0</v>
      </c>
      <c r="S27">
        <v>0</v>
      </c>
    </row>
    <row r="28" spans="1:19">
      <c r="M28">
        <v>0</v>
      </c>
      <c r="N28">
        <v>0</v>
      </c>
      <c r="O28">
        <v>0</v>
      </c>
      <c r="P28" s="13">
        <v>0</v>
      </c>
      <c r="Q28" s="13">
        <v>0</v>
      </c>
      <c r="R28">
        <v>1</v>
      </c>
      <c r="S28">
        <v>0</v>
      </c>
    </row>
    <row r="29" spans="1:19">
      <c r="M29">
        <v>0</v>
      </c>
      <c r="N29">
        <v>0</v>
      </c>
      <c r="O29">
        <v>0</v>
      </c>
      <c r="P29" s="13">
        <v>0</v>
      </c>
      <c r="Q29" s="13">
        <v>0</v>
      </c>
      <c r="R29">
        <v>0</v>
      </c>
      <c r="S29">
        <v>1</v>
      </c>
    </row>
    <row r="30" spans="1:19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</row>
    <row r="31" spans="1:19">
      <c r="A31" s="7" t="s">
        <v>7</v>
      </c>
      <c r="B31" s="4">
        <f>'I3'!C148</f>
        <v>0.10851167578385634</v>
      </c>
      <c r="C31" s="10">
        <f t="shared" ref="C31:C37" si="1">B31/F4</f>
        <v>2.2105817067757894</v>
      </c>
      <c r="D31" s="11">
        <f t="shared" ref="D31:D37" si="2">C31*B4/0.00000114</f>
        <v>484776.69008240988</v>
      </c>
      <c r="E31" s="12">
        <f t="shared" ref="E31:E37" si="3">0.25/(LOG(D4/3.7/B4+5.74/D31^0.9))^2</f>
        <v>1.5912265963525896E-2</v>
      </c>
      <c r="F31" s="5">
        <f t="shared" ref="F31:F37" si="4">E31*C31^2*C4/19.62/B4</f>
        <v>7.9264032928889234</v>
      </c>
      <c r="G31" s="5">
        <f t="shared" ref="G31:G37" si="5">E4*C31^2/19.62</f>
        <v>0</v>
      </c>
      <c r="H31" s="5">
        <f>G31+F31</f>
        <v>7.9264032928889234</v>
      </c>
      <c r="I31" s="5">
        <f>H31/B31^2</f>
        <v>673.16763008386363</v>
      </c>
    </row>
    <row r="32" spans="1:19">
      <c r="A32" s="8" t="s">
        <v>8</v>
      </c>
      <c r="B32" s="4">
        <f>'I3'!C149</f>
        <v>3.4484946921797009E-2</v>
      </c>
      <c r="C32" s="10">
        <f t="shared" si="1"/>
        <v>1.9514488052855588</v>
      </c>
      <c r="D32" s="11">
        <f t="shared" si="2"/>
        <v>256769.57964283664</v>
      </c>
      <c r="E32" s="12">
        <f t="shared" si="3"/>
        <v>1.7959530994279698E-2</v>
      </c>
      <c r="F32" s="5">
        <f t="shared" si="4"/>
        <v>9.2956346273657946</v>
      </c>
      <c r="G32" s="5">
        <f t="shared" si="5"/>
        <v>1.940954352523157</v>
      </c>
      <c r="H32" s="5">
        <f t="shared" ref="H32:H37" si="6">G32+F32</f>
        <v>11.236588979888952</v>
      </c>
      <c r="I32" s="5">
        <f t="shared" ref="I32:I37" si="7">H32/B32^2</f>
        <v>9448.7720420511851</v>
      </c>
    </row>
    <row r="33" spans="1:9">
      <c r="A33" s="8" t="s">
        <v>9</v>
      </c>
      <c r="B33" s="4">
        <f>'I3'!C150</f>
        <v>5.5150530782029882E-3</v>
      </c>
      <c r="C33" s="10">
        <f t="shared" si="1"/>
        <v>0.70219836704814298</v>
      </c>
      <c r="D33" s="11">
        <f t="shared" si="2"/>
        <v>61596.347986679204</v>
      </c>
      <c r="E33" s="12">
        <f t="shared" si="3"/>
        <v>2.2227721248247456E-2</v>
      </c>
      <c r="F33" s="5">
        <f t="shared" si="4"/>
        <v>1.1172376554629855</v>
      </c>
      <c r="G33" s="5">
        <f t="shared" si="5"/>
        <v>0</v>
      </c>
      <c r="H33" s="5">
        <f t="shared" si="6"/>
        <v>1.1172376554629855</v>
      </c>
      <c r="I33" s="5">
        <f t="shared" si="7"/>
        <v>36732.134989510676</v>
      </c>
    </row>
    <row r="34" spans="1:9">
      <c r="A34" s="8" t="s">
        <v>10</v>
      </c>
      <c r="B34" s="4">
        <f>'I3'!C151</f>
        <v>3.5515053078203004E-2</v>
      </c>
      <c r="C34" s="10">
        <f t="shared" si="1"/>
        <v>2.0097408894460593</v>
      </c>
      <c r="D34" s="11">
        <f t="shared" si="2"/>
        <v>264439.59071658674</v>
      </c>
      <c r="E34" s="12">
        <f t="shared" si="3"/>
        <v>1.7913665533690521E-2</v>
      </c>
      <c r="F34" s="5">
        <f t="shared" si="4"/>
        <v>9.834093375978469</v>
      </c>
      <c r="G34" s="5">
        <f t="shared" si="5"/>
        <v>0</v>
      </c>
      <c r="H34" s="5">
        <f t="shared" si="6"/>
        <v>9.834093375978469</v>
      </c>
      <c r="I34" s="5">
        <f t="shared" si="7"/>
        <v>7796.6742860539107</v>
      </c>
    </row>
    <row r="35" spans="1:9">
      <c r="A35" s="8" t="s">
        <v>11</v>
      </c>
      <c r="B35" s="4">
        <f>'I3'!C152</f>
        <v>1.4026728862059209E-2</v>
      </c>
      <c r="C35" s="10">
        <f t="shared" si="1"/>
        <v>1.7859385870451834</v>
      </c>
      <c r="D35" s="11">
        <f t="shared" si="2"/>
        <v>156661.27956536697</v>
      </c>
      <c r="E35" s="12">
        <f t="shared" si="3"/>
        <v>1.9863262987684229E-2</v>
      </c>
      <c r="F35" s="5">
        <f t="shared" si="4"/>
        <v>6.4582466415988575</v>
      </c>
      <c r="G35" s="5">
        <f t="shared" si="5"/>
        <v>0</v>
      </c>
      <c r="H35" s="5">
        <f t="shared" si="6"/>
        <v>6.4582466415988575</v>
      </c>
      <c r="I35" s="5">
        <f t="shared" si="7"/>
        <v>32824.779888460012</v>
      </c>
    </row>
    <row r="36" spans="1:9">
      <c r="A36" s="8" t="s">
        <v>12</v>
      </c>
      <c r="B36" s="4">
        <f>'I3'!C153</f>
        <v>5.1488324216143688E-2</v>
      </c>
      <c r="C36" s="10">
        <f t="shared" si="1"/>
        <v>1.638924262103481</v>
      </c>
      <c r="D36" s="11">
        <f t="shared" si="2"/>
        <v>287530.57229885628</v>
      </c>
      <c r="E36" s="12">
        <f t="shared" si="3"/>
        <v>1.7129271953802754E-2</v>
      </c>
      <c r="F36" s="5">
        <f t="shared" si="4"/>
        <v>7.0352401220567771</v>
      </c>
      <c r="G36" s="5">
        <f t="shared" si="5"/>
        <v>0</v>
      </c>
      <c r="H36" s="5">
        <f t="shared" si="6"/>
        <v>7.0352401220567771</v>
      </c>
      <c r="I36" s="5">
        <f t="shared" si="7"/>
        <v>2653.758576897239</v>
      </c>
    </row>
    <row r="37" spans="1:9">
      <c r="A37" s="8" t="s">
        <v>13</v>
      </c>
      <c r="B37" s="4">
        <f>'I3'!C154</f>
        <v>9.1488324216143724E-2</v>
      </c>
      <c r="C37" s="10">
        <f t="shared" si="1"/>
        <v>1.8637848363767329</v>
      </c>
      <c r="D37" s="11">
        <f t="shared" si="2"/>
        <v>408724.74481945892</v>
      </c>
      <c r="E37" s="12">
        <f t="shared" si="3"/>
        <v>1.6140672544288994E-2</v>
      </c>
      <c r="F37" s="5">
        <f t="shared" si="4"/>
        <v>3.4292205518173544</v>
      </c>
      <c r="G37" s="5">
        <f t="shared" si="5"/>
        <v>0</v>
      </c>
      <c r="H37" s="5">
        <f t="shared" si="6"/>
        <v>3.4292205518173544</v>
      </c>
      <c r="I37" s="5">
        <f t="shared" si="7"/>
        <v>409.69821555915416</v>
      </c>
    </row>
    <row r="39" spans="1:9">
      <c r="A39" s="16" t="s">
        <v>33</v>
      </c>
    </row>
    <row r="40" spans="1:9">
      <c r="A40" s="5">
        <f>I31*B31</f>
        <v>73.046547623847147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9">
      <c r="A41" s="5">
        <v>0</v>
      </c>
      <c r="B41" s="5">
        <f>I32*B32</f>
        <v>325.84040234629464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9">
      <c r="A42" s="5">
        <v>0</v>
      </c>
      <c r="B42" s="5">
        <v>0</v>
      </c>
      <c r="C42" s="5">
        <f>I33*B33</f>
        <v>202.57967414286853</v>
      </c>
      <c r="D42" s="5">
        <v>0</v>
      </c>
      <c r="E42" s="5">
        <v>0</v>
      </c>
      <c r="F42" s="5">
        <v>0</v>
      </c>
      <c r="G42" s="5">
        <v>0</v>
      </c>
    </row>
    <row r="43" spans="1:9">
      <c r="A43" s="5">
        <v>0</v>
      </c>
      <c r="B43" s="5">
        <v>0</v>
      </c>
      <c r="C43" s="5">
        <v>0</v>
      </c>
      <c r="D43" s="5">
        <f>I34*B34</f>
        <v>276.89930110266516</v>
      </c>
      <c r="E43" s="5">
        <v>0</v>
      </c>
      <c r="F43" s="5">
        <v>0</v>
      </c>
      <c r="G43" s="5">
        <v>0</v>
      </c>
    </row>
    <row r="44" spans="1:9">
      <c r="A44" s="5">
        <v>0</v>
      </c>
      <c r="B44" s="5">
        <v>0</v>
      </c>
      <c r="C44" s="5">
        <v>0</v>
      </c>
      <c r="D44" s="5">
        <v>0</v>
      </c>
      <c r="E44" s="5">
        <f>I35*B35</f>
        <v>460.42428745220275</v>
      </c>
      <c r="F44" s="5">
        <v>0</v>
      </c>
      <c r="G44" s="5">
        <v>0</v>
      </c>
    </row>
    <row r="45" spans="1:9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f>I36*B36</f>
        <v>136.63758199865711</v>
      </c>
      <c r="G45" s="5">
        <v>0</v>
      </c>
    </row>
    <row r="46" spans="1:9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f>I37*B37</f>
        <v>37.482603175851438</v>
      </c>
    </row>
    <row r="48" spans="1:9">
      <c r="A48" t="s">
        <v>34</v>
      </c>
    </row>
    <row r="49" spans="1:7">
      <c r="A49" s="5">
        <f>A40</f>
        <v>73.046547623847147</v>
      </c>
      <c r="B49" s="5">
        <f t="shared" ref="B49:G49" si="8">B40</f>
        <v>0</v>
      </c>
      <c r="C49" s="5">
        <f t="shared" si="8"/>
        <v>0</v>
      </c>
      <c r="D49" s="5">
        <f t="shared" si="8"/>
        <v>0</v>
      </c>
      <c r="E49" s="5">
        <f t="shared" si="8"/>
        <v>0</v>
      </c>
      <c r="F49" s="5">
        <f t="shared" si="8"/>
        <v>0</v>
      </c>
      <c r="G49" s="5">
        <f t="shared" si="8"/>
        <v>0</v>
      </c>
    </row>
    <row r="50" spans="1:7">
      <c r="A50" s="5">
        <f t="shared" ref="A50:G55" si="9">A41</f>
        <v>0</v>
      </c>
      <c r="B50" s="5">
        <f t="shared" si="9"/>
        <v>325.84040234629464</v>
      </c>
      <c r="C50" s="5">
        <f t="shared" si="9"/>
        <v>0</v>
      </c>
      <c r="D50" s="5">
        <f t="shared" si="9"/>
        <v>0</v>
      </c>
      <c r="E50" s="5">
        <f t="shared" si="9"/>
        <v>0</v>
      </c>
      <c r="F50" s="5">
        <f t="shared" si="9"/>
        <v>0</v>
      </c>
      <c r="G50" s="5">
        <f t="shared" si="9"/>
        <v>0</v>
      </c>
    </row>
    <row r="51" spans="1:7">
      <c r="A51" s="5">
        <f t="shared" si="9"/>
        <v>0</v>
      </c>
      <c r="B51" s="5">
        <f t="shared" si="9"/>
        <v>0</v>
      </c>
      <c r="C51" s="5">
        <f t="shared" si="9"/>
        <v>202.57967414286853</v>
      </c>
      <c r="D51" s="5">
        <f t="shared" si="9"/>
        <v>0</v>
      </c>
      <c r="E51" s="5">
        <f t="shared" si="9"/>
        <v>0</v>
      </c>
      <c r="F51" s="5">
        <f t="shared" si="9"/>
        <v>0</v>
      </c>
      <c r="G51" s="5">
        <f t="shared" si="9"/>
        <v>0</v>
      </c>
    </row>
    <row r="52" spans="1:7">
      <c r="A52" s="5">
        <f t="shared" si="9"/>
        <v>0</v>
      </c>
      <c r="B52" s="5">
        <f t="shared" si="9"/>
        <v>0</v>
      </c>
      <c r="C52" s="5">
        <f t="shared" si="9"/>
        <v>0</v>
      </c>
      <c r="D52" s="5">
        <f t="shared" si="9"/>
        <v>276.89930110266516</v>
      </c>
      <c r="E52" s="5">
        <f t="shared" si="9"/>
        <v>0</v>
      </c>
      <c r="F52" s="5">
        <f t="shared" si="9"/>
        <v>0</v>
      </c>
      <c r="G52" s="5">
        <f t="shared" si="9"/>
        <v>0</v>
      </c>
    </row>
    <row r="53" spans="1:7">
      <c r="A53" s="5">
        <f t="shared" si="9"/>
        <v>0</v>
      </c>
      <c r="B53" s="5">
        <f t="shared" si="9"/>
        <v>0</v>
      </c>
      <c r="C53" s="5">
        <f t="shared" si="9"/>
        <v>0</v>
      </c>
      <c r="D53" s="5">
        <f t="shared" si="9"/>
        <v>0</v>
      </c>
      <c r="E53" s="5">
        <f t="shared" si="9"/>
        <v>460.42428745220275</v>
      </c>
      <c r="F53" s="5">
        <f t="shared" si="9"/>
        <v>0</v>
      </c>
      <c r="G53" s="5">
        <f t="shared" si="9"/>
        <v>0</v>
      </c>
    </row>
    <row r="54" spans="1:7">
      <c r="A54" s="5">
        <f t="shared" si="9"/>
        <v>0</v>
      </c>
      <c r="B54" s="5">
        <f t="shared" si="9"/>
        <v>0</v>
      </c>
      <c r="C54" s="5">
        <f t="shared" si="9"/>
        <v>0</v>
      </c>
      <c r="D54" s="5">
        <f t="shared" si="9"/>
        <v>0</v>
      </c>
      <c r="E54" s="5">
        <f t="shared" si="9"/>
        <v>0</v>
      </c>
      <c r="F54" s="5">
        <f t="shared" si="9"/>
        <v>136.63758199865711</v>
      </c>
      <c r="G54" s="5">
        <f t="shared" si="9"/>
        <v>0</v>
      </c>
    </row>
    <row r="55" spans="1:7">
      <c r="A55" s="5">
        <f>A46</f>
        <v>0</v>
      </c>
      <c r="B55" s="5">
        <f t="shared" si="9"/>
        <v>0</v>
      </c>
      <c r="C55" s="5">
        <f t="shared" si="9"/>
        <v>0</v>
      </c>
      <c r="D55" s="5">
        <f t="shared" si="9"/>
        <v>0</v>
      </c>
      <c r="E55" s="5">
        <f t="shared" si="9"/>
        <v>0</v>
      </c>
      <c r="F55" s="5">
        <f t="shared" si="9"/>
        <v>0</v>
      </c>
      <c r="G55" s="5">
        <f t="shared" si="9"/>
        <v>37.482603175851438</v>
      </c>
    </row>
    <row r="57" spans="1:7">
      <c r="A57" t="s">
        <v>35</v>
      </c>
    </row>
    <row r="58" spans="1:7">
      <c r="A58" s="5">
        <f t="array" ref="A58:G64">MMULT(M14:S20,A49:G55)</f>
        <v>146.09309524769429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>
      <c r="A59" s="5">
        <v>0</v>
      </c>
      <c r="B59" s="5">
        <v>651.68080469258928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5">
        <v>0</v>
      </c>
      <c r="B60" s="5">
        <v>0</v>
      </c>
      <c r="C60" s="5">
        <v>405.15934828573705</v>
      </c>
      <c r="D60" s="5">
        <v>0</v>
      </c>
      <c r="E60" s="5">
        <v>0</v>
      </c>
      <c r="F60" s="5">
        <v>0</v>
      </c>
      <c r="G60" s="5">
        <v>0</v>
      </c>
    </row>
    <row r="61" spans="1:7">
      <c r="A61" s="5">
        <v>0</v>
      </c>
      <c r="B61" s="5">
        <v>0</v>
      </c>
      <c r="C61" s="5">
        <v>0</v>
      </c>
      <c r="D61" s="5">
        <v>553.79860220533033</v>
      </c>
      <c r="E61" s="5">
        <v>0</v>
      </c>
      <c r="F61" s="5">
        <v>0</v>
      </c>
      <c r="G61" s="5">
        <v>0</v>
      </c>
    </row>
    <row r="62" spans="1:7">
      <c r="A62" s="5">
        <v>0</v>
      </c>
      <c r="B62" s="5">
        <v>0</v>
      </c>
      <c r="C62" s="5">
        <v>0</v>
      </c>
      <c r="D62" s="5">
        <v>0</v>
      </c>
      <c r="E62" s="5">
        <v>920.8485749044055</v>
      </c>
      <c r="F62" s="5">
        <v>0</v>
      </c>
      <c r="G62" s="5">
        <v>0</v>
      </c>
    </row>
    <row r="63" spans="1:7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273.27516399731422</v>
      </c>
      <c r="G63" s="5">
        <v>0</v>
      </c>
    </row>
    <row r="64" spans="1:7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74.965206351702875</v>
      </c>
    </row>
    <row r="66" spans="1:7">
      <c r="A66" t="s">
        <v>36</v>
      </c>
    </row>
    <row r="67" spans="1:7">
      <c r="A67" s="3">
        <f t="array" ref="A67:G73">MINVERSE(A58:G64)</f>
        <v>6.8449504632956465E-3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0</v>
      </c>
      <c r="B68" s="3">
        <v>1.5344935631052073E-3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0</v>
      </c>
      <c r="B69" s="3">
        <v>0</v>
      </c>
      <c r="C69" s="3">
        <v>2.4681646967571729E-3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1.8057105886829827E-3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1.0859548760270507E-3</v>
      </c>
      <c r="F71" s="3">
        <v>0</v>
      </c>
      <c r="G71" s="3">
        <v>0</v>
      </c>
    </row>
    <row r="72" spans="1:7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3.6593153412573859E-3</v>
      </c>
      <c r="G72" s="3">
        <v>0</v>
      </c>
    </row>
    <row r="73" spans="1:7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1.333952174170577E-2</v>
      </c>
    </row>
    <row r="75" spans="1:7">
      <c r="A75" t="s">
        <v>37</v>
      </c>
    </row>
    <row r="76" spans="1:7">
      <c r="A76" s="3">
        <f t="array" ref="A76:G80">MMULT(A23:G27,A67:G73)</f>
        <v>6.8449504632956465E-3</v>
      </c>
      <c r="B76" s="3">
        <v>-1.5344935631052073E-3</v>
      </c>
      <c r="C76" s="3">
        <v>0</v>
      </c>
      <c r="D76" s="3">
        <v>0</v>
      </c>
      <c r="E76" s="3">
        <v>-1.0859548760270507E-3</v>
      </c>
      <c r="F76" s="3">
        <v>0</v>
      </c>
      <c r="G76" s="3">
        <v>0</v>
      </c>
    </row>
    <row r="77" spans="1:7">
      <c r="A77" s="3">
        <v>0</v>
      </c>
      <c r="B77" s="3">
        <v>1.5344935631052073E-3</v>
      </c>
      <c r="C77" s="3">
        <v>2.4681646967571729E-3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0</v>
      </c>
      <c r="B78" s="3">
        <v>0</v>
      </c>
      <c r="C78" s="3">
        <v>-2.4681646967571729E-3</v>
      </c>
      <c r="D78" s="3">
        <v>1.8057105886829827E-3</v>
      </c>
      <c r="E78" s="3">
        <v>0</v>
      </c>
      <c r="F78" s="3">
        <v>0</v>
      </c>
      <c r="G78" s="3">
        <v>0</v>
      </c>
    </row>
    <row r="79" spans="1:7">
      <c r="A79" s="3">
        <v>0</v>
      </c>
      <c r="B79" s="3">
        <v>0</v>
      </c>
      <c r="C79" s="3">
        <v>0</v>
      </c>
      <c r="D79" s="3">
        <v>-1.8057105886829827E-3</v>
      </c>
      <c r="E79" s="3">
        <v>1.0859548760270507E-3</v>
      </c>
      <c r="F79" s="3">
        <v>3.6593153412573859E-3</v>
      </c>
      <c r="G79" s="3">
        <v>0</v>
      </c>
    </row>
    <row r="80" spans="1:7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-3.6593153412573859E-3</v>
      </c>
      <c r="G80" s="3">
        <v>1.333952174170577E-2</v>
      </c>
    </row>
    <row r="82" spans="1:5">
      <c r="A82" t="s">
        <v>38</v>
      </c>
    </row>
    <row r="83" spans="1:5">
      <c r="A83" s="3">
        <f t="array" ref="A83:E87">MMULT(A76:G80,C14:G20)</f>
        <v>9.4653989024279048E-3</v>
      </c>
      <c r="B83" s="3">
        <v>-1.5344935631052073E-3</v>
      </c>
      <c r="C83" s="3">
        <v>0</v>
      </c>
      <c r="D83" s="3">
        <v>-1.0859548760270507E-3</v>
      </c>
      <c r="E83" s="3">
        <v>0</v>
      </c>
    </row>
    <row r="84" spans="1:5">
      <c r="A84" s="3">
        <v>-1.5344935631052073E-3</v>
      </c>
      <c r="B84" s="3">
        <v>4.00265825986238E-3</v>
      </c>
      <c r="C84" s="3">
        <v>-2.4681646967571729E-3</v>
      </c>
      <c r="D84" s="3">
        <v>0</v>
      </c>
      <c r="E84" s="3">
        <v>0</v>
      </c>
    </row>
    <row r="85" spans="1:5">
      <c r="A85" s="3">
        <v>0</v>
      </c>
      <c r="B85" s="3">
        <v>-2.4681646967571729E-3</v>
      </c>
      <c r="C85" s="3">
        <v>4.2738752854401558E-3</v>
      </c>
      <c r="D85" s="3">
        <v>-1.8057105886829827E-3</v>
      </c>
      <c r="E85" s="3">
        <v>0</v>
      </c>
    </row>
    <row r="86" spans="1:5">
      <c r="A86" s="3">
        <v>-1.0859548760270507E-3</v>
      </c>
      <c r="B86" s="3">
        <v>0</v>
      </c>
      <c r="C86" s="3">
        <v>-1.8057105886829827E-3</v>
      </c>
      <c r="D86" s="3">
        <v>6.5509808059674192E-3</v>
      </c>
      <c r="E86" s="3">
        <v>-3.6593153412573859E-3</v>
      </c>
    </row>
    <row r="87" spans="1:5">
      <c r="A87" s="3">
        <v>0</v>
      </c>
      <c r="B87" s="3">
        <v>0</v>
      </c>
      <c r="C87" s="3">
        <v>0</v>
      </c>
      <c r="D87" s="3">
        <v>-3.6593153412573859E-3</v>
      </c>
      <c r="E87" s="3">
        <v>1.6998837082963156E-2</v>
      </c>
    </row>
    <row r="89" spans="1:5">
      <c r="A89" t="s">
        <v>39</v>
      </c>
    </row>
    <row r="90" spans="1:5">
      <c r="A90" s="9">
        <f t="array" ref="A90:E94">-MINVERSE(A83:E87)</f>
        <v>-126.33483301222336</v>
      </c>
      <c r="B90" s="9">
        <v>-94.274616872870695</v>
      </c>
      <c r="C90" s="9">
        <v>-74.342318447957936</v>
      </c>
      <c r="D90" s="9">
        <v>-47.097534258327549</v>
      </c>
      <c r="E90" s="9">
        <v>-10.138618824673802</v>
      </c>
    </row>
    <row r="91" spans="1:5">
      <c r="A91" s="9">
        <v>-94.274616872870723</v>
      </c>
      <c r="B91" s="9">
        <v>-494.11135754033563</v>
      </c>
      <c r="C91" s="9">
        <v>-337.53627336521771</v>
      </c>
      <c r="D91" s="9">
        <v>-123.51908945166858</v>
      </c>
      <c r="E91" s="9">
        <v>-26.589777686712477</v>
      </c>
    </row>
    <row r="92" spans="1:5">
      <c r="A92" s="9">
        <v>-74.342318447957936</v>
      </c>
      <c r="B92" s="9">
        <v>-337.53627336521765</v>
      </c>
      <c r="C92" s="9">
        <v>-501.16774828233554</v>
      </c>
      <c r="D92" s="9">
        <v>-171.03147170101585</v>
      </c>
      <c r="E92" s="9">
        <v>-36.817700244954601</v>
      </c>
    </row>
    <row r="93" spans="1:5">
      <c r="A93" s="9">
        <v>-47.097534258327556</v>
      </c>
      <c r="B93" s="9">
        <v>-123.51908945166856</v>
      </c>
      <c r="C93" s="9">
        <v>-171.03147170101587</v>
      </c>
      <c r="D93" s="9">
        <v>-235.97453913476352</v>
      </c>
      <c r="E93" s="9">
        <v>-50.797901467472599</v>
      </c>
    </row>
    <row r="94" spans="1:5">
      <c r="A94" s="9">
        <v>-10.1386188246738</v>
      </c>
      <c r="B94" s="9">
        <v>-26.589777686712459</v>
      </c>
      <c r="C94" s="9">
        <v>-36.817700244954594</v>
      </c>
      <c r="D94" s="9">
        <v>-50.797901467472585</v>
      </c>
      <c r="E94" s="9">
        <v>-69.76274520167857</v>
      </c>
    </row>
    <row r="96" spans="1:5">
      <c r="A96" t="s">
        <v>40</v>
      </c>
      <c r="C96" t="s">
        <v>41</v>
      </c>
      <c r="E96" t="s">
        <v>42</v>
      </c>
    </row>
    <row r="97" spans="1:5">
      <c r="A97" s="9">
        <f t="array" ref="A97:A103">MMULT(A40:G46,B31:B37)</f>
        <v>7.9264032928889234</v>
      </c>
      <c r="C97" s="3">
        <f t="array" ref="C97:C103">MMULT(J14:J20,K14)</f>
        <v>-100</v>
      </c>
      <c r="E97" s="9">
        <f>A97+C97</f>
        <v>-92.073596707111079</v>
      </c>
    </row>
    <row r="98" spans="1:5">
      <c r="A98" s="9">
        <v>11.236588979888952</v>
      </c>
      <c r="C98" s="3">
        <v>0</v>
      </c>
      <c r="E98" s="9">
        <f t="shared" ref="E98:E103" si="10">A98+C98</f>
        <v>11.236588979888952</v>
      </c>
    </row>
    <row r="99" spans="1:5">
      <c r="A99" s="9">
        <v>1.1172376554629853</v>
      </c>
      <c r="C99" s="3">
        <v>0</v>
      </c>
      <c r="E99" s="9">
        <f t="shared" si="10"/>
        <v>1.1172376554629853</v>
      </c>
    </row>
    <row r="100" spans="1:5">
      <c r="A100" s="9">
        <v>9.834093375978469</v>
      </c>
      <c r="C100" s="3">
        <v>0</v>
      </c>
      <c r="E100" s="9">
        <f t="shared" si="10"/>
        <v>9.834093375978469</v>
      </c>
    </row>
    <row r="101" spans="1:5">
      <c r="A101" s="9">
        <v>6.4582466415988584</v>
      </c>
      <c r="C101" s="3">
        <v>0</v>
      </c>
      <c r="E101" s="9">
        <f t="shared" si="10"/>
        <v>6.4582466415988584</v>
      </c>
    </row>
    <row r="102" spans="1:5">
      <c r="A102" s="9">
        <v>7.0352401220567762</v>
      </c>
      <c r="C102" s="3">
        <v>0</v>
      </c>
      <c r="E102" s="9">
        <f t="shared" si="10"/>
        <v>7.0352401220567762</v>
      </c>
    </row>
    <row r="103" spans="1:5">
      <c r="A103" s="9">
        <v>3.4292205518173549</v>
      </c>
      <c r="C103" s="3">
        <v>-100</v>
      </c>
      <c r="E103" s="9">
        <f t="shared" si="10"/>
        <v>-96.570779448182648</v>
      </c>
    </row>
    <row r="105" spans="1:5">
      <c r="A105" t="s">
        <v>43</v>
      </c>
      <c r="C105" t="s">
        <v>44</v>
      </c>
      <c r="E105" t="s">
        <v>45</v>
      </c>
    </row>
    <row r="106" spans="1:5">
      <c r="A106" s="10">
        <f t="array" ref="A106:A110">MMULT(A76:G80,E97:E103)</f>
        <v>-0.65449504632956457</v>
      </c>
      <c r="C106" s="5">
        <f t="array" ref="C106:C110">MMULT(A23:G27,B31:B37)</f>
        <v>6.0000000000000116E-2</v>
      </c>
      <c r="E106" s="10">
        <f>A106-(C106-J23)</f>
        <v>-0.65449504632956468</v>
      </c>
    </row>
    <row r="107" spans="1:5">
      <c r="A107" s="10">
        <v>1.9999999999999997E-2</v>
      </c>
      <c r="C107" s="5">
        <v>3.9999999999999994E-2</v>
      </c>
      <c r="E107" s="10">
        <f>A107-(C107-J24)</f>
        <v>2.0000000000000004E-2</v>
      </c>
    </row>
    <row r="108" spans="1:5">
      <c r="A108" s="10">
        <v>1.5000000000000008E-2</v>
      </c>
      <c r="C108" s="5">
        <v>3.0000000000000016E-2</v>
      </c>
      <c r="E108" s="10">
        <f>A108-(C108-J25)</f>
        <v>1.4999999999999991E-2</v>
      </c>
    </row>
    <row r="109" spans="1:5">
      <c r="A109" s="10">
        <v>1.4999999999999947E-2</v>
      </c>
      <c r="C109" s="5">
        <v>2.9999999999999895E-2</v>
      </c>
      <c r="E109" s="10">
        <f>A109-(C109-J26)</f>
        <v>1.5000000000000051E-2</v>
      </c>
    </row>
    <row r="110" spans="1:5">
      <c r="A110" s="10">
        <v>-1.3139521741705771</v>
      </c>
      <c r="C110" s="5">
        <v>4.0000000000000036E-2</v>
      </c>
      <c r="E110" s="10">
        <f>A110-(C110-J27)</f>
        <v>-1.3139521741705771</v>
      </c>
    </row>
    <row r="112" spans="1:5">
      <c r="A112" t="s">
        <v>57</v>
      </c>
    </row>
    <row r="113" spans="1:5">
      <c r="A113" s="18">
        <f t="array" ref="A113:A117">MMULT(A90:E94,E106:E110)</f>
        <v>92.300092505088131</v>
      </c>
    </row>
    <row r="114" spans="1:5">
      <c r="A114" s="18">
        <v>79.841908347019626</v>
      </c>
    </row>
    <row r="115" spans="1:5">
      <c r="A115" s="18">
        <v>80.199662674607538</v>
      </c>
    </row>
    <row r="116" spans="1:5">
      <c r="A116" s="18">
        <v>88.995643991330638</v>
      </c>
    </row>
    <row r="117" spans="1:5">
      <c r="A117" s="18">
        <v>96.454556951805557</v>
      </c>
    </row>
    <row r="119" spans="1:5">
      <c r="A119" t="s">
        <v>47</v>
      </c>
      <c r="C119" t="s">
        <v>48</v>
      </c>
      <c r="E119" t="s">
        <v>49</v>
      </c>
    </row>
    <row r="120" spans="1:5">
      <c r="A120">
        <f t="array" ref="A120:A126">MMULT(C14:G20,A113:A117)</f>
        <v>92.300092505088131</v>
      </c>
      <c r="C120">
        <f>A120+C97</f>
        <v>-7.6999074949118693</v>
      </c>
      <c r="E120">
        <f t="array" ref="E120:E126">MMULT(A67:G73,C120:C126)</f>
        <v>-5.2705485374630621E-2</v>
      </c>
    </row>
    <row r="121" spans="1:5">
      <c r="A121">
        <v>-12.458184158068505</v>
      </c>
      <c r="C121">
        <f t="shared" ref="C121:C126" si="11">A121+C98</f>
        <v>-12.458184158068505</v>
      </c>
      <c r="E121">
        <v>-1.9117003398535386E-2</v>
      </c>
    </row>
    <row r="122" spans="1:5">
      <c r="A122">
        <v>-0.35775432758791226</v>
      </c>
      <c r="C122">
        <f t="shared" si="11"/>
        <v>-0.35775432758791226</v>
      </c>
      <c r="E122">
        <v>-8.8299660146458575E-4</v>
      </c>
    </row>
    <row r="123" spans="1:5">
      <c r="A123">
        <v>-8.7959813167231005</v>
      </c>
      <c r="C123">
        <f t="shared" si="11"/>
        <v>-8.7959813167231005</v>
      </c>
      <c r="E123">
        <v>-1.5882996601464586E-2</v>
      </c>
    </row>
    <row r="124" spans="1:5">
      <c r="A124">
        <v>-3.3044485137574924</v>
      </c>
      <c r="C124">
        <f t="shared" si="11"/>
        <v>-3.3044485137574924</v>
      </c>
      <c r="E124">
        <v>-3.5884819760952894E-3</v>
      </c>
    </row>
    <row r="125" spans="1:5">
      <c r="A125">
        <v>-7.4589129604749189</v>
      </c>
      <c r="C125">
        <f t="shared" si="11"/>
        <v>-7.4589129604749189</v>
      </c>
      <c r="E125">
        <v>-2.7294514625369415E-2</v>
      </c>
    </row>
    <row r="126" spans="1:5">
      <c r="A126">
        <v>96.454556951805557</v>
      </c>
      <c r="C126">
        <f t="shared" si="11"/>
        <v>-3.5454430481944428</v>
      </c>
      <c r="E126">
        <v>-4.7294514625369349E-2</v>
      </c>
    </row>
    <row r="128" spans="1:5">
      <c r="A128" t="s">
        <v>50</v>
      </c>
    </row>
    <row r="129" spans="1:7">
      <c r="A129">
        <f t="array" ref="A129:G135">MMULT(A67:G73,A40:G46)</f>
        <v>0.5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0.5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0.5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0.5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</v>
      </c>
    </row>
    <row r="138" spans="1:7">
      <c r="A138" t="s">
        <v>51</v>
      </c>
    </row>
    <row r="139" spans="1:7">
      <c r="A139">
        <f>M23-A129</f>
        <v>0.5</v>
      </c>
      <c r="B139">
        <f t="shared" ref="B139:G145" si="12">N23-B129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</row>
    <row r="140" spans="1:7">
      <c r="A140">
        <f t="shared" ref="A140:A145" si="13">M24-A130</f>
        <v>0</v>
      </c>
      <c r="B140">
        <f t="shared" si="12"/>
        <v>0.5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</row>
    <row r="141" spans="1:7">
      <c r="A141">
        <f t="shared" si="13"/>
        <v>0</v>
      </c>
      <c r="B141">
        <f t="shared" si="12"/>
        <v>0</v>
      </c>
      <c r="C141">
        <f t="shared" si="12"/>
        <v>0.5</v>
      </c>
      <c r="D141">
        <f t="shared" si="12"/>
        <v>0</v>
      </c>
      <c r="E141">
        <f t="shared" si="12"/>
        <v>0</v>
      </c>
      <c r="F141">
        <f t="shared" si="12"/>
        <v>0</v>
      </c>
      <c r="G141">
        <f t="shared" si="12"/>
        <v>0</v>
      </c>
    </row>
    <row r="142" spans="1:7">
      <c r="A142">
        <f t="shared" si="13"/>
        <v>0</v>
      </c>
      <c r="B142">
        <f t="shared" si="12"/>
        <v>0</v>
      </c>
      <c r="C142">
        <f t="shared" si="12"/>
        <v>0</v>
      </c>
      <c r="D142">
        <f t="shared" si="12"/>
        <v>0.5</v>
      </c>
      <c r="E142">
        <f t="shared" si="12"/>
        <v>0</v>
      </c>
      <c r="F142">
        <f t="shared" si="12"/>
        <v>0</v>
      </c>
      <c r="G142">
        <f t="shared" si="12"/>
        <v>0</v>
      </c>
    </row>
    <row r="143" spans="1:7">
      <c r="A143">
        <f t="shared" si="13"/>
        <v>0</v>
      </c>
      <c r="B143">
        <f t="shared" si="12"/>
        <v>0</v>
      </c>
      <c r="C143">
        <f t="shared" si="12"/>
        <v>0</v>
      </c>
      <c r="D143">
        <f t="shared" si="12"/>
        <v>0</v>
      </c>
      <c r="E143">
        <f t="shared" si="12"/>
        <v>0.5</v>
      </c>
      <c r="F143">
        <f t="shared" si="12"/>
        <v>0</v>
      </c>
      <c r="G143">
        <f t="shared" si="12"/>
        <v>0</v>
      </c>
    </row>
    <row r="144" spans="1:7">
      <c r="A144">
        <f t="shared" si="13"/>
        <v>0</v>
      </c>
      <c r="B144">
        <f t="shared" si="12"/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0.5</v>
      </c>
      <c r="G144">
        <f t="shared" si="12"/>
        <v>0</v>
      </c>
    </row>
    <row r="145" spans="1:7">
      <c r="A145">
        <f t="shared" si="13"/>
        <v>0</v>
      </c>
      <c r="B145">
        <f t="shared" si="12"/>
        <v>0</v>
      </c>
      <c r="C145">
        <f t="shared" si="12"/>
        <v>0</v>
      </c>
      <c r="D145">
        <f t="shared" si="12"/>
        <v>0</v>
      </c>
      <c r="E145">
        <f t="shared" si="12"/>
        <v>0</v>
      </c>
      <c r="F145">
        <f t="shared" si="12"/>
        <v>0</v>
      </c>
      <c r="G145">
        <f t="shared" si="12"/>
        <v>0.5</v>
      </c>
    </row>
    <row r="147" spans="1:7">
      <c r="A147" t="s">
        <v>52</v>
      </c>
      <c r="C147" t="s">
        <v>53</v>
      </c>
    </row>
    <row r="148" spans="1:7">
      <c r="A148">
        <f t="array" ref="A148:A154">MMULT(A139:G145,B31:B37)</f>
        <v>5.4255837891928171E-2</v>
      </c>
      <c r="C148" s="18">
        <f>A148-E120</f>
        <v>0.1069613232665588</v>
      </c>
    </row>
    <row r="149" spans="1:7">
      <c r="A149">
        <v>1.7242473460898505E-2</v>
      </c>
      <c r="C149" s="18">
        <f t="shared" ref="C149:C154" si="14">A149-E121</f>
        <v>3.6359476859433887E-2</v>
      </c>
    </row>
    <row r="150" spans="1:7">
      <c r="A150">
        <v>2.7575265391014941E-3</v>
      </c>
      <c r="C150" s="18">
        <f t="shared" si="14"/>
        <v>3.6405231405660797E-3</v>
      </c>
    </row>
    <row r="151" spans="1:7">
      <c r="A151">
        <v>1.7757526539101502E-2</v>
      </c>
      <c r="C151" s="18">
        <f t="shared" si="14"/>
        <v>3.3640523140566092E-2</v>
      </c>
    </row>
    <row r="152" spans="1:7">
      <c r="A152">
        <v>7.0133644310296046E-3</v>
      </c>
      <c r="C152" s="18">
        <f t="shared" si="14"/>
        <v>1.0601846407124894E-2</v>
      </c>
    </row>
    <row r="153" spans="1:7">
      <c r="A153">
        <v>2.5744162108071844E-2</v>
      </c>
      <c r="C153" s="18">
        <f t="shared" si="14"/>
        <v>5.3038676733441259E-2</v>
      </c>
    </row>
    <row r="154" spans="1:7">
      <c r="A154">
        <v>4.5744162108071862E-2</v>
      </c>
      <c r="C154" s="18">
        <f t="shared" si="14"/>
        <v>9.3038676733441211E-2</v>
      </c>
    </row>
  </sheetData>
  <phoneticPr fontId="1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4"/>
  <sheetViews>
    <sheetView workbookViewId="0">
      <selection activeCell="B35" sqref="B35"/>
    </sheetView>
  </sheetViews>
  <sheetFormatPr defaultRowHeight="12.75"/>
  <cols>
    <col min="1" max="256" width="11.42578125" customWidth="1"/>
  </cols>
  <sheetData>
    <row r="1" spans="1:19">
      <c r="A1" s="19" t="s">
        <v>60</v>
      </c>
    </row>
    <row r="3" spans="1:19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9">
      <c r="A4" s="7" t="s">
        <v>7</v>
      </c>
      <c r="B4" s="14">
        <v>0.25</v>
      </c>
      <c r="C4" s="4">
        <v>500</v>
      </c>
      <c r="D4" s="15">
        <v>6.0000000000000002E-5</v>
      </c>
      <c r="E4" s="4">
        <v>0</v>
      </c>
      <c r="F4" s="3">
        <f>B4^2/4*PI()</f>
        <v>4.9087385212340517E-2</v>
      </c>
    </row>
    <row r="5" spans="1:19">
      <c r="A5" s="8" t="s">
        <v>8</v>
      </c>
      <c r="B5" s="14">
        <v>0.15</v>
      </c>
      <c r="C5" s="4">
        <v>400</v>
      </c>
      <c r="D5" s="15">
        <v>6.0000000000000002E-5</v>
      </c>
      <c r="E5" s="4">
        <v>10</v>
      </c>
      <c r="F5" s="3">
        <f t="shared" ref="F5:F10" si="0">B5^2/4*PI()</f>
        <v>1.7671458676442587E-2</v>
      </c>
    </row>
    <row r="6" spans="1:19">
      <c r="A6" s="8" t="s">
        <v>9</v>
      </c>
      <c r="B6" s="14">
        <v>0.1</v>
      </c>
      <c r="C6" s="4">
        <v>200</v>
      </c>
      <c r="D6" s="15">
        <v>6.0000000000000002E-5</v>
      </c>
      <c r="E6" s="4">
        <v>0</v>
      </c>
      <c r="F6" s="3">
        <f t="shared" si="0"/>
        <v>7.8539816339744835E-3</v>
      </c>
    </row>
    <row r="7" spans="1:19">
      <c r="A7" s="8" t="s">
        <v>10</v>
      </c>
      <c r="B7" s="14">
        <v>0.15</v>
      </c>
      <c r="C7" s="4">
        <v>400</v>
      </c>
      <c r="D7" s="15">
        <v>6.0000000000000002E-5</v>
      </c>
      <c r="E7" s="4">
        <v>0</v>
      </c>
      <c r="F7" s="3">
        <f t="shared" si="0"/>
        <v>1.7671458676442587E-2</v>
      </c>
    </row>
    <row r="8" spans="1:19">
      <c r="A8" s="8" t="s">
        <v>11</v>
      </c>
      <c r="B8" s="14">
        <v>0.1</v>
      </c>
      <c r="C8" s="4">
        <v>200</v>
      </c>
      <c r="D8" s="15">
        <v>6.0000000000000002E-5</v>
      </c>
      <c r="E8" s="4">
        <v>0</v>
      </c>
      <c r="F8" s="3">
        <f t="shared" si="0"/>
        <v>7.8539816339744835E-3</v>
      </c>
    </row>
    <row r="9" spans="1:19">
      <c r="A9" s="8" t="s">
        <v>12</v>
      </c>
      <c r="B9" s="14">
        <v>0.2</v>
      </c>
      <c r="C9" s="4">
        <v>600</v>
      </c>
      <c r="D9" s="15">
        <v>6.0000000000000002E-5</v>
      </c>
      <c r="E9" s="4">
        <v>0</v>
      </c>
      <c r="F9" s="3">
        <f t="shared" si="0"/>
        <v>3.1415926535897934E-2</v>
      </c>
    </row>
    <row r="10" spans="1:19">
      <c r="A10" s="8" t="s">
        <v>13</v>
      </c>
      <c r="B10" s="14">
        <v>0.25</v>
      </c>
      <c r="C10" s="4">
        <v>300</v>
      </c>
      <c r="D10" s="15">
        <v>6.0000000000000002E-5</v>
      </c>
      <c r="E10" s="4">
        <v>0</v>
      </c>
      <c r="F10" s="3">
        <f t="shared" si="0"/>
        <v>4.9087385212340517E-2</v>
      </c>
    </row>
    <row r="12" spans="1:19">
      <c r="A12" t="s">
        <v>14</v>
      </c>
      <c r="I12" t="s">
        <v>15</v>
      </c>
      <c r="M12" t="s">
        <v>16</v>
      </c>
    </row>
    <row r="13" spans="1:19">
      <c r="A13" s="2" t="s">
        <v>17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 s="2" t="s">
        <v>18</v>
      </c>
      <c r="J13" t="s">
        <v>19</v>
      </c>
      <c r="K13" t="s">
        <v>20</v>
      </c>
    </row>
    <row r="14" spans="1:19">
      <c r="A14">
        <v>1</v>
      </c>
      <c r="B14">
        <v>-1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I14">
        <v>1</v>
      </c>
      <c r="J14" s="4">
        <v>-1</v>
      </c>
      <c r="K14" s="17">
        <v>100</v>
      </c>
      <c r="M14" s="4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>
        <v>2</v>
      </c>
      <c r="C15" s="4">
        <v>-1</v>
      </c>
      <c r="D15" s="4">
        <v>1</v>
      </c>
      <c r="E15" s="4">
        <v>0</v>
      </c>
      <c r="F15" s="4">
        <v>0</v>
      </c>
      <c r="G15" s="4">
        <v>0</v>
      </c>
      <c r="I15">
        <v>2</v>
      </c>
      <c r="J15" s="4">
        <v>0</v>
      </c>
      <c r="M15" s="3">
        <v>0</v>
      </c>
      <c r="N15" s="4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>
        <v>3</v>
      </c>
      <c r="C16" s="4">
        <v>0</v>
      </c>
      <c r="D16" s="4">
        <v>1</v>
      </c>
      <c r="E16" s="4">
        <v>-1</v>
      </c>
      <c r="F16" s="4">
        <v>0</v>
      </c>
      <c r="G16" s="4">
        <v>0</v>
      </c>
      <c r="I16">
        <v>3</v>
      </c>
      <c r="J16" s="4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</row>
    <row r="17" spans="1:19">
      <c r="A17">
        <v>4</v>
      </c>
      <c r="C17" s="4">
        <v>0</v>
      </c>
      <c r="D17" s="4">
        <v>0</v>
      </c>
      <c r="E17" s="4">
        <v>1</v>
      </c>
      <c r="F17" s="4">
        <v>-1</v>
      </c>
      <c r="G17" s="4">
        <v>0</v>
      </c>
      <c r="I17">
        <v>4</v>
      </c>
      <c r="J17" s="4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</row>
    <row r="18" spans="1:19">
      <c r="A18">
        <v>5</v>
      </c>
      <c r="C18" s="4">
        <v>-1</v>
      </c>
      <c r="D18" s="4">
        <v>0</v>
      </c>
      <c r="E18" s="4">
        <v>0</v>
      </c>
      <c r="F18" s="4">
        <v>1</v>
      </c>
      <c r="G18" s="4">
        <v>0</v>
      </c>
      <c r="I18">
        <v>5</v>
      </c>
      <c r="J18" s="4">
        <v>0</v>
      </c>
      <c r="M18" s="3">
        <v>0</v>
      </c>
      <c r="N18" s="3">
        <v>0</v>
      </c>
      <c r="O18" s="3">
        <v>0</v>
      </c>
      <c r="P18" s="3">
        <v>0</v>
      </c>
      <c r="Q18" s="4">
        <v>2</v>
      </c>
      <c r="R18" s="3">
        <v>0</v>
      </c>
      <c r="S18" s="3">
        <v>0</v>
      </c>
    </row>
    <row r="19" spans="1:19">
      <c r="A19">
        <v>6</v>
      </c>
      <c r="C19" s="4">
        <v>0</v>
      </c>
      <c r="D19" s="4">
        <v>0</v>
      </c>
      <c r="E19" s="4">
        <v>0</v>
      </c>
      <c r="F19" s="4">
        <v>1</v>
      </c>
      <c r="G19" s="4">
        <v>-1</v>
      </c>
      <c r="I19">
        <v>6</v>
      </c>
      <c r="J19" s="4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</v>
      </c>
      <c r="S19" s="3">
        <v>0</v>
      </c>
    </row>
    <row r="20" spans="1:19">
      <c r="A20">
        <v>7</v>
      </c>
      <c r="B20">
        <v>-1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I20">
        <v>1</v>
      </c>
      <c r="J20" s="4">
        <v>-1</v>
      </c>
      <c r="K20" s="17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</row>
    <row r="22" spans="1:19">
      <c r="A22" t="s">
        <v>21</v>
      </c>
      <c r="I22" t="s">
        <v>22</v>
      </c>
      <c r="M22" t="s">
        <v>23</v>
      </c>
    </row>
    <row r="23" spans="1:19">
      <c r="A23" s="3">
        <f t="array" ref="A23:G27">TRANSPOSE(C14:G20)</f>
        <v>1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I23">
        <v>2</v>
      </c>
      <c r="J23" s="4">
        <v>0.06</v>
      </c>
      <c r="M2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I24">
        <v>3</v>
      </c>
      <c r="J24" s="4">
        <v>0.04</v>
      </c>
      <c r="M24">
        <v>0</v>
      </c>
      <c r="N24">
        <v>1</v>
      </c>
      <c r="O24" s="13">
        <v>0</v>
      </c>
      <c r="P24" s="13">
        <v>0</v>
      </c>
      <c r="Q24" s="13">
        <v>0</v>
      </c>
      <c r="R24">
        <v>0</v>
      </c>
      <c r="S24">
        <v>0</v>
      </c>
    </row>
    <row r="25" spans="1:19">
      <c r="A25" s="3">
        <v>0</v>
      </c>
      <c r="B25" s="3">
        <v>0</v>
      </c>
      <c r="C25" s="3">
        <v>-1</v>
      </c>
      <c r="D25" s="3">
        <v>1</v>
      </c>
      <c r="E25" s="3">
        <v>0</v>
      </c>
      <c r="F25" s="3">
        <v>0</v>
      </c>
      <c r="G25" s="3">
        <v>0</v>
      </c>
      <c r="I25">
        <v>4</v>
      </c>
      <c r="J25" s="4">
        <v>0.03</v>
      </c>
      <c r="M25">
        <v>0</v>
      </c>
      <c r="N25">
        <v>0</v>
      </c>
      <c r="O25">
        <v>1</v>
      </c>
      <c r="P25" s="13">
        <v>0</v>
      </c>
      <c r="Q25" s="13">
        <v>0</v>
      </c>
      <c r="R25">
        <v>0</v>
      </c>
      <c r="S25">
        <v>0</v>
      </c>
    </row>
    <row r="26" spans="1:19">
      <c r="A26" s="3">
        <v>0</v>
      </c>
      <c r="B26" s="3">
        <v>0</v>
      </c>
      <c r="C26" s="3">
        <v>0</v>
      </c>
      <c r="D26" s="3">
        <v>-1</v>
      </c>
      <c r="E26" s="3">
        <v>1</v>
      </c>
      <c r="F26" s="3">
        <v>1</v>
      </c>
      <c r="G26" s="3">
        <v>0</v>
      </c>
      <c r="I26">
        <v>5</v>
      </c>
      <c r="J26" s="4">
        <v>0.03</v>
      </c>
      <c r="M26">
        <v>0</v>
      </c>
      <c r="N26">
        <v>0</v>
      </c>
      <c r="O26">
        <v>0</v>
      </c>
      <c r="P26">
        <v>1</v>
      </c>
      <c r="Q26" s="13">
        <v>0</v>
      </c>
      <c r="R26">
        <v>0</v>
      </c>
      <c r="S26">
        <v>0</v>
      </c>
    </row>
    <row r="27" spans="1:1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-1</v>
      </c>
      <c r="G27" s="3">
        <v>1</v>
      </c>
      <c r="I27">
        <v>6</v>
      </c>
      <c r="J27" s="4">
        <v>0.04</v>
      </c>
      <c r="M27">
        <v>0</v>
      </c>
      <c r="N27">
        <v>0</v>
      </c>
      <c r="O27">
        <v>0</v>
      </c>
      <c r="P27" s="13">
        <v>0</v>
      </c>
      <c r="Q27">
        <v>1</v>
      </c>
      <c r="R27">
        <v>0</v>
      </c>
      <c r="S27">
        <v>0</v>
      </c>
    </row>
    <row r="28" spans="1:19">
      <c r="M28">
        <v>0</v>
      </c>
      <c r="N28">
        <v>0</v>
      </c>
      <c r="O28">
        <v>0</v>
      </c>
      <c r="P28" s="13">
        <v>0</v>
      </c>
      <c r="Q28" s="13">
        <v>0</v>
      </c>
      <c r="R28">
        <v>1</v>
      </c>
      <c r="S28">
        <v>0</v>
      </c>
    </row>
    <row r="29" spans="1:19">
      <c r="M29">
        <v>0</v>
      </c>
      <c r="N29">
        <v>0</v>
      </c>
      <c r="O29">
        <v>0</v>
      </c>
      <c r="P29" s="13">
        <v>0</v>
      </c>
      <c r="Q29" s="13">
        <v>0</v>
      </c>
      <c r="R29">
        <v>0</v>
      </c>
      <c r="S29">
        <v>1</v>
      </c>
    </row>
    <row r="30" spans="1:19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</row>
    <row r="31" spans="1:19">
      <c r="A31" s="7" t="s">
        <v>7</v>
      </c>
      <c r="B31" s="4">
        <f>'I4'!C148</f>
        <v>0.1069613232665588</v>
      </c>
      <c r="C31" s="10">
        <f t="shared" ref="C31:C37" si="1">B31/F4</f>
        <v>2.1789981846429423</v>
      </c>
      <c r="D31" s="11">
        <f t="shared" ref="D31:D37" si="2">C31*B4/0.00000114</f>
        <v>477850.47908836452</v>
      </c>
      <c r="E31" s="12">
        <f t="shared" ref="E31:E37" si="3">0.25/(LOG(D4/3.7/B4+5.74/D31^0.9))^2</f>
        <v>1.5930566517866739E-2</v>
      </c>
      <c r="F31" s="5">
        <f t="shared" ref="F31:F37" si="4">E31*C31^2*C4/19.62/B4</f>
        <v>7.7103829712747194</v>
      </c>
      <c r="G31" s="5">
        <f t="shared" ref="G31:G37" si="5">E4*C31^2/19.62</f>
        <v>0</v>
      </c>
      <c r="H31" s="5">
        <f>G31+F31</f>
        <v>7.7103829712747194</v>
      </c>
      <c r="I31" s="5">
        <f>H31/B31^2</f>
        <v>673.94183413645305</v>
      </c>
    </row>
    <row r="32" spans="1:19">
      <c r="A32" s="8" t="s">
        <v>8</v>
      </c>
      <c r="B32" s="4">
        <f>'I4'!C149</f>
        <v>3.6359476859433887E-2</v>
      </c>
      <c r="C32" s="10">
        <f t="shared" si="1"/>
        <v>2.0575255005917459</v>
      </c>
      <c r="D32" s="11">
        <f t="shared" si="2"/>
        <v>270727.03955154552</v>
      </c>
      <c r="E32" s="12">
        <f t="shared" si="3"/>
        <v>1.787768189311496E-2</v>
      </c>
      <c r="F32" s="5">
        <f t="shared" si="4"/>
        <v>10.286588990642054</v>
      </c>
      <c r="G32" s="5">
        <f t="shared" si="5"/>
        <v>2.1577019294522497</v>
      </c>
      <c r="H32" s="5">
        <f t="shared" ref="H32:H37" si="6">G32+F32</f>
        <v>12.444290920094303</v>
      </c>
      <c r="I32" s="5">
        <f t="shared" ref="I32:I37" si="7">H32/B32^2</f>
        <v>9413.1483568155982</v>
      </c>
    </row>
    <row r="33" spans="1:9">
      <c r="A33" s="8" t="s">
        <v>9</v>
      </c>
      <c r="B33" s="4">
        <f>'I4'!C150</f>
        <v>3.6405231405660797E-3</v>
      </c>
      <c r="C33" s="10">
        <f t="shared" si="1"/>
        <v>0.463525802609218</v>
      </c>
      <c r="D33" s="11">
        <f t="shared" si="2"/>
        <v>40660.158123615613</v>
      </c>
      <c r="E33" s="12">
        <f t="shared" si="3"/>
        <v>2.3756245534455048E-2</v>
      </c>
      <c r="F33" s="5">
        <f t="shared" si="4"/>
        <v>0.52030335592436161</v>
      </c>
      <c r="G33" s="5">
        <f t="shared" si="5"/>
        <v>0</v>
      </c>
      <c r="H33" s="5">
        <f t="shared" si="6"/>
        <v>0.52030335592436161</v>
      </c>
      <c r="I33" s="5">
        <f t="shared" si="7"/>
        <v>39258.0781479957</v>
      </c>
    </row>
    <row r="34" spans="1:9">
      <c r="A34" s="8" t="s">
        <v>10</v>
      </c>
      <c r="B34" s="4">
        <f>'I4'!C151</f>
        <v>3.3640523140566092E-2</v>
      </c>
      <c r="C34" s="10">
        <f t="shared" si="1"/>
        <v>1.90366419413987</v>
      </c>
      <c r="D34" s="11">
        <f t="shared" si="2"/>
        <v>250482.13080787758</v>
      </c>
      <c r="E34" s="12">
        <f t="shared" si="3"/>
        <v>1.7998854986687678E-2</v>
      </c>
      <c r="F34" s="5">
        <f t="shared" si="4"/>
        <v>8.8653378316518854</v>
      </c>
      <c r="G34" s="5">
        <f t="shared" si="5"/>
        <v>0</v>
      </c>
      <c r="H34" s="5">
        <f t="shared" si="6"/>
        <v>8.8653378316518854</v>
      </c>
      <c r="I34" s="5">
        <f t="shared" si="7"/>
        <v>7833.7518130612534</v>
      </c>
    </row>
    <row r="35" spans="1:9">
      <c r="A35" s="8" t="s">
        <v>11</v>
      </c>
      <c r="B35" s="4">
        <f>'I4'!C152</f>
        <v>1.0601846407124894E-2</v>
      </c>
      <c r="C35" s="10">
        <f t="shared" si="1"/>
        <v>1.349869009275982</v>
      </c>
      <c r="D35" s="11">
        <f t="shared" si="2"/>
        <v>118409.5622171914</v>
      </c>
      <c r="E35" s="12">
        <f t="shared" si="3"/>
        <v>2.0437590650661964E-2</v>
      </c>
      <c r="F35" s="5">
        <f t="shared" si="4"/>
        <v>3.7961550507197415</v>
      </c>
      <c r="G35" s="5">
        <f t="shared" si="5"/>
        <v>0</v>
      </c>
      <c r="H35" s="5">
        <f t="shared" si="6"/>
        <v>3.7961550507197415</v>
      </c>
      <c r="I35" s="5">
        <f t="shared" si="7"/>
        <v>33773.877684365274</v>
      </c>
    </row>
    <row r="36" spans="1:9">
      <c r="A36" s="8" t="s">
        <v>12</v>
      </c>
      <c r="B36" s="4">
        <f>'I4'!C153</f>
        <v>5.3038676733441259E-2</v>
      </c>
      <c r="C36" s="10">
        <f t="shared" si="1"/>
        <v>1.6882735154360553</v>
      </c>
      <c r="D36" s="11">
        <f t="shared" si="2"/>
        <v>296188.33604141319</v>
      </c>
      <c r="E36" s="12">
        <f t="shared" si="3"/>
        <v>1.7081479958396675E-2</v>
      </c>
      <c r="F36" s="5">
        <f t="shared" si="4"/>
        <v>7.4444627743098195</v>
      </c>
      <c r="G36" s="5">
        <f t="shared" si="5"/>
        <v>0</v>
      </c>
      <c r="H36" s="5">
        <f t="shared" si="6"/>
        <v>7.4444627743098195</v>
      </c>
      <c r="I36" s="5">
        <f t="shared" si="7"/>
        <v>2646.3543849352009</v>
      </c>
    </row>
    <row r="37" spans="1:9">
      <c r="A37" s="8" t="s">
        <v>13</v>
      </c>
      <c r="B37" s="4">
        <f>'I3'!C154</f>
        <v>9.1488324216143724E-2</v>
      </c>
      <c r="C37" s="10">
        <f t="shared" si="1"/>
        <v>1.8637848363767329</v>
      </c>
      <c r="D37" s="11">
        <f t="shared" si="2"/>
        <v>408724.74481945892</v>
      </c>
      <c r="E37" s="12">
        <f t="shared" si="3"/>
        <v>1.6140672544288994E-2</v>
      </c>
      <c r="F37" s="5">
        <f t="shared" si="4"/>
        <v>3.4292205518173544</v>
      </c>
      <c r="G37" s="5">
        <f t="shared" si="5"/>
        <v>0</v>
      </c>
      <c r="H37" s="5">
        <f t="shared" si="6"/>
        <v>3.4292205518173544</v>
      </c>
      <c r="I37" s="5">
        <f t="shared" si="7"/>
        <v>409.69821555915416</v>
      </c>
    </row>
    <row r="39" spans="1:9">
      <c r="A39" s="16" t="s">
        <v>33</v>
      </c>
    </row>
    <row r="40" spans="1:9">
      <c r="A40" s="5">
        <f>I31*B31</f>
        <v>72.08571038392671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9">
      <c r="A41" s="5">
        <v>0</v>
      </c>
      <c r="B41" s="5">
        <f>I32*B32</f>
        <v>342.25714985405483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9">
      <c r="A42" s="5">
        <v>0</v>
      </c>
      <c r="B42" s="5">
        <v>0</v>
      </c>
      <c r="C42" s="5">
        <f>I33*B33</f>
        <v>142.9199419519299</v>
      </c>
      <c r="D42" s="5">
        <v>0</v>
      </c>
      <c r="E42" s="5">
        <v>0</v>
      </c>
      <c r="F42" s="5">
        <v>0</v>
      </c>
      <c r="G42" s="5">
        <v>0</v>
      </c>
    </row>
    <row r="43" spans="1:9">
      <c r="A43" s="5">
        <v>0</v>
      </c>
      <c r="B43" s="5">
        <v>0</v>
      </c>
      <c r="C43" s="5">
        <v>0</v>
      </c>
      <c r="D43" s="5">
        <f>I34*B34</f>
        <v>263.53150914473866</v>
      </c>
      <c r="E43" s="5">
        <v>0</v>
      </c>
      <c r="F43" s="5">
        <v>0</v>
      </c>
      <c r="G43" s="5">
        <v>0</v>
      </c>
    </row>
    <row r="44" spans="1:9">
      <c r="A44" s="5">
        <v>0</v>
      </c>
      <c r="B44" s="5">
        <v>0</v>
      </c>
      <c r="C44" s="5">
        <v>0</v>
      </c>
      <c r="D44" s="5">
        <v>0</v>
      </c>
      <c r="E44" s="5">
        <f>I35*B35</f>
        <v>358.06546378266364</v>
      </c>
      <c r="F44" s="5">
        <v>0</v>
      </c>
      <c r="G44" s="5">
        <v>0</v>
      </c>
    </row>
    <row r="45" spans="1:9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f>I36*B36</f>
        <v>140.35913474470289</v>
      </c>
      <c r="G45" s="5">
        <v>0</v>
      </c>
    </row>
    <row r="46" spans="1:9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f>I37*B37</f>
        <v>37.482603175851438</v>
      </c>
    </row>
    <row r="48" spans="1:9">
      <c r="A48" t="s">
        <v>34</v>
      </c>
    </row>
    <row r="49" spans="1:7">
      <c r="A49" s="5">
        <f>A40</f>
        <v>72.08571038392671</v>
      </c>
      <c r="B49" s="5">
        <f t="shared" ref="B49:G49" si="8">B40</f>
        <v>0</v>
      </c>
      <c r="C49" s="5">
        <f t="shared" si="8"/>
        <v>0</v>
      </c>
      <c r="D49" s="5">
        <f t="shared" si="8"/>
        <v>0</v>
      </c>
      <c r="E49" s="5">
        <f t="shared" si="8"/>
        <v>0</v>
      </c>
      <c r="F49" s="5">
        <f t="shared" si="8"/>
        <v>0</v>
      </c>
      <c r="G49" s="5">
        <f t="shared" si="8"/>
        <v>0</v>
      </c>
    </row>
    <row r="50" spans="1:7">
      <c r="A50" s="5">
        <f t="shared" ref="A50:G55" si="9">A41</f>
        <v>0</v>
      </c>
      <c r="B50" s="5">
        <f t="shared" si="9"/>
        <v>342.25714985405483</v>
      </c>
      <c r="C50" s="5">
        <f t="shared" si="9"/>
        <v>0</v>
      </c>
      <c r="D50" s="5">
        <f t="shared" si="9"/>
        <v>0</v>
      </c>
      <c r="E50" s="5">
        <f t="shared" si="9"/>
        <v>0</v>
      </c>
      <c r="F50" s="5">
        <f t="shared" si="9"/>
        <v>0</v>
      </c>
      <c r="G50" s="5">
        <f t="shared" si="9"/>
        <v>0</v>
      </c>
    </row>
    <row r="51" spans="1:7">
      <c r="A51" s="5">
        <f t="shared" si="9"/>
        <v>0</v>
      </c>
      <c r="B51" s="5">
        <f t="shared" si="9"/>
        <v>0</v>
      </c>
      <c r="C51" s="5">
        <f t="shared" si="9"/>
        <v>142.9199419519299</v>
      </c>
      <c r="D51" s="5">
        <f t="shared" si="9"/>
        <v>0</v>
      </c>
      <c r="E51" s="5">
        <f t="shared" si="9"/>
        <v>0</v>
      </c>
      <c r="F51" s="5">
        <f t="shared" si="9"/>
        <v>0</v>
      </c>
      <c r="G51" s="5">
        <f t="shared" si="9"/>
        <v>0</v>
      </c>
    </row>
    <row r="52" spans="1:7">
      <c r="A52" s="5">
        <f t="shared" si="9"/>
        <v>0</v>
      </c>
      <c r="B52" s="5">
        <f t="shared" si="9"/>
        <v>0</v>
      </c>
      <c r="C52" s="5">
        <f t="shared" si="9"/>
        <v>0</v>
      </c>
      <c r="D52" s="5">
        <f t="shared" si="9"/>
        <v>263.53150914473866</v>
      </c>
      <c r="E52" s="5">
        <f t="shared" si="9"/>
        <v>0</v>
      </c>
      <c r="F52" s="5">
        <f t="shared" si="9"/>
        <v>0</v>
      </c>
      <c r="G52" s="5">
        <f t="shared" si="9"/>
        <v>0</v>
      </c>
    </row>
    <row r="53" spans="1:7">
      <c r="A53" s="5">
        <f t="shared" si="9"/>
        <v>0</v>
      </c>
      <c r="B53" s="5">
        <f t="shared" si="9"/>
        <v>0</v>
      </c>
      <c r="C53" s="5">
        <f t="shared" si="9"/>
        <v>0</v>
      </c>
      <c r="D53" s="5">
        <f t="shared" si="9"/>
        <v>0</v>
      </c>
      <c r="E53" s="5">
        <f t="shared" si="9"/>
        <v>358.06546378266364</v>
      </c>
      <c r="F53" s="5">
        <f t="shared" si="9"/>
        <v>0</v>
      </c>
      <c r="G53" s="5">
        <f t="shared" si="9"/>
        <v>0</v>
      </c>
    </row>
    <row r="54" spans="1:7">
      <c r="A54" s="5">
        <f t="shared" si="9"/>
        <v>0</v>
      </c>
      <c r="B54" s="5">
        <f t="shared" si="9"/>
        <v>0</v>
      </c>
      <c r="C54" s="5">
        <f t="shared" si="9"/>
        <v>0</v>
      </c>
      <c r="D54" s="5">
        <f t="shared" si="9"/>
        <v>0</v>
      </c>
      <c r="E54" s="5">
        <f t="shared" si="9"/>
        <v>0</v>
      </c>
      <c r="F54" s="5">
        <f t="shared" si="9"/>
        <v>140.35913474470289</v>
      </c>
      <c r="G54" s="5">
        <f t="shared" si="9"/>
        <v>0</v>
      </c>
    </row>
    <row r="55" spans="1:7">
      <c r="A55" s="5">
        <f>A46</f>
        <v>0</v>
      </c>
      <c r="B55" s="5">
        <f t="shared" si="9"/>
        <v>0</v>
      </c>
      <c r="C55" s="5">
        <f t="shared" si="9"/>
        <v>0</v>
      </c>
      <c r="D55" s="5">
        <f t="shared" si="9"/>
        <v>0</v>
      </c>
      <c r="E55" s="5">
        <f t="shared" si="9"/>
        <v>0</v>
      </c>
      <c r="F55" s="5">
        <f t="shared" si="9"/>
        <v>0</v>
      </c>
      <c r="G55" s="5">
        <f t="shared" si="9"/>
        <v>37.482603175851438</v>
      </c>
    </row>
    <row r="57" spans="1:7">
      <c r="A57" t="s">
        <v>35</v>
      </c>
    </row>
    <row r="58" spans="1:7">
      <c r="A58" s="5">
        <f t="array" ref="A58:G64">MMULT(M14:S20,A49:G55)</f>
        <v>144.17142076785342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>
      <c r="A59" s="5">
        <v>0</v>
      </c>
      <c r="B59" s="5">
        <v>684.51429970810966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5">
        <v>0</v>
      </c>
      <c r="B60" s="5">
        <v>0</v>
      </c>
      <c r="C60" s="5">
        <v>285.8398839038598</v>
      </c>
      <c r="D60" s="5">
        <v>0</v>
      </c>
      <c r="E60" s="5">
        <v>0</v>
      </c>
      <c r="F60" s="5">
        <v>0</v>
      </c>
      <c r="G60" s="5">
        <v>0</v>
      </c>
    </row>
    <row r="61" spans="1:7">
      <c r="A61" s="5">
        <v>0</v>
      </c>
      <c r="B61" s="5">
        <v>0</v>
      </c>
      <c r="C61" s="5">
        <v>0</v>
      </c>
      <c r="D61" s="5">
        <v>527.06301828947733</v>
      </c>
      <c r="E61" s="5">
        <v>0</v>
      </c>
      <c r="F61" s="5">
        <v>0</v>
      </c>
      <c r="G61" s="5">
        <v>0</v>
      </c>
    </row>
    <row r="62" spans="1:7">
      <c r="A62" s="5">
        <v>0</v>
      </c>
      <c r="B62" s="5">
        <v>0</v>
      </c>
      <c r="C62" s="5">
        <v>0</v>
      </c>
      <c r="D62" s="5">
        <v>0</v>
      </c>
      <c r="E62" s="5">
        <v>716.13092756532728</v>
      </c>
      <c r="F62" s="5">
        <v>0</v>
      </c>
      <c r="G62" s="5">
        <v>0</v>
      </c>
    </row>
    <row r="63" spans="1:7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280.71826948940577</v>
      </c>
      <c r="G63" s="5">
        <v>0</v>
      </c>
    </row>
    <row r="64" spans="1:7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74.965206351702875</v>
      </c>
    </row>
    <row r="66" spans="1:7">
      <c r="A66" t="s">
        <v>36</v>
      </c>
    </row>
    <row r="67" spans="1:7">
      <c r="A67" s="3">
        <f t="array" ref="A67:G73">MINVERSE(A58:G64)</f>
        <v>6.9361874543097703E-3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0</v>
      </c>
      <c r="B68" s="3">
        <v>1.4608898607763486E-3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0</v>
      </c>
      <c r="B69" s="3">
        <v>0</v>
      </c>
      <c r="C69" s="3">
        <v>3.4984620982295906E-3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1.8973063282743409E-3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1.3963927007031511E-3</v>
      </c>
      <c r="F71" s="3">
        <v>0</v>
      </c>
      <c r="G71" s="3">
        <v>0</v>
      </c>
    </row>
    <row r="72" spans="1:7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3.5622904124440668E-3</v>
      </c>
      <c r="G72" s="3">
        <v>0</v>
      </c>
    </row>
    <row r="73" spans="1:7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1.333952174170577E-2</v>
      </c>
    </row>
    <row r="75" spans="1:7">
      <c r="A75" t="s">
        <v>37</v>
      </c>
    </row>
    <row r="76" spans="1:7">
      <c r="A76" s="3">
        <f t="array" ref="A76:G80">MMULT(A23:G27,A67:G73)</f>
        <v>6.9361874543097703E-3</v>
      </c>
      <c r="B76" s="3">
        <v>-1.4608898607763486E-3</v>
      </c>
      <c r="C76" s="3">
        <v>0</v>
      </c>
      <c r="D76" s="3">
        <v>0</v>
      </c>
      <c r="E76" s="3">
        <v>-1.3963927007031511E-3</v>
      </c>
      <c r="F76" s="3">
        <v>0</v>
      </c>
      <c r="G76" s="3">
        <v>0</v>
      </c>
    </row>
    <row r="77" spans="1:7">
      <c r="A77" s="3">
        <v>0</v>
      </c>
      <c r="B77" s="3">
        <v>1.4608898607763486E-3</v>
      </c>
      <c r="C77" s="3">
        <v>3.4984620982295906E-3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0</v>
      </c>
      <c r="B78" s="3">
        <v>0</v>
      </c>
      <c r="C78" s="3">
        <v>-3.4984620982295906E-3</v>
      </c>
      <c r="D78" s="3">
        <v>1.8973063282743409E-3</v>
      </c>
      <c r="E78" s="3">
        <v>0</v>
      </c>
      <c r="F78" s="3">
        <v>0</v>
      </c>
      <c r="G78" s="3">
        <v>0</v>
      </c>
    </row>
    <row r="79" spans="1:7">
      <c r="A79" s="3">
        <v>0</v>
      </c>
      <c r="B79" s="3">
        <v>0</v>
      </c>
      <c r="C79" s="3">
        <v>0</v>
      </c>
      <c r="D79" s="3">
        <v>-1.8973063282743409E-3</v>
      </c>
      <c r="E79" s="3">
        <v>1.3963927007031511E-3</v>
      </c>
      <c r="F79" s="3">
        <v>3.5622904124440668E-3</v>
      </c>
      <c r="G79" s="3">
        <v>0</v>
      </c>
    </row>
    <row r="80" spans="1:7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-3.5622904124440668E-3</v>
      </c>
      <c r="G80" s="3">
        <v>1.333952174170577E-2</v>
      </c>
    </row>
    <row r="82" spans="1:5">
      <c r="A82" t="s">
        <v>38</v>
      </c>
    </row>
    <row r="83" spans="1:5">
      <c r="A83" s="3">
        <f t="array" ref="A83:E87">MMULT(A76:G80,C14:G20)</f>
        <v>9.7934700157892712E-3</v>
      </c>
      <c r="B83" s="3">
        <v>-1.4608898607763486E-3</v>
      </c>
      <c r="C83" s="3">
        <v>0</v>
      </c>
      <c r="D83" s="3">
        <v>-1.3963927007031511E-3</v>
      </c>
      <c r="E83" s="3">
        <v>0</v>
      </c>
    </row>
    <row r="84" spans="1:5">
      <c r="A84" s="3">
        <v>-1.4608898607763486E-3</v>
      </c>
      <c r="B84" s="3">
        <v>4.9593519590059396E-3</v>
      </c>
      <c r="C84" s="3">
        <v>-3.4984620982295906E-3</v>
      </c>
      <c r="D84" s="3">
        <v>0</v>
      </c>
      <c r="E84" s="3">
        <v>0</v>
      </c>
    </row>
    <row r="85" spans="1:5">
      <c r="A85" s="3">
        <v>0</v>
      </c>
      <c r="B85" s="3">
        <v>-3.4984620982295906E-3</v>
      </c>
      <c r="C85" s="3">
        <v>5.3957684265039316E-3</v>
      </c>
      <c r="D85" s="3">
        <v>-1.8973063282743409E-3</v>
      </c>
      <c r="E85" s="3">
        <v>0</v>
      </c>
    </row>
    <row r="86" spans="1:5">
      <c r="A86" s="3">
        <v>-1.3963927007031511E-3</v>
      </c>
      <c r="B86" s="3">
        <v>0</v>
      </c>
      <c r="C86" s="3">
        <v>-1.8973063282743409E-3</v>
      </c>
      <c r="D86" s="3">
        <v>6.8559894414215589E-3</v>
      </c>
      <c r="E86" s="3">
        <v>-3.5622904124440668E-3</v>
      </c>
    </row>
    <row r="87" spans="1:5">
      <c r="A87" s="3">
        <v>0</v>
      </c>
      <c r="B87" s="3">
        <v>0</v>
      </c>
      <c r="C87" s="3">
        <v>0</v>
      </c>
      <c r="D87" s="3">
        <v>-3.5622904124440668E-3</v>
      </c>
      <c r="E87" s="3">
        <v>1.6901812154149837E-2</v>
      </c>
    </row>
    <row r="89" spans="1:5">
      <c r="A89" t="s">
        <v>39</v>
      </c>
    </row>
    <row r="90" spans="1:5">
      <c r="A90" s="9">
        <f t="array" ref="A90:E94">-MINVERSE(A83:E87)</f>
        <v>-123.05452720515164</v>
      </c>
      <c r="B90" s="9">
        <v>-90.617814191383204</v>
      </c>
      <c r="C90" s="9">
        <v>-77.072872491798549</v>
      </c>
      <c r="D90" s="9">
        <v>-52.097219139171024</v>
      </c>
      <c r="E90" s="9">
        <v>-10.980208664128382</v>
      </c>
    </row>
    <row r="91" spans="1:5">
      <c r="A91" s="9">
        <v>-90.617814191383204</v>
      </c>
      <c r="B91" s="9">
        <v>-481.19264677820786</v>
      </c>
      <c r="C91" s="9">
        <v>-358.44923120231988</v>
      </c>
      <c r="D91" s="9">
        <v>-132.12142066365354</v>
      </c>
      <c r="E91" s="9">
        <v>-27.846414681224836</v>
      </c>
    </row>
    <row r="92" spans="1:5">
      <c r="A92" s="9">
        <v>-77.072872491798535</v>
      </c>
      <c r="B92" s="9">
        <v>-358.44923120231982</v>
      </c>
      <c r="C92" s="9">
        <v>-475.94653657841297</v>
      </c>
      <c r="D92" s="9">
        <v>-165.5379738065333</v>
      </c>
      <c r="E92" s="9">
        <v>-34.889414910557107</v>
      </c>
    </row>
    <row r="93" spans="1:5">
      <c r="A93" s="9">
        <v>-52.097219139171017</v>
      </c>
      <c r="B93" s="9">
        <v>-132.12142066365351</v>
      </c>
      <c r="C93" s="9">
        <v>-165.53797380653327</v>
      </c>
      <c r="D93" s="9">
        <v>-227.15509007376778</v>
      </c>
      <c r="E93" s="9">
        <v>-47.876073413167916</v>
      </c>
    </row>
    <row r="94" spans="1:5">
      <c r="A94" s="9">
        <v>-10.98020866412838</v>
      </c>
      <c r="B94" s="9">
        <v>-27.846414681224829</v>
      </c>
      <c r="C94" s="9">
        <v>-34.8894149105571</v>
      </c>
      <c r="D94" s="9">
        <v>-47.876073413167916</v>
      </c>
      <c r="E94" s="9">
        <v>-69.255797344653132</v>
      </c>
    </row>
    <row r="96" spans="1:5">
      <c r="A96" t="s">
        <v>40</v>
      </c>
      <c r="C96" t="s">
        <v>41</v>
      </c>
      <c r="E96" t="s">
        <v>42</v>
      </c>
    </row>
    <row r="97" spans="1:5">
      <c r="A97" s="9">
        <f t="array" ref="A97:A103">MMULT(A40:G46,B31:B37)</f>
        <v>7.7103829712747194</v>
      </c>
      <c r="C97" s="3">
        <f t="array" ref="C97:C103">MMULT(J14:J20,K14)</f>
        <v>-100</v>
      </c>
      <c r="E97" s="9">
        <f>A97+C97</f>
        <v>-92.289617028725274</v>
      </c>
    </row>
    <row r="98" spans="1:5">
      <c r="A98" s="9">
        <v>12.444290920094303</v>
      </c>
      <c r="C98" s="3">
        <v>0</v>
      </c>
      <c r="E98" s="9">
        <f t="shared" ref="E98:E103" si="10">A98+C98</f>
        <v>12.444290920094303</v>
      </c>
    </row>
    <row r="99" spans="1:5">
      <c r="A99" s="9">
        <v>0.52030335592436161</v>
      </c>
      <c r="C99" s="3">
        <v>0</v>
      </c>
      <c r="E99" s="9">
        <f t="shared" si="10"/>
        <v>0.52030335592436161</v>
      </c>
    </row>
    <row r="100" spans="1:5">
      <c r="A100" s="9">
        <v>8.8653378316518854</v>
      </c>
      <c r="C100" s="3">
        <v>0</v>
      </c>
      <c r="E100" s="9">
        <f t="shared" si="10"/>
        <v>8.8653378316518854</v>
      </c>
    </row>
    <row r="101" spans="1:5">
      <c r="A101" s="9">
        <v>3.7961550507197415</v>
      </c>
      <c r="C101" s="3">
        <v>0</v>
      </c>
      <c r="E101" s="9">
        <f t="shared" si="10"/>
        <v>3.7961550507197415</v>
      </c>
    </row>
    <row r="102" spans="1:5">
      <c r="A102" s="9">
        <v>7.4444627743098195</v>
      </c>
      <c r="C102" s="3">
        <v>0</v>
      </c>
      <c r="E102" s="9">
        <f t="shared" si="10"/>
        <v>7.4444627743098195</v>
      </c>
    </row>
    <row r="103" spans="1:5">
      <c r="A103" s="9">
        <v>3.4292205518173549</v>
      </c>
      <c r="C103" s="3">
        <v>-100</v>
      </c>
      <c r="E103" s="9">
        <f t="shared" si="10"/>
        <v>-96.570779448182648</v>
      </c>
    </row>
    <row r="105" spans="1:5">
      <c r="A105" t="s">
        <v>43</v>
      </c>
      <c r="C105" t="s">
        <v>44</v>
      </c>
      <c r="E105" t="s">
        <v>45</v>
      </c>
    </row>
    <row r="106" spans="1:5">
      <c r="A106" s="10">
        <f t="array" ref="A106:A110">MMULT(A76:G80,E97:E103)</f>
        <v>-0.66361874543097699</v>
      </c>
      <c r="C106" s="5">
        <f t="array" ref="C106:C110">MMULT(A23:G27,B31:B37)</f>
        <v>6.0000000000000019E-2</v>
      </c>
      <c r="E106" s="10">
        <f>A106-(C106-J23)</f>
        <v>-0.66361874543097699</v>
      </c>
    </row>
    <row r="107" spans="1:5">
      <c r="A107" s="10">
        <v>1.9999999999999987E-2</v>
      </c>
      <c r="C107" s="5">
        <v>3.9999999999999966E-2</v>
      </c>
      <c r="E107" s="10">
        <f>A107-(C107-J24)</f>
        <v>2.0000000000000021E-2</v>
      </c>
    </row>
    <row r="108" spans="1:5">
      <c r="A108" s="10">
        <v>1.5000000000000006E-2</v>
      </c>
      <c r="C108" s="5">
        <v>3.0000000000000013E-2</v>
      </c>
      <c r="E108" s="10">
        <f>A108-(C108-J25)</f>
        <v>1.4999999999999993E-2</v>
      </c>
    </row>
    <row r="109" spans="1:5">
      <c r="A109" s="10">
        <v>1.5000000000000031E-2</v>
      </c>
      <c r="C109" s="5">
        <v>3.0000000000000061E-2</v>
      </c>
      <c r="E109" s="10">
        <f>A109-(C109-J26)</f>
        <v>1.4999999999999968E-2</v>
      </c>
    </row>
    <row r="110" spans="1:5">
      <c r="A110" s="10">
        <v>-1.3147273504292258</v>
      </c>
      <c r="C110" s="5">
        <v>3.8449647482702465E-2</v>
      </c>
      <c r="E110" s="10">
        <f>A110-(C110-J27)</f>
        <v>-1.3131769979119283</v>
      </c>
    </row>
    <row r="112" spans="1:5">
      <c r="A112" t="s">
        <v>57</v>
      </c>
    </row>
    <row r="113" spans="1:5">
      <c r="A113" s="18">
        <f t="array" ref="A113:A117">MMULT(A90:E94,E106:E110)</f>
        <v>92.330340755199217</v>
      </c>
    </row>
    <row r="114" spans="1:5">
      <c r="A114" s="18">
        <v>79.720538687530819</v>
      </c>
    </row>
    <row r="115" spans="1:5">
      <c r="A115" s="18">
        <v>80.171727801097461</v>
      </c>
    </row>
    <row r="116" spans="1:5">
      <c r="A116" s="18">
        <v>88.909625190616708</v>
      </c>
    </row>
    <row r="117" spans="1:5">
      <c r="A117" s="18">
        <v>96.433381724827342</v>
      </c>
    </row>
    <row r="119" spans="1:5">
      <c r="A119" t="s">
        <v>47</v>
      </c>
      <c r="C119" t="s">
        <v>48</v>
      </c>
      <c r="E119" t="s">
        <v>49</v>
      </c>
    </row>
    <row r="120" spans="1:5">
      <c r="A120">
        <f t="array" ref="A120:A126">MMULT(C14:G20,A113:A117)</f>
        <v>92.330340755199217</v>
      </c>
      <c r="C120">
        <f>A120+C97</f>
        <v>-7.6696592448007834</v>
      </c>
      <c r="E120">
        <f t="array" ref="E120:E126">MMULT(A67:G73,C120:C126)</f>
        <v>-5.3198194232618144E-2</v>
      </c>
    </row>
    <row r="121" spans="1:5">
      <c r="A121">
        <v>-12.609802067668397</v>
      </c>
      <c r="C121">
        <f t="shared" ref="C121:C126" si="11">A121+C98</f>
        <v>-12.609802067668397</v>
      </c>
      <c r="E121">
        <v>-1.8421531987053399E-2</v>
      </c>
    </row>
    <row r="122" spans="1:5">
      <c r="A122">
        <v>-0.45118911356664171</v>
      </c>
      <c r="C122">
        <f t="shared" si="11"/>
        <v>-0.45118911356664171</v>
      </c>
      <c r="E122">
        <v>-1.5784680129467025E-3</v>
      </c>
    </row>
    <row r="123" spans="1:5">
      <c r="A123">
        <v>-8.7378973895192473</v>
      </c>
      <c r="C123">
        <f t="shared" si="11"/>
        <v>-8.7378973895192473</v>
      </c>
      <c r="E123">
        <v>-1.6578468012946712E-2</v>
      </c>
    </row>
    <row r="124" spans="1:5">
      <c r="A124">
        <v>-3.4207155645825083</v>
      </c>
      <c r="C124">
        <f t="shared" si="11"/>
        <v>-3.4207155645825083</v>
      </c>
      <c r="E124">
        <v>-4.7766622455646729E-3</v>
      </c>
    </row>
    <row r="125" spans="1:5">
      <c r="A125">
        <v>-7.5237565342106336</v>
      </c>
      <c r="C125">
        <f t="shared" si="11"/>
        <v>-7.5237565342106336</v>
      </c>
      <c r="E125">
        <v>-2.6801805767381941E-2</v>
      </c>
    </row>
    <row r="126" spans="1:5">
      <c r="A126">
        <v>96.433381724827342</v>
      </c>
      <c r="C126">
        <f t="shared" si="11"/>
        <v>-3.5666182751726581</v>
      </c>
      <c r="E126">
        <v>-4.7576982026030806E-2</v>
      </c>
    </row>
    <row r="128" spans="1:5">
      <c r="A128" t="s">
        <v>50</v>
      </c>
    </row>
    <row r="129" spans="1:7">
      <c r="A129">
        <f t="array" ref="A129:G135">MMULT(A67:G73,A40:G46)</f>
        <v>0.5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0.49999999999999994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0.5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0.5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</v>
      </c>
    </row>
    <row r="138" spans="1:7">
      <c r="A138" t="s">
        <v>51</v>
      </c>
    </row>
    <row r="139" spans="1:7">
      <c r="A139">
        <f>M23-A129</f>
        <v>0.5</v>
      </c>
      <c r="B139">
        <f t="shared" ref="B139:G145" si="12">N23-B129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</row>
    <row r="140" spans="1:7">
      <c r="A140">
        <f t="shared" ref="A140:A145" si="13">M24-A130</f>
        <v>0</v>
      </c>
      <c r="B140">
        <f t="shared" si="12"/>
        <v>0.5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</row>
    <row r="141" spans="1:7">
      <c r="A141">
        <f t="shared" si="13"/>
        <v>0</v>
      </c>
      <c r="B141">
        <f t="shared" si="12"/>
        <v>0</v>
      </c>
      <c r="C141">
        <f t="shared" si="12"/>
        <v>0.5</v>
      </c>
      <c r="D141">
        <f t="shared" si="12"/>
        <v>0</v>
      </c>
      <c r="E141">
        <f t="shared" si="12"/>
        <v>0</v>
      </c>
      <c r="F141">
        <f t="shared" si="12"/>
        <v>0</v>
      </c>
      <c r="G141">
        <f t="shared" si="12"/>
        <v>0</v>
      </c>
    </row>
    <row r="142" spans="1:7">
      <c r="A142">
        <f t="shared" si="13"/>
        <v>0</v>
      </c>
      <c r="B142">
        <f t="shared" si="12"/>
        <v>0</v>
      </c>
      <c r="C142">
        <f t="shared" si="12"/>
        <v>0</v>
      </c>
      <c r="D142">
        <f t="shared" si="12"/>
        <v>0.5</v>
      </c>
      <c r="E142">
        <f t="shared" si="12"/>
        <v>0</v>
      </c>
      <c r="F142">
        <f t="shared" si="12"/>
        <v>0</v>
      </c>
      <c r="G142">
        <f t="shared" si="12"/>
        <v>0</v>
      </c>
    </row>
    <row r="143" spans="1:7">
      <c r="A143">
        <f t="shared" si="13"/>
        <v>0</v>
      </c>
      <c r="B143">
        <f t="shared" si="12"/>
        <v>0</v>
      </c>
      <c r="C143">
        <f t="shared" si="12"/>
        <v>0</v>
      </c>
      <c r="D143">
        <f t="shared" si="12"/>
        <v>0</v>
      </c>
      <c r="E143">
        <f t="shared" si="12"/>
        <v>0.5</v>
      </c>
      <c r="F143">
        <f t="shared" si="12"/>
        <v>0</v>
      </c>
      <c r="G143">
        <f t="shared" si="12"/>
        <v>0</v>
      </c>
    </row>
    <row r="144" spans="1:7">
      <c r="A144">
        <f t="shared" si="13"/>
        <v>0</v>
      </c>
      <c r="B144">
        <f t="shared" si="12"/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0.5</v>
      </c>
      <c r="G144">
        <f t="shared" si="12"/>
        <v>0</v>
      </c>
    </row>
    <row r="145" spans="1:7">
      <c r="A145">
        <f t="shared" si="13"/>
        <v>0</v>
      </c>
      <c r="B145">
        <f t="shared" si="12"/>
        <v>0</v>
      </c>
      <c r="C145">
        <f t="shared" si="12"/>
        <v>0</v>
      </c>
      <c r="D145">
        <f t="shared" si="12"/>
        <v>0</v>
      </c>
      <c r="E145">
        <f t="shared" si="12"/>
        <v>0</v>
      </c>
      <c r="F145">
        <f t="shared" si="12"/>
        <v>0</v>
      </c>
      <c r="G145">
        <f t="shared" si="12"/>
        <v>0.5</v>
      </c>
    </row>
    <row r="147" spans="1:7">
      <c r="A147" t="s">
        <v>52</v>
      </c>
      <c r="C147" t="s">
        <v>53</v>
      </c>
    </row>
    <row r="148" spans="1:7">
      <c r="A148">
        <f t="array" ref="A148:A154">MMULT(A139:G145,B31:B37)</f>
        <v>5.34806616332794E-2</v>
      </c>
      <c r="C148" s="18">
        <f>A148-E120</f>
        <v>0.10667885586589754</v>
      </c>
    </row>
    <row r="149" spans="1:7">
      <c r="A149">
        <v>1.8179738429716943E-2</v>
      </c>
      <c r="C149" s="18">
        <f t="shared" ref="C149:C154" si="14">A149-E121</f>
        <v>3.6601270416770346E-2</v>
      </c>
    </row>
    <row r="150" spans="1:7">
      <c r="A150">
        <v>1.8202615702830399E-3</v>
      </c>
      <c r="C150" s="18">
        <f t="shared" si="14"/>
        <v>3.3987295832297424E-3</v>
      </c>
    </row>
    <row r="151" spans="1:7">
      <c r="A151">
        <v>1.6820261570283046E-2</v>
      </c>
      <c r="C151" s="18">
        <f t="shared" si="14"/>
        <v>3.3398729583229758E-2</v>
      </c>
    </row>
    <row r="152" spans="1:7">
      <c r="A152">
        <v>5.3009232035624472E-3</v>
      </c>
      <c r="C152" s="18">
        <f t="shared" si="14"/>
        <v>1.0077585449127121E-2</v>
      </c>
    </row>
    <row r="153" spans="1:7">
      <c r="A153">
        <v>2.6519338366720629E-2</v>
      </c>
      <c r="C153" s="18">
        <f t="shared" si="14"/>
        <v>5.332114413410257E-2</v>
      </c>
    </row>
    <row r="154" spans="1:7">
      <c r="A154">
        <v>4.5744162108071862E-2</v>
      </c>
      <c r="C154" s="18">
        <f t="shared" si="14"/>
        <v>9.3321144134102668E-2</v>
      </c>
    </row>
  </sheetData>
  <phoneticPr fontId="1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54"/>
  <sheetViews>
    <sheetView workbookViewId="0">
      <selection activeCell="B31" sqref="B31:B37"/>
    </sheetView>
  </sheetViews>
  <sheetFormatPr defaultRowHeight="12.75"/>
  <cols>
    <col min="1" max="256" width="11.42578125" customWidth="1"/>
  </cols>
  <sheetData>
    <row r="1" spans="1:19">
      <c r="A1" s="19" t="s">
        <v>61</v>
      </c>
    </row>
    <row r="3" spans="1:19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9">
      <c r="A4" s="7" t="s">
        <v>7</v>
      </c>
      <c r="B4" s="14">
        <v>0.25</v>
      </c>
      <c r="C4" s="4">
        <v>500</v>
      </c>
      <c r="D4" s="15">
        <v>6.0000000000000002E-5</v>
      </c>
      <c r="E4" s="4">
        <v>0</v>
      </c>
      <c r="F4" s="3">
        <f>B4^2/4*PI()</f>
        <v>4.9087385212340517E-2</v>
      </c>
    </row>
    <row r="5" spans="1:19">
      <c r="A5" s="8" t="s">
        <v>8</v>
      </c>
      <c r="B5" s="14">
        <v>0.15</v>
      </c>
      <c r="C5" s="4">
        <v>400</v>
      </c>
      <c r="D5" s="15">
        <v>6.0000000000000002E-5</v>
      </c>
      <c r="E5" s="4">
        <v>10</v>
      </c>
      <c r="F5" s="3">
        <f t="shared" ref="F5:F10" si="0">B5^2/4*PI()</f>
        <v>1.7671458676442587E-2</v>
      </c>
    </row>
    <row r="6" spans="1:19">
      <c r="A6" s="8" t="s">
        <v>9</v>
      </c>
      <c r="B6" s="14">
        <v>0.1</v>
      </c>
      <c r="C6" s="4">
        <v>200</v>
      </c>
      <c r="D6" s="15">
        <v>6.0000000000000002E-5</v>
      </c>
      <c r="E6" s="4">
        <v>0</v>
      </c>
      <c r="F6" s="3">
        <f t="shared" si="0"/>
        <v>7.8539816339744835E-3</v>
      </c>
    </row>
    <row r="7" spans="1:19">
      <c r="A7" s="8" t="s">
        <v>10</v>
      </c>
      <c r="B7" s="14">
        <v>0.15</v>
      </c>
      <c r="C7" s="4">
        <v>400</v>
      </c>
      <c r="D7" s="15">
        <v>6.0000000000000002E-5</v>
      </c>
      <c r="E7" s="4">
        <v>0</v>
      </c>
      <c r="F7" s="3">
        <f t="shared" si="0"/>
        <v>1.7671458676442587E-2</v>
      </c>
    </row>
    <row r="8" spans="1:19">
      <c r="A8" s="8" t="s">
        <v>11</v>
      </c>
      <c r="B8" s="14">
        <v>0.1</v>
      </c>
      <c r="C8" s="4">
        <v>200</v>
      </c>
      <c r="D8" s="15">
        <v>6.0000000000000002E-5</v>
      </c>
      <c r="E8" s="4">
        <v>0</v>
      </c>
      <c r="F8" s="3">
        <f t="shared" si="0"/>
        <v>7.8539816339744835E-3</v>
      </c>
    </row>
    <row r="9" spans="1:19">
      <c r="A9" s="8" t="s">
        <v>12</v>
      </c>
      <c r="B9" s="14">
        <v>0.2</v>
      </c>
      <c r="C9" s="4">
        <v>600</v>
      </c>
      <c r="D9" s="15">
        <v>6.0000000000000002E-5</v>
      </c>
      <c r="E9" s="4">
        <v>0</v>
      </c>
      <c r="F9" s="3">
        <f t="shared" si="0"/>
        <v>3.1415926535897934E-2</v>
      </c>
    </row>
    <row r="10" spans="1:19">
      <c r="A10" s="8" t="s">
        <v>13</v>
      </c>
      <c r="B10" s="14">
        <v>0.25</v>
      </c>
      <c r="C10" s="4">
        <v>300</v>
      </c>
      <c r="D10" s="15">
        <v>6.0000000000000002E-5</v>
      </c>
      <c r="E10" s="4">
        <v>0</v>
      </c>
      <c r="F10" s="3">
        <f t="shared" si="0"/>
        <v>4.9087385212340517E-2</v>
      </c>
    </row>
    <row r="12" spans="1:19">
      <c r="A12" t="s">
        <v>14</v>
      </c>
      <c r="I12" t="s">
        <v>15</v>
      </c>
      <c r="M12" t="s">
        <v>16</v>
      </c>
    </row>
    <row r="13" spans="1:19">
      <c r="A13" s="2" t="s">
        <v>17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 s="2" t="s">
        <v>18</v>
      </c>
      <c r="J13" t="s">
        <v>19</v>
      </c>
      <c r="K13" t="s">
        <v>20</v>
      </c>
    </row>
    <row r="14" spans="1:19">
      <c r="A14">
        <v>1</v>
      </c>
      <c r="B14">
        <v>-1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I14">
        <v>1</v>
      </c>
      <c r="J14" s="4">
        <v>-1</v>
      </c>
      <c r="K14" s="17">
        <v>100</v>
      </c>
      <c r="M14" s="4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>
        <v>2</v>
      </c>
      <c r="C15" s="4">
        <v>-1</v>
      </c>
      <c r="D15" s="4">
        <v>1</v>
      </c>
      <c r="E15" s="4">
        <v>0</v>
      </c>
      <c r="F15" s="4">
        <v>0</v>
      </c>
      <c r="G15" s="4">
        <v>0</v>
      </c>
      <c r="I15">
        <v>2</v>
      </c>
      <c r="J15" s="4">
        <v>0</v>
      </c>
      <c r="M15" s="3">
        <v>0</v>
      </c>
      <c r="N15" s="4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>
        <v>3</v>
      </c>
      <c r="C16" s="4">
        <v>0</v>
      </c>
      <c r="D16" s="4">
        <v>1</v>
      </c>
      <c r="E16" s="4">
        <v>-1</v>
      </c>
      <c r="F16" s="4">
        <v>0</v>
      </c>
      <c r="G16" s="4">
        <v>0</v>
      </c>
      <c r="I16">
        <v>3</v>
      </c>
      <c r="J16" s="4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</row>
    <row r="17" spans="1:19">
      <c r="A17">
        <v>4</v>
      </c>
      <c r="C17" s="4">
        <v>0</v>
      </c>
      <c r="D17" s="4">
        <v>0</v>
      </c>
      <c r="E17" s="4">
        <v>1</v>
      </c>
      <c r="F17" s="4">
        <v>-1</v>
      </c>
      <c r="G17" s="4">
        <v>0</v>
      </c>
      <c r="I17">
        <v>4</v>
      </c>
      <c r="J17" s="4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</row>
    <row r="18" spans="1:19">
      <c r="A18">
        <v>5</v>
      </c>
      <c r="C18" s="4">
        <v>-1</v>
      </c>
      <c r="D18" s="4">
        <v>0</v>
      </c>
      <c r="E18" s="4">
        <v>0</v>
      </c>
      <c r="F18" s="4">
        <v>1</v>
      </c>
      <c r="G18" s="4">
        <v>0</v>
      </c>
      <c r="I18">
        <v>5</v>
      </c>
      <c r="J18" s="4">
        <v>0</v>
      </c>
      <c r="M18" s="3">
        <v>0</v>
      </c>
      <c r="N18" s="3">
        <v>0</v>
      </c>
      <c r="O18" s="3">
        <v>0</v>
      </c>
      <c r="P18" s="3">
        <v>0</v>
      </c>
      <c r="Q18" s="4">
        <v>2</v>
      </c>
      <c r="R18" s="3">
        <v>0</v>
      </c>
      <c r="S18" s="3">
        <v>0</v>
      </c>
    </row>
    <row r="19" spans="1:19">
      <c r="A19">
        <v>6</v>
      </c>
      <c r="C19" s="4">
        <v>0</v>
      </c>
      <c r="D19" s="4">
        <v>0</v>
      </c>
      <c r="E19" s="4">
        <v>0</v>
      </c>
      <c r="F19" s="4">
        <v>1</v>
      </c>
      <c r="G19" s="4">
        <v>-1</v>
      </c>
      <c r="I19">
        <v>6</v>
      </c>
      <c r="J19" s="4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</v>
      </c>
      <c r="S19" s="3">
        <v>0</v>
      </c>
    </row>
    <row r="20" spans="1:19">
      <c r="A20">
        <v>7</v>
      </c>
      <c r="B20">
        <v>-1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I20">
        <v>1</v>
      </c>
      <c r="J20" s="4">
        <v>-1</v>
      </c>
      <c r="K20" s="17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</row>
    <row r="22" spans="1:19">
      <c r="A22" t="s">
        <v>21</v>
      </c>
      <c r="I22" t="s">
        <v>22</v>
      </c>
      <c r="M22" t="s">
        <v>23</v>
      </c>
    </row>
    <row r="23" spans="1:19">
      <c r="A23" s="3">
        <f t="array" ref="A23:G27">TRANSPOSE(C14:G20)</f>
        <v>1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I23">
        <v>2</v>
      </c>
      <c r="J23" s="4">
        <v>0.06</v>
      </c>
      <c r="M2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I24">
        <v>3</v>
      </c>
      <c r="J24" s="4">
        <v>0.04</v>
      </c>
      <c r="M24">
        <v>0</v>
      </c>
      <c r="N24">
        <v>1</v>
      </c>
      <c r="O24" s="13">
        <v>0</v>
      </c>
      <c r="P24" s="13">
        <v>0</v>
      </c>
      <c r="Q24" s="13">
        <v>0</v>
      </c>
      <c r="R24">
        <v>0</v>
      </c>
      <c r="S24">
        <v>0</v>
      </c>
    </row>
    <row r="25" spans="1:19">
      <c r="A25" s="3">
        <v>0</v>
      </c>
      <c r="B25" s="3">
        <v>0</v>
      </c>
      <c r="C25" s="3">
        <v>-1</v>
      </c>
      <c r="D25" s="3">
        <v>1</v>
      </c>
      <c r="E25" s="3">
        <v>0</v>
      </c>
      <c r="F25" s="3">
        <v>0</v>
      </c>
      <c r="G25" s="3">
        <v>0</v>
      </c>
      <c r="I25">
        <v>4</v>
      </c>
      <c r="J25" s="4">
        <v>0.03</v>
      </c>
      <c r="M25">
        <v>0</v>
      </c>
      <c r="N25">
        <v>0</v>
      </c>
      <c r="O25">
        <v>1</v>
      </c>
      <c r="P25" s="13">
        <v>0</v>
      </c>
      <c r="Q25" s="13">
        <v>0</v>
      </c>
      <c r="R25">
        <v>0</v>
      </c>
      <c r="S25">
        <v>0</v>
      </c>
    </row>
    <row r="26" spans="1:19">
      <c r="A26" s="3">
        <v>0</v>
      </c>
      <c r="B26" s="3">
        <v>0</v>
      </c>
      <c r="C26" s="3">
        <v>0</v>
      </c>
      <c r="D26" s="3">
        <v>-1</v>
      </c>
      <c r="E26" s="3">
        <v>1</v>
      </c>
      <c r="F26" s="3">
        <v>1</v>
      </c>
      <c r="G26" s="3">
        <v>0</v>
      </c>
      <c r="I26">
        <v>5</v>
      </c>
      <c r="J26" s="4">
        <v>0.03</v>
      </c>
      <c r="M26">
        <v>0</v>
      </c>
      <c r="N26">
        <v>0</v>
      </c>
      <c r="O26">
        <v>0</v>
      </c>
      <c r="P26">
        <v>1</v>
      </c>
      <c r="Q26" s="13">
        <v>0</v>
      </c>
      <c r="R26">
        <v>0</v>
      </c>
      <c r="S26">
        <v>0</v>
      </c>
    </row>
    <row r="27" spans="1:1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-1</v>
      </c>
      <c r="G27" s="3">
        <v>1</v>
      </c>
      <c r="I27">
        <v>6</v>
      </c>
      <c r="J27" s="4">
        <v>0.04</v>
      </c>
      <c r="M27">
        <v>0</v>
      </c>
      <c r="N27">
        <v>0</v>
      </c>
      <c r="O27">
        <v>0</v>
      </c>
      <c r="P27" s="13">
        <v>0</v>
      </c>
      <c r="Q27">
        <v>1</v>
      </c>
      <c r="R27">
        <v>0</v>
      </c>
      <c r="S27">
        <v>0</v>
      </c>
    </row>
    <row r="28" spans="1:19">
      <c r="M28">
        <v>0</v>
      </c>
      <c r="N28">
        <v>0</v>
      </c>
      <c r="O28">
        <v>0</v>
      </c>
      <c r="P28" s="13">
        <v>0</v>
      </c>
      <c r="Q28" s="13">
        <v>0</v>
      </c>
      <c r="R28">
        <v>1</v>
      </c>
      <c r="S28">
        <v>0</v>
      </c>
    </row>
    <row r="29" spans="1:19">
      <c r="M29">
        <v>0</v>
      </c>
      <c r="N29">
        <v>0</v>
      </c>
      <c r="O29">
        <v>0</v>
      </c>
      <c r="P29" s="13">
        <v>0</v>
      </c>
      <c r="Q29" s="13">
        <v>0</v>
      </c>
      <c r="R29">
        <v>0</v>
      </c>
      <c r="S29">
        <v>1</v>
      </c>
    </row>
    <row r="30" spans="1:19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</row>
    <row r="31" spans="1:19">
      <c r="A31" s="7" t="s">
        <v>7</v>
      </c>
      <c r="B31" s="4">
        <f>'I5'!C148</f>
        <v>0.10667885586589754</v>
      </c>
      <c r="C31" s="10">
        <f t="shared" ref="C31:C37" si="1">B31/F4</f>
        <v>2.1732438060090149</v>
      </c>
      <c r="D31" s="11">
        <f t="shared" ref="D31:D37" si="2">C31*B4/0.00000114</f>
        <v>476588.55394934531</v>
      </c>
      <c r="E31" s="12">
        <f t="shared" ref="E31:E37" si="3">0.25/(LOG(D4/3.7/B4+5.74/D31^0.9))^2</f>
        <v>1.5933948148273383E-2</v>
      </c>
      <c r="F31" s="5">
        <f t="shared" ref="F31:F37" si="4">E31*C31^2*C4/19.62/B4</f>
        <v>7.6713410907569255</v>
      </c>
      <c r="G31" s="5">
        <f t="shared" ref="G31:G37" si="5">E4*C31^2/19.62</f>
        <v>0</v>
      </c>
      <c r="H31" s="5">
        <f>G31+F31</f>
        <v>7.6713410907569255</v>
      </c>
      <c r="I31" s="5">
        <f>H31/B31^2</f>
        <v>674.0848938447233</v>
      </c>
    </row>
    <row r="32" spans="1:19">
      <c r="A32" s="8" t="s">
        <v>8</v>
      </c>
      <c r="B32" s="4">
        <f>'I5'!C149</f>
        <v>3.6601270416770346E-2</v>
      </c>
      <c r="C32" s="10">
        <f t="shared" si="1"/>
        <v>2.0712082169856556</v>
      </c>
      <c r="D32" s="11">
        <f t="shared" si="2"/>
        <v>272527.39697179676</v>
      </c>
      <c r="E32" s="12">
        <f t="shared" si="3"/>
        <v>1.7867632743757036E-2</v>
      </c>
      <c r="F32" s="5">
        <f t="shared" si="4"/>
        <v>10.417997941286547</v>
      </c>
      <c r="G32" s="5">
        <f t="shared" si="5"/>
        <v>2.1864951468444946</v>
      </c>
      <c r="H32" s="5">
        <f t="shared" ref="H32:H37" si="6">G32+F32</f>
        <v>12.604493088131042</v>
      </c>
      <c r="I32" s="5">
        <f t="shared" ref="I32:I37" si="7">H32/B32^2</f>
        <v>9408.7746040374041</v>
      </c>
    </row>
    <row r="33" spans="1:9">
      <c r="A33" s="8" t="s">
        <v>9</v>
      </c>
      <c r="B33" s="4">
        <f>'I5'!C150</f>
        <v>3.3987295832297424E-3</v>
      </c>
      <c r="C33" s="10">
        <f t="shared" si="1"/>
        <v>0.43273969072293661</v>
      </c>
      <c r="D33" s="11">
        <f t="shared" si="2"/>
        <v>37959.621993240056</v>
      </c>
      <c r="E33" s="12">
        <f t="shared" si="3"/>
        <v>2.4042802551872678E-2</v>
      </c>
      <c r="F33" s="5">
        <f t="shared" si="4"/>
        <v>0.45895440569922819</v>
      </c>
      <c r="G33" s="5">
        <f t="shared" si="5"/>
        <v>0</v>
      </c>
      <c r="H33" s="5">
        <f t="shared" si="6"/>
        <v>0.45895440569922819</v>
      </c>
      <c r="I33" s="5">
        <f t="shared" si="7"/>
        <v>39731.624263156096</v>
      </c>
    </row>
    <row r="34" spans="1:9">
      <c r="A34" s="8" t="s">
        <v>10</v>
      </c>
      <c r="B34" s="4">
        <f>'I5'!C151</f>
        <v>3.3398729583229758E-2</v>
      </c>
      <c r="C34" s="10">
        <f t="shared" si="1"/>
        <v>1.8899814777459674</v>
      </c>
      <c r="D34" s="11">
        <f t="shared" si="2"/>
        <v>248681.77338762727</v>
      </c>
      <c r="E34" s="12">
        <f t="shared" si="3"/>
        <v>1.8010417019957817E-2</v>
      </c>
      <c r="F34" s="5">
        <f t="shared" si="4"/>
        <v>8.7439686931250229</v>
      </c>
      <c r="G34" s="5">
        <f t="shared" si="5"/>
        <v>0</v>
      </c>
      <c r="H34" s="5">
        <f t="shared" si="6"/>
        <v>8.7439686931250229</v>
      </c>
      <c r="I34" s="5">
        <f t="shared" si="7"/>
        <v>7838.7840275637664</v>
      </c>
    </row>
    <row r="35" spans="1:9">
      <c r="A35" s="8" t="s">
        <v>11</v>
      </c>
      <c r="B35" s="4">
        <f>'I5'!C152</f>
        <v>1.0077585449127121E-2</v>
      </c>
      <c r="C35" s="10">
        <f t="shared" si="1"/>
        <v>1.2831180309276315</v>
      </c>
      <c r="D35" s="11">
        <f t="shared" si="2"/>
        <v>112554.21323926593</v>
      </c>
      <c r="E35" s="12">
        <f t="shared" si="3"/>
        <v>2.0552953315275308E-2</v>
      </c>
      <c r="F35" s="5">
        <f t="shared" si="4"/>
        <v>3.4493593756202432</v>
      </c>
      <c r="G35" s="5">
        <f t="shared" si="5"/>
        <v>0</v>
      </c>
      <c r="H35" s="5">
        <f t="shared" si="6"/>
        <v>3.4493593756202432</v>
      </c>
      <c r="I35" s="5">
        <f t="shared" si="7"/>
        <v>33964.518772671217</v>
      </c>
    </row>
    <row r="36" spans="1:9">
      <c r="A36" s="8" t="s">
        <v>12</v>
      </c>
      <c r="B36" s="4">
        <f>'I5'!C153</f>
        <v>5.332114413410257E-2</v>
      </c>
      <c r="C36" s="10">
        <f t="shared" si="1"/>
        <v>1.6972647320515686</v>
      </c>
      <c r="D36" s="11">
        <f t="shared" si="2"/>
        <v>297765.7424651875</v>
      </c>
      <c r="E36" s="12">
        <f t="shared" si="3"/>
        <v>1.7073016648230969E-2</v>
      </c>
      <c r="F36" s="5">
        <f t="shared" si="4"/>
        <v>7.5202398031600941</v>
      </c>
      <c r="G36" s="5">
        <f t="shared" si="5"/>
        <v>0</v>
      </c>
      <c r="H36" s="5">
        <f t="shared" si="6"/>
        <v>7.5202398031600941</v>
      </c>
      <c r="I36" s="5">
        <f t="shared" si="7"/>
        <v>2645.0432035842505</v>
      </c>
    </row>
    <row r="37" spans="1:9">
      <c r="A37" s="8" t="s">
        <v>13</v>
      </c>
      <c r="B37" s="4">
        <f>'I5'!C154</f>
        <v>9.3321144134102668E-2</v>
      </c>
      <c r="C37" s="10">
        <f t="shared" si="1"/>
        <v>1.9011227371435102</v>
      </c>
      <c r="D37" s="11">
        <f t="shared" si="2"/>
        <v>416912.88095252414</v>
      </c>
      <c r="E37" s="12">
        <f t="shared" si="3"/>
        <v>1.6112818843573611E-2</v>
      </c>
      <c r="F37" s="5">
        <f t="shared" si="4"/>
        <v>3.5618373140612358</v>
      </c>
      <c r="G37" s="5">
        <f t="shared" si="5"/>
        <v>0</v>
      </c>
      <c r="H37" s="5">
        <f t="shared" si="6"/>
        <v>3.5618373140612358</v>
      </c>
      <c r="I37" s="5">
        <f t="shared" si="7"/>
        <v>408.99120589468703</v>
      </c>
    </row>
    <row r="39" spans="1:9">
      <c r="A39" s="16" t="s">
        <v>33</v>
      </c>
    </row>
    <row r="40" spans="1:9">
      <c r="A40" s="5">
        <f>I31*B31</f>
        <v>71.91060523184008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9">
      <c r="A41" s="5">
        <v>0</v>
      </c>
      <c r="B41" s="5">
        <f>I32*B32</f>
        <v>344.37310357281439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9">
      <c r="A42" s="5">
        <v>0</v>
      </c>
      <c r="B42" s="5">
        <v>0</v>
      </c>
      <c r="C42" s="5">
        <f>I33*B33</f>
        <v>135.03704677295724</v>
      </c>
      <c r="D42" s="5">
        <v>0</v>
      </c>
      <c r="E42" s="5">
        <v>0</v>
      </c>
      <c r="F42" s="5">
        <v>0</v>
      </c>
      <c r="G42" s="5">
        <v>0</v>
      </c>
    </row>
    <row r="43" spans="1:9">
      <c r="A43" s="5">
        <v>0</v>
      </c>
      <c r="B43" s="5">
        <v>0</v>
      </c>
      <c r="C43" s="5">
        <v>0</v>
      </c>
      <c r="D43" s="5">
        <f>I34*B34</f>
        <v>261.8054279979429</v>
      </c>
      <c r="E43" s="5">
        <v>0</v>
      </c>
      <c r="F43" s="5">
        <v>0</v>
      </c>
      <c r="G43" s="5">
        <v>0</v>
      </c>
    </row>
    <row r="44" spans="1:9">
      <c r="A44" s="5">
        <v>0</v>
      </c>
      <c r="B44" s="5">
        <v>0</v>
      </c>
      <c r="C44" s="5">
        <v>0</v>
      </c>
      <c r="D44" s="5">
        <v>0</v>
      </c>
      <c r="E44" s="5">
        <f>I35*B35</f>
        <v>342.28034017007639</v>
      </c>
      <c r="F44" s="5">
        <v>0</v>
      </c>
      <c r="G44" s="5">
        <v>0</v>
      </c>
    </row>
    <row r="45" spans="1:9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f>I36*B36</f>
        <v>141.03672989924422</v>
      </c>
      <c r="G45" s="5">
        <v>0</v>
      </c>
    </row>
    <row r="46" spans="1:9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f>I37*B37</f>
        <v>38.167527274878552</v>
      </c>
    </row>
    <row r="48" spans="1:9">
      <c r="A48" t="s">
        <v>34</v>
      </c>
    </row>
    <row r="49" spans="1:7">
      <c r="A49" s="5">
        <f>A40</f>
        <v>71.91060523184008</v>
      </c>
      <c r="B49" s="5">
        <f t="shared" ref="B49:G49" si="8">B40</f>
        <v>0</v>
      </c>
      <c r="C49" s="5">
        <f t="shared" si="8"/>
        <v>0</v>
      </c>
      <c r="D49" s="5">
        <f t="shared" si="8"/>
        <v>0</v>
      </c>
      <c r="E49" s="5">
        <f t="shared" si="8"/>
        <v>0</v>
      </c>
      <c r="F49" s="5">
        <f t="shared" si="8"/>
        <v>0</v>
      </c>
      <c r="G49" s="5">
        <f t="shared" si="8"/>
        <v>0</v>
      </c>
    </row>
    <row r="50" spans="1:7">
      <c r="A50" s="5">
        <f t="shared" ref="A50:G55" si="9">A41</f>
        <v>0</v>
      </c>
      <c r="B50" s="5">
        <f t="shared" si="9"/>
        <v>344.37310357281439</v>
      </c>
      <c r="C50" s="5">
        <f t="shared" si="9"/>
        <v>0</v>
      </c>
      <c r="D50" s="5">
        <f t="shared" si="9"/>
        <v>0</v>
      </c>
      <c r="E50" s="5">
        <f t="shared" si="9"/>
        <v>0</v>
      </c>
      <c r="F50" s="5">
        <f t="shared" si="9"/>
        <v>0</v>
      </c>
      <c r="G50" s="5">
        <f t="shared" si="9"/>
        <v>0</v>
      </c>
    </row>
    <row r="51" spans="1:7">
      <c r="A51" s="5">
        <f t="shared" si="9"/>
        <v>0</v>
      </c>
      <c r="B51" s="5">
        <f t="shared" si="9"/>
        <v>0</v>
      </c>
      <c r="C51" s="5">
        <f t="shared" si="9"/>
        <v>135.03704677295724</v>
      </c>
      <c r="D51" s="5">
        <f t="shared" si="9"/>
        <v>0</v>
      </c>
      <c r="E51" s="5">
        <f t="shared" si="9"/>
        <v>0</v>
      </c>
      <c r="F51" s="5">
        <f t="shared" si="9"/>
        <v>0</v>
      </c>
      <c r="G51" s="5">
        <f t="shared" si="9"/>
        <v>0</v>
      </c>
    </row>
    <row r="52" spans="1:7">
      <c r="A52" s="5">
        <f t="shared" si="9"/>
        <v>0</v>
      </c>
      <c r="B52" s="5">
        <f t="shared" si="9"/>
        <v>0</v>
      </c>
      <c r="C52" s="5">
        <f t="shared" si="9"/>
        <v>0</v>
      </c>
      <c r="D52" s="5">
        <f t="shared" si="9"/>
        <v>261.8054279979429</v>
      </c>
      <c r="E52" s="5">
        <f t="shared" si="9"/>
        <v>0</v>
      </c>
      <c r="F52" s="5">
        <f t="shared" si="9"/>
        <v>0</v>
      </c>
      <c r="G52" s="5">
        <f t="shared" si="9"/>
        <v>0</v>
      </c>
    </row>
    <row r="53" spans="1:7">
      <c r="A53" s="5">
        <f t="shared" si="9"/>
        <v>0</v>
      </c>
      <c r="B53" s="5">
        <f t="shared" si="9"/>
        <v>0</v>
      </c>
      <c r="C53" s="5">
        <f t="shared" si="9"/>
        <v>0</v>
      </c>
      <c r="D53" s="5">
        <f t="shared" si="9"/>
        <v>0</v>
      </c>
      <c r="E53" s="5">
        <f t="shared" si="9"/>
        <v>342.28034017007639</v>
      </c>
      <c r="F53" s="5">
        <f t="shared" si="9"/>
        <v>0</v>
      </c>
      <c r="G53" s="5">
        <f t="shared" si="9"/>
        <v>0</v>
      </c>
    </row>
    <row r="54" spans="1:7">
      <c r="A54" s="5">
        <f t="shared" si="9"/>
        <v>0</v>
      </c>
      <c r="B54" s="5">
        <f t="shared" si="9"/>
        <v>0</v>
      </c>
      <c r="C54" s="5">
        <f t="shared" si="9"/>
        <v>0</v>
      </c>
      <c r="D54" s="5">
        <f t="shared" si="9"/>
        <v>0</v>
      </c>
      <c r="E54" s="5">
        <f t="shared" si="9"/>
        <v>0</v>
      </c>
      <c r="F54" s="5">
        <f t="shared" si="9"/>
        <v>141.03672989924422</v>
      </c>
      <c r="G54" s="5">
        <f t="shared" si="9"/>
        <v>0</v>
      </c>
    </row>
    <row r="55" spans="1:7">
      <c r="A55" s="5">
        <f>A46</f>
        <v>0</v>
      </c>
      <c r="B55" s="5">
        <f t="shared" si="9"/>
        <v>0</v>
      </c>
      <c r="C55" s="5">
        <f t="shared" si="9"/>
        <v>0</v>
      </c>
      <c r="D55" s="5">
        <f t="shared" si="9"/>
        <v>0</v>
      </c>
      <c r="E55" s="5">
        <f t="shared" si="9"/>
        <v>0</v>
      </c>
      <c r="F55" s="5">
        <f t="shared" si="9"/>
        <v>0</v>
      </c>
      <c r="G55" s="5">
        <f t="shared" si="9"/>
        <v>38.167527274878552</v>
      </c>
    </row>
    <row r="57" spans="1:7">
      <c r="A57" t="s">
        <v>35</v>
      </c>
    </row>
    <row r="58" spans="1:7">
      <c r="A58" s="5">
        <f t="array" ref="A58:G64">MMULT(M14:S20,A49:G55)</f>
        <v>143.82121046368016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>
      <c r="A59" s="5">
        <v>0</v>
      </c>
      <c r="B59" s="5">
        <v>688.74620714562877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5">
        <v>0</v>
      </c>
      <c r="B60" s="5">
        <v>0</v>
      </c>
      <c r="C60" s="5">
        <v>270.07409354591448</v>
      </c>
      <c r="D60" s="5">
        <v>0</v>
      </c>
      <c r="E60" s="5">
        <v>0</v>
      </c>
      <c r="F60" s="5">
        <v>0</v>
      </c>
      <c r="G60" s="5">
        <v>0</v>
      </c>
    </row>
    <row r="61" spans="1:7">
      <c r="A61" s="5">
        <v>0</v>
      </c>
      <c r="B61" s="5">
        <v>0</v>
      </c>
      <c r="C61" s="5">
        <v>0</v>
      </c>
      <c r="D61" s="5">
        <v>523.6108559958858</v>
      </c>
      <c r="E61" s="5">
        <v>0</v>
      </c>
      <c r="F61" s="5">
        <v>0</v>
      </c>
      <c r="G61" s="5">
        <v>0</v>
      </c>
    </row>
    <row r="62" spans="1:7">
      <c r="A62" s="5">
        <v>0</v>
      </c>
      <c r="B62" s="5">
        <v>0</v>
      </c>
      <c r="C62" s="5">
        <v>0</v>
      </c>
      <c r="D62" s="5">
        <v>0</v>
      </c>
      <c r="E62" s="5">
        <v>684.56068034015277</v>
      </c>
      <c r="F62" s="5">
        <v>0</v>
      </c>
      <c r="G62" s="5">
        <v>0</v>
      </c>
    </row>
    <row r="63" spans="1:7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282.07345979848844</v>
      </c>
      <c r="G63" s="5">
        <v>0</v>
      </c>
    </row>
    <row r="64" spans="1:7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76.335054549757103</v>
      </c>
    </row>
    <row r="66" spans="1:7">
      <c r="A66" t="s">
        <v>36</v>
      </c>
    </row>
    <row r="67" spans="1:7">
      <c r="A67" s="3">
        <f t="array" ref="A67:G73">MINVERSE(A58:G64)</f>
        <v>6.9530773435712021E-3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0</v>
      </c>
      <c r="B68" s="3">
        <v>1.4519136216289313E-3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0</v>
      </c>
      <c r="B69" s="3">
        <v>0</v>
      </c>
      <c r="C69" s="3">
        <v>3.7026876101686999E-3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1.9098152541127936E-3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1.4607908819757336E-3</v>
      </c>
      <c r="F71" s="3">
        <v>0</v>
      </c>
      <c r="G71" s="3">
        <v>0</v>
      </c>
    </row>
    <row r="72" spans="1:7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3.545175787592331E-3</v>
      </c>
      <c r="G72" s="3">
        <v>0</v>
      </c>
    </row>
    <row r="73" spans="1:7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1.3100141290240055E-2</v>
      </c>
    </row>
    <row r="75" spans="1:7">
      <c r="A75" t="s">
        <v>37</v>
      </c>
    </row>
    <row r="76" spans="1:7">
      <c r="A76" s="3">
        <f t="array" ref="A76:G80">MMULT(A23:G27,A67:G73)</f>
        <v>6.9530773435712021E-3</v>
      </c>
      <c r="B76" s="3">
        <v>-1.4519136216289313E-3</v>
      </c>
      <c r="C76" s="3">
        <v>0</v>
      </c>
      <c r="D76" s="3">
        <v>0</v>
      </c>
      <c r="E76" s="3">
        <v>-1.4607908819757336E-3</v>
      </c>
      <c r="F76" s="3">
        <v>0</v>
      </c>
      <c r="G76" s="3">
        <v>0</v>
      </c>
    </row>
    <row r="77" spans="1:7">
      <c r="A77" s="3">
        <v>0</v>
      </c>
      <c r="B77" s="3">
        <v>1.4519136216289313E-3</v>
      </c>
      <c r="C77" s="3">
        <v>3.7026876101686999E-3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0</v>
      </c>
      <c r="B78" s="3">
        <v>0</v>
      </c>
      <c r="C78" s="3">
        <v>-3.7026876101686999E-3</v>
      </c>
      <c r="D78" s="3">
        <v>1.9098152541127936E-3</v>
      </c>
      <c r="E78" s="3">
        <v>0</v>
      </c>
      <c r="F78" s="3">
        <v>0</v>
      </c>
      <c r="G78" s="3">
        <v>0</v>
      </c>
    </row>
    <row r="79" spans="1:7">
      <c r="A79" s="3">
        <v>0</v>
      </c>
      <c r="B79" s="3">
        <v>0</v>
      </c>
      <c r="C79" s="3">
        <v>0</v>
      </c>
      <c r="D79" s="3">
        <v>-1.9098152541127936E-3</v>
      </c>
      <c r="E79" s="3">
        <v>1.4607908819757336E-3</v>
      </c>
      <c r="F79" s="3">
        <v>3.545175787592331E-3</v>
      </c>
      <c r="G79" s="3">
        <v>0</v>
      </c>
    </row>
    <row r="80" spans="1:7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-3.545175787592331E-3</v>
      </c>
      <c r="G80" s="3">
        <v>1.3100141290240055E-2</v>
      </c>
    </row>
    <row r="82" spans="1:5">
      <c r="A82" t="s">
        <v>38</v>
      </c>
    </row>
    <row r="83" spans="1:5">
      <c r="A83" s="3">
        <f t="array" ref="A83:E87">MMULT(A76:G80,C14:G20)</f>
        <v>9.8657818471758665E-3</v>
      </c>
      <c r="B83" s="3">
        <v>-1.4519136216289313E-3</v>
      </c>
      <c r="C83" s="3">
        <v>0</v>
      </c>
      <c r="D83" s="3">
        <v>-1.4607908819757336E-3</v>
      </c>
      <c r="E83" s="3">
        <v>0</v>
      </c>
    </row>
    <row r="84" spans="1:5">
      <c r="A84" s="3">
        <v>-1.4519136216289313E-3</v>
      </c>
      <c r="B84" s="3">
        <v>5.1546012317976314E-3</v>
      </c>
      <c r="C84" s="3">
        <v>-3.7026876101686999E-3</v>
      </c>
      <c r="D84" s="3">
        <v>0</v>
      </c>
      <c r="E84" s="3">
        <v>0</v>
      </c>
    </row>
    <row r="85" spans="1:5">
      <c r="A85" s="3">
        <v>0</v>
      </c>
      <c r="B85" s="3">
        <v>-3.7026876101686999E-3</v>
      </c>
      <c r="C85" s="3">
        <v>5.6125028642814937E-3</v>
      </c>
      <c r="D85" s="3">
        <v>-1.9098152541127936E-3</v>
      </c>
      <c r="E85" s="3">
        <v>0</v>
      </c>
    </row>
    <row r="86" spans="1:5">
      <c r="A86" s="3">
        <v>-1.4607908819757336E-3</v>
      </c>
      <c r="B86" s="3">
        <v>0</v>
      </c>
      <c r="C86" s="3">
        <v>-1.9098152541127936E-3</v>
      </c>
      <c r="D86" s="3">
        <v>6.9157819236808585E-3</v>
      </c>
      <c r="E86" s="3">
        <v>-3.545175787592331E-3</v>
      </c>
    </row>
    <row r="87" spans="1:5">
      <c r="A87" s="3">
        <v>0</v>
      </c>
      <c r="B87" s="3">
        <v>0</v>
      </c>
      <c r="C87" s="3">
        <v>0</v>
      </c>
      <c r="D87" s="3">
        <v>-3.545175787592331E-3</v>
      </c>
      <c r="E87" s="3">
        <v>1.6645317077832386E-2</v>
      </c>
    </row>
    <row r="89" spans="1:5">
      <c r="A89" t="s">
        <v>39</v>
      </c>
    </row>
    <row r="90" spans="1:5">
      <c r="A90" s="9">
        <f t="array" ref="A90:E94">-MINVERSE(A83:E87)</f>
        <v>-122.50870044127491</v>
      </c>
      <c r="B90" s="9">
        <v>-90.266434455309721</v>
      </c>
      <c r="C90" s="9">
        <v>-77.623459917397469</v>
      </c>
      <c r="D90" s="9">
        <v>-53.111672677037944</v>
      </c>
      <c r="E90" s="9">
        <v>-11.311903229763159</v>
      </c>
    </row>
    <row r="91" spans="1:5">
      <c r="A91" s="9">
        <v>-90.266434455309721</v>
      </c>
      <c r="B91" s="9">
        <v>-479.08545130593774</v>
      </c>
      <c r="C91" s="9">
        <v>-361.47672517676699</v>
      </c>
      <c r="D91" s="9">
        <v>-133.46075758596393</v>
      </c>
      <c r="E91" s="9">
        <v>-28.42492240761225</v>
      </c>
    </row>
    <row r="92" spans="1:5">
      <c r="A92" s="9">
        <v>-77.623459917397483</v>
      </c>
      <c r="B92" s="9">
        <v>-361.47672517676705</v>
      </c>
      <c r="C92" s="9">
        <v>-472.78247542210073</v>
      </c>
      <c r="D92" s="9">
        <v>-164.96758266737393</v>
      </c>
      <c r="E92" s="9">
        <v>-35.135352308120169</v>
      </c>
    </row>
    <row r="93" spans="1:5">
      <c r="A93" s="9">
        <v>-53.111672677037937</v>
      </c>
      <c r="B93" s="9">
        <v>-133.4607575859639</v>
      </c>
      <c r="C93" s="9">
        <v>-164.96758266737388</v>
      </c>
      <c r="D93" s="9">
        <v>-226.05198892785469</v>
      </c>
      <c r="E93" s="9">
        <v>-48.14531523411992</v>
      </c>
    </row>
    <row r="94" spans="1:5">
      <c r="A94" s="9">
        <v>-11.311903229763161</v>
      </c>
      <c r="B94" s="9">
        <v>-28.424922407612254</v>
      </c>
      <c r="C94" s="9">
        <v>-35.135352308120169</v>
      </c>
      <c r="D94" s="9">
        <v>-48.14531523411992</v>
      </c>
      <c r="E94" s="9">
        <v>-70.331108766505565</v>
      </c>
    </row>
    <row r="96" spans="1:5">
      <c r="A96" t="s">
        <v>40</v>
      </c>
      <c r="C96" t="s">
        <v>41</v>
      </c>
      <c r="E96" t="s">
        <v>42</v>
      </c>
    </row>
    <row r="97" spans="1:5">
      <c r="A97" s="9">
        <f t="array" ref="A97:A103">MMULT(A40:G46,B31:B37)</f>
        <v>7.6713410907569255</v>
      </c>
      <c r="C97" s="3">
        <f t="array" ref="C97:C103">MMULT(J14:J20,K14)</f>
        <v>-100</v>
      </c>
      <c r="E97" s="9">
        <f>A97+C97</f>
        <v>-92.328658909243075</v>
      </c>
    </row>
    <row r="98" spans="1:5">
      <c r="A98" s="9">
        <v>12.604493088131042</v>
      </c>
      <c r="C98" s="3">
        <v>0</v>
      </c>
      <c r="E98" s="9">
        <f t="shared" ref="E98:E103" si="10">A98+C98</f>
        <v>12.604493088131042</v>
      </c>
    </row>
    <row r="99" spans="1:5">
      <c r="A99" s="9">
        <v>0.45895440569922819</v>
      </c>
      <c r="C99" s="3">
        <v>0</v>
      </c>
      <c r="E99" s="9">
        <f t="shared" si="10"/>
        <v>0.45895440569922819</v>
      </c>
    </row>
    <row r="100" spans="1:5">
      <c r="A100" s="9">
        <v>8.7439686931250247</v>
      </c>
      <c r="C100" s="3">
        <v>0</v>
      </c>
      <c r="E100" s="9">
        <f t="shared" si="10"/>
        <v>8.7439686931250247</v>
      </c>
    </row>
    <row r="101" spans="1:5">
      <c r="A101" s="9">
        <v>3.4493593756202428</v>
      </c>
      <c r="C101" s="3">
        <v>0</v>
      </c>
      <c r="E101" s="9">
        <f t="shared" si="10"/>
        <v>3.4493593756202428</v>
      </c>
    </row>
    <row r="102" spans="1:5">
      <c r="A102" s="9">
        <v>7.520239803160095</v>
      </c>
      <c r="C102" s="3">
        <v>0</v>
      </c>
      <c r="E102" s="9">
        <f t="shared" si="10"/>
        <v>7.520239803160095</v>
      </c>
    </row>
    <row r="103" spans="1:5">
      <c r="A103" s="9">
        <v>3.5618373140612363</v>
      </c>
      <c r="C103" s="3">
        <v>-100</v>
      </c>
      <c r="E103" s="9">
        <f t="shared" si="10"/>
        <v>-96.438162685938764</v>
      </c>
    </row>
    <row r="105" spans="1:5">
      <c r="A105" t="s">
        <v>43</v>
      </c>
      <c r="C105" t="s">
        <v>44</v>
      </c>
      <c r="E105" t="s">
        <v>45</v>
      </c>
    </row>
    <row r="106" spans="1:5">
      <c r="A106" s="10">
        <f t="array" ref="A106:A110">MMULT(A76:G80,E97:E103)</f>
        <v>-0.66530773435712021</v>
      </c>
      <c r="C106" s="5">
        <f t="array" ref="C106:C110">MMULT(A23:G27,B31:B37)</f>
        <v>6.0000000000000067E-2</v>
      </c>
      <c r="E106" s="10">
        <f>A106-(C106-J23)</f>
        <v>-0.66530773435712032</v>
      </c>
    </row>
    <row r="107" spans="1:5">
      <c r="A107" s="10">
        <v>2.0000000000000046E-2</v>
      </c>
      <c r="C107" s="5">
        <v>4.0000000000000091E-2</v>
      </c>
      <c r="E107" s="10">
        <f>A107-(C107-J24)</f>
        <v>1.9999999999999955E-2</v>
      </c>
    </row>
    <row r="108" spans="1:5">
      <c r="A108" s="10">
        <v>1.5000000000000008E-2</v>
      </c>
      <c r="C108" s="5">
        <v>3.0000000000000016E-2</v>
      </c>
      <c r="E108" s="10">
        <f>A108-(C108-J25)</f>
        <v>1.4999999999999991E-2</v>
      </c>
    </row>
    <row r="109" spans="1:5">
      <c r="A109" s="10">
        <v>1.4999999999999965E-2</v>
      </c>
      <c r="C109" s="5">
        <v>2.9999999999999933E-2</v>
      </c>
      <c r="E109" s="10">
        <f>A109-(C109-J26)</f>
        <v>1.5000000000000031E-2</v>
      </c>
    </row>
    <row r="110" spans="1:5">
      <c r="A110" s="10">
        <v>-1.2900141290240055</v>
      </c>
      <c r="C110" s="5">
        <v>4.0000000000000098E-2</v>
      </c>
      <c r="E110" s="10">
        <f>A110-(C110-J27)</f>
        <v>-1.2900141290240055</v>
      </c>
    </row>
    <row r="112" spans="1:5">
      <c r="A112" t="s">
        <v>57</v>
      </c>
    </row>
    <row r="113" spans="1:5">
      <c r="A113" s="18">
        <f t="array" ref="A113:A117">MMULT(A90:E94,E106:E110)</f>
        <v>92.332145244143788</v>
      </c>
    </row>
    <row r="114" spans="1:5">
      <c r="A114" s="18">
        <v>79.717737250628772</v>
      </c>
    </row>
    <row r="115" spans="1:5">
      <c r="A115" s="18">
        <v>80.172803781438233</v>
      </c>
    </row>
    <row r="116" spans="1:5">
      <c r="A116" s="18">
        <v>88.909234789358777</v>
      </c>
    </row>
    <row r="117" spans="1:5">
      <c r="A117" s="18">
        <v>96.436312266491143</v>
      </c>
    </row>
    <row r="119" spans="1:5">
      <c r="A119" t="s">
        <v>47</v>
      </c>
      <c r="C119" t="s">
        <v>48</v>
      </c>
      <c r="E119" t="s">
        <v>49</v>
      </c>
    </row>
    <row r="120" spans="1:5">
      <c r="A120">
        <f t="array" ref="A120:A126">MMULT(C14:G20,A113:A117)</f>
        <v>92.332145244143788</v>
      </c>
      <c r="C120">
        <f>A120+C97</f>
        <v>-7.6678547558562116</v>
      </c>
      <c r="E120">
        <f t="array" ref="E120:E126">MMULT(A67:G73,C120:C126)</f>
        <v>-5.3315187176738513E-2</v>
      </c>
    </row>
    <row r="121" spans="1:5">
      <c r="A121">
        <v>-12.614407993515016</v>
      </c>
      <c r="C121">
        <f t="shared" ref="C121:C126" si="11">A121+C98</f>
        <v>-12.614407993515016</v>
      </c>
      <c r="E121">
        <v>-1.8315030794569327E-2</v>
      </c>
    </row>
    <row r="122" spans="1:5">
      <c r="A122">
        <v>-0.4550665308094608</v>
      </c>
      <c r="C122">
        <f t="shared" si="11"/>
        <v>-0.4550665308094608</v>
      </c>
      <c r="E122">
        <v>-1.6849692054306436E-3</v>
      </c>
    </row>
    <row r="123" spans="1:5">
      <c r="A123">
        <v>-8.7364310079205438</v>
      </c>
      <c r="C123">
        <f t="shared" si="11"/>
        <v>-8.7364310079205438</v>
      </c>
      <c r="E123">
        <v>-1.6684969205430663E-2</v>
      </c>
    </row>
    <row r="124" spans="1:5">
      <c r="A124">
        <v>-3.4229104547850113</v>
      </c>
      <c r="C124">
        <f t="shared" si="11"/>
        <v>-3.4229104547850113</v>
      </c>
      <c r="E124">
        <v>-5.0001563821693556E-3</v>
      </c>
    </row>
    <row r="125" spans="1:5">
      <c r="A125">
        <v>-7.5270774771323659</v>
      </c>
      <c r="C125">
        <f t="shared" si="11"/>
        <v>-7.5270774771323659</v>
      </c>
      <c r="E125">
        <v>-2.6684812823261232E-2</v>
      </c>
    </row>
    <row r="126" spans="1:5">
      <c r="A126">
        <v>96.436312266491143</v>
      </c>
      <c r="C126">
        <f t="shared" si="11"/>
        <v>-3.563687733508857</v>
      </c>
      <c r="E126">
        <v>-4.6684812823261375E-2</v>
      </c>
    </row>
    <row r="128" spans="1:5">
      <c r="A128" t="s">
        <v>50</v>
      </c>
    </row>
    <row r="129" spans="1:7">
      <c r="A129">
        <f t="array" ref="A129:G135">MMULT(A67:G73,A40:G46)</f>
        <v>0.5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0.5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0.5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0.5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</v>
      </c>
    </row>
    <row r="138" spans="1:7">
      <c r="A138" t="s">
        <v>51</v>
      </c>
    </row>
    <row r="139" spans="1:7">
      <c r="A139">
        <f>M23-A129</f>
        <v>0.5</v>
      </c>
      <c r="B139">
        <f t="shared" ref="B139:G145" si="12">N23-B129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</row>
    <row r="140" spans="1:7">
      <c r="A140">
        <f t="shared" ref="A140:A145" si="13">M24-A130</f>
        <v>0</v>
      </c>
      <c r="B140">
        <f t="shared" si="12"/>
        <v>0.5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</row>
    <row r="141" spans="1:7">
      <c r="A141">
        <f t="shared" si="13"/>
        <v>0</v>
      </c>
      <c r="B141">
        <f t="shared" si="12"/>
        <v>0</v>
      </c>
      <c r="C141">
        <f t="shared" si="12"/>
        <v>0.5</v>
      </c>
      <c r="D141">
        <f t="shared" si="12"/>
        <v>0</v>
      </c>
      <c r="E141">
        <f t="shared" si="12"/>
        <v>0</v>
      </c>
      <c r="F141">
        <f t="shared" si="12"/>
        <v>0</v>
      </c>
      <c r="G141">
        <f t="shared" si="12"/>
        <v>0</v>
      </c>
    </row>
    <row r="142" spans="1:7">
      <c r="A142">
        <f t="shared" si="13"/>
        <v>0</v>
      </c>
      <c r="B142">
        <f t="shared" si="12"/>
        <v>0</v>
      </c>
      <c r="C142">
        <f t="shared" si="12"/>
        <v>0</v>
      </c>
      <c r="D142">
        <f t="shared" si="12"/>
        <v>0.5</v>
      </c>
      <c r="E142">
        <f t="shared" si="12"/>
        <v>0</v>
      </c>
      <c r="F142">
        <f t="shared" si="12"/>
        <v>0</v>
      </c>
      <c r="G142">
        <f t="shared" si="12"/>
        <v>0</v>
      </c>
    </row>
    <row r="143" spans="1:7">
      <c r="A143">
        <f t="shared" si="13"/>
        <v>0</v>
      </c>
      <c r="B143">
        <f t="shared" si="12"/>
        <v>0</v>
      </c>
      <c r="C143">
        <f t="shared" si="12"/>
        <v>0</v>
      </c>
      <c r="D143">
        <f t="shared" si="12"/>
        <v>0</v>
      </c>
      <c r="E143">
        <f t="shared" si="12"/>
        <v>0.5</v>
      </c>
      <c r="F143">
        <f t="shared" si="12"/>
        <v>0</v>
      </c>
      <c r="G143">
        <f t="shared" si="12"/>
        <v>0</v>
      </c>
    </row>
    <row r="144" spans="1:7">
      <c r="A144">
        <f t="shared" si="13"/>
        <v>0</v>
      </c>
      <c r="B144">
        <f t="shared" si="12"/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0.5</v>
      </c>
      <c r="G144">
        <f t="shared" si="12"/>
        <v>0</v>
      </c>
    </row>
    <row r="145" spans="1:7">
      <c r="A145">
        <f t="shared" si="13"/>
        <v>0</v>
      </c>
      <c r="B145">
        <f t="shared" si="12"/>
        <v>0</v>
      </c>
      <c r="C145">
        <f t="shared" si="12"/>
        <v>0</v>
      </c>
      <c r="D145">
        <f t="shared" si="12"/>
        <v>0</v>
      </c>
      <c r="E145">
        <f t="shared" si="12"/>
        <v>0</v>
      </c>
      <c r="F145">
        <f t="shared" si="12"/>
        <v>0</v>
      </c>
      <c r="G145">
        <f t="shared" si="12"/>
        <v>0.5</v>
      </c>
    </row>
    <row r="147" spans="1:7">
      <c r="A147" t="s">
        <v>52</v>
      </c>
      <c r="C147" t="s">
        <v>53</v>
      </c>
    </row>
    <row r="148" spans="1:7">
      <c r="A148">
        <f t="array" ref="A148:A154">MMULT(A139:G145,B31:B37)</f>
        <v>5.3339427932948769E-2</v>
      </c>
      <c r="C148" s="18">
        <f>A148-E120</f>
        <v>0.10665461510968728</v>
      </c>
    </row>
    <row r="149" spans="1:7">
      <c r="A149">
        <v>1.8300635208385173E-2</v>
      </c>
      <c r="C149" s="18">
        <f t="shared" ref="C149:C154" si="14">A149-E121</f>
        <v>3.6615666002954503E-2</v>
      </c>
    </row>
    <row r="150" spans="1:7">
      <c r="A150">
        <v>1.6993647916148712E-3</v>
      </c>
      <c r="C150" s="18">
        <f t="shared" si="14"/>
        <v>3.3843339970455145E-3</v>
      </c>
    </row>
    <row r="151" spans="1:7">
      <c r="A151">
        <v>1.6699364791614879E-2</v>
      </c>
      <c r="C151" s="18">
        <f t="shared" si="14"/>
        <v>3.3384333997045545E-2</v>
      </c>
    </row>
    <row r="152" spans="1:7">
      <c r="A152">
        <v>5.0387927245635605E-3</v>
      </c>
      <c r="C152" s="18">
        <f t="shared" si="14"/>
        <v>1.0038949106732916E-2</v>
      </c>
    </row>
    <row r="153" spans="1:7">
      <c r="A153">
        <v>2.6660572067051285E-2</v>
      </c>
      <c r="C153" s="18">
        <f t="shared" si="14"/>
        <v>5.3345384890312514E-2</v>
      </c>
    </row>
    <row r="154" spans="1:7">
      <c r="A154">
        <v>4.6660572067051334E-2</v>
      </c>
      <c r="C154" s="18">
        <f t="shared" si="14"/>
        <v>9.3345384890312716E-2</v>
      </c>
    </row>
  </sheetData>
  <phoneticPr fontId="1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54"/>
  <sheetViews>
    <sheetView workbookViewId="0">
      <selection activeCell="A160" sqref="A160"/>
    </sheetView>
  </sheetViews>
  <sheetFormatPr defaultRowHeight="12.75"/>
  <cols>
    <col min="1" max="256" width="11.42578125" customWidth="1"/>
  </cols>
  <sheetData>
    <row r="1" spans="1:19">
      <c r="A1" s="19" t="s">
        <v>62</v>
      </c>
    </row>
    <row r="3" spans="1:19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19">
      <c r="A4" s="7" t="s">
        <v>7</v>
      </c>
      <c r="B4" s="14">
        <v>0.25</v>
      </c>
      <c r="C4" s="4">
        <v>500</v>
      </c>
      <c r="D4" s="15">
        <v>6.0000000000000002E-5</v>
      </c>
      <c r="E4" s="4">
        <v>0</v>
      </c>
      <c r="F4" s="3">
        <f>B4^2/4*PI()</f>
        <v>4.9087385212340517E-2</v>
      </c>
    </row>
    <row r="5" spans="1:19">
      <c r="A5" s="8" t="s">
        <v>8</v>
      </c>
      <c r="B5" s="14">
        <v>0.15</v>
      </c>
      <c r="C5" s="4">
        <v>400</v>
      </c>
      <c r="D5" s="15">
        <v>6.0000000000000002E-5</v>
      </c>
      <c r="E5" s="4">
        <v>10</v>
      </c>
      <c r="F5" s="3">
        <f t="shared" ref="F5:F10" si="0">B5^2/4*PI()</f>
        <v>1.7671458676442587E-2</v>
      </c>
    </row>
    <row r="6" spans="1:19">
      <c r="A6" s="8" t="s">
        <v>9</v>
      </c>
      <c r="B6" s="14">
        <v>0.1</v>
      </c>
      <c r="C6" s="4">
        <v>200</v>
      </c>
      <c r="D6" s="15">
        <v>6.0000000000000002E-5</v>
      </c>
      <c r="E6" s="4">
        <v>0</v>
      </c>
      <c r="F6" s="3">
        <f t="shared" si="0"/>
        <v>7.8539816339744835E-3</v>
      </c>
    </row>
    <row r="7" spans="1:19">
      <c r="A7" s="8" t="s">
        <v>10</v>
      </c>
      <c r="B7" s="14">
        <v>0.15</v>
      </c>
      <c r="C7" s="4">
        <v>400</v>
      </c>
      <c r="D7" s="15">
        <v>6.0000000000000002E-5</v>
      </c>
      <c r="E7" s="4">
        <v>0</v>
      </c>
      <c r="F7" s="3">
        <f t="shared" si="0"/>
        <v>1.7671458676442587E-2</v>
      </c>
    </row>
    <row r="8" spans="1:19">
      <c r="A8" s="8" t="s">
        <v>11</v>
      </c>
      <c r="B8" s="14">
        <v>0.1</v>
      </c>
      <c r="C8" s="4">
        <v>200</v>
      </c>
      <c r="D8" s="15">
        <v>6.0000000000000002E-5</v>
      </c>
      <c r="E8" s="4">
        <v>0</v>
      </c>
      <c r="F8" s="3">
        <f t="shared" si="0"/>
        <v>7.8539816339744835E-3</v>
      </c>
    </row>
    <row r="9" spans="1:19">
      <c r="A9" s="8" t="s">
        <v>12</v>
      </c>
      <c r="B9" s="14">
        <v>0.2</v>
      </c>
      <c r="C9" s="4">
        <v>600</v>
      </c>
      <c r="D9" s="15">
        <v>6.0000000000000002E-5</v>
      </c>
      <c r="E9" s="4">
        <v>0</v>
      </c>
      <c r="F9" s="3">
        <f t="shared" si="0"/>
        <v>3.1415926535897934E-2</v>
      </c>
    </row>
    <row r="10" spans="1:19">
      <c r="A10" s="8" t="s">
        <v>13</v>
      </c>
      <c r="B10" s="14">
        <v>0.25</v>
      </c>
      <c r="C10" s="4">
        <v>300</v>
      </c>
      <c r="D10" s="15">
        <v>6.0000000000000002E-5</v>
      </c>
      <c r="E10" s="4">
        <v>0</v>
      </c>
      <c r="F10" s="3">
        <f t="shared" si="0"/>
        <v>4.9087385212340517E-2</v>
      </c>
    </row>
    <row r="12" spans="1:19">
      <c r="A12" t="s">
        <v>14</v>
      </c>
      <c r="I12" t="s">
        <v>15</v>
      </c>
      <c r="M12" t="s">
        <v>16</v>
      </c>
    </row>
    <row r="13" spans="1:19">
      <c r="A13" s="2" t="s">
        <v>17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 s="2" t="s">
        <v>18</v>
      </c>
      <c r="J13" t="s">
        <v>19</v>
      </c>
      <c r="K13" t="s">
        <v>20</v>
      </c>
    </row>
    <row r="14" spans="1:19">
      <c r="A14">
        <v>1</v>
      </c>
      <c r="B14">
        <v>-1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I14">
        <v>1</v>
      </c>
      <c r="J14" s="4">
        <v>-1</v>
      </c>
      <c r="K14" s="17">
        <v>100</v>
      </c>
      <c r="M14" s="4">
        <v>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>
      <c r="A15">
        <v>2</v>
      </c>
      <c r="C15" s="4">
        <v>-1</v>
      </c>
      <c r="D15" s="4">
        <v>1</v>
      </c>
      <c r="E15" s="4">
        <v>0</v>
      </c>
      <c r="F15" s="4">
        <v>0</v>
      </c>
      <c r="G15" s="4">
        <v>0</v>
      </c>
      <c r="I15">
        <v>2</v>
      </c>
      <c r="J15" s="4">
        <v>0</v>
      </c>
      <c r="M15" s="3">
        <v>0</v>
      </c>
      <c r="N15" s="4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>
      <c r="A16">
        <v>3</v>
      </c>
      <c r="C16" s="4">
        <v>0</v>
      </c>
      <c r="D16" s="4">
        <v>1</v>
      </c>
      <c r="E16" s="4">
        <v>-1</v>
      </c>
      <c r="F16" s="4">
        <v>0</v>
      </c>
      <c r="G16" s="4">
        <v>0</v>
      </c>
      <c r="I16">
        <v>3</v>
      </c>
      <c r="J16" s="4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</row>
    <row r="17" spans="1:19">
      <c r="A17">
        <v>4</v>
      </c>
      <c r="C17" s="4">
        <v>0</v>
      </c>
      <c r="D17" s="4">
        <v>0</v>
      </c>
      <c r="E17" s="4">
        <v>1</v>
      </c>
      <c r="F17" s="4">
        <v>-1</v>
      </c>
      <c r="G17" s="4">
        <v>0</v>
      </c>
      <c r="I17">
        <v>4</v>
      </c>
      <c r="J17" s="4">
        <v>0</v>
      </c>
      <c r="M17" s="3">
        <v>0</v>
      </c>
      <c r="N17" s="3">
        <v>0</v>
      </c>
      <c r="O17" s="3">
        <v>0</v>
      </c>
      <c r="P17" s="3">
        <v>2</v>
      </c>
      <c r="Q17" s="3">
        <v>0</v>
      </c>
      <c r="R17" s="3">
        <v>0</v>
      </c>
      <c r="S17" s="3">
        <v>0</v>
      </c>
    </row>
    <row r="18" spans="1:19">
      <c r="A18">
        <v>5</v>
      </c>
      <c r="C18" s="4">
        <v>-1</v>
      </c>
      <c r="D18" s="4">
        <v>0</v>
      </c>
      <c r="E18" s="4">
        <v>0</v>
      </c>
      <c r="F18" s="4">
        <v>1</v>
      </c>
      <c r="G18" s="4">
        <v>0</v>
      </c>
      <c r="I18">
        <v>5</v>
      </c>
      <c r="J18" s="4">
        <v>0</v>
      </c>
      <c r="M18" s="3">
        <v>0</v>
      </c>
      <c r="N18" s="3">
        <v>0</v>
      </c>
      <c r="O18" s="3">
        <v>0</v>
      </c>
      <c r="P18" s="3">
        <v>0</v>
      </c>
      <c r="Q18" s="4">
        <v>2</v>
      </c>
      <c r="R18" s="3">
        <v>0</v>
      </c>
      <c r="S18" s="3">
        <v>0</v>
      </c>
    </row>
    <row r="19" spans="1:19">
      <c r="A19">
        <v>6</v>
      </c>
      <c r="C19" s="4">
        <v>0</v>
      </c>
      <c r="D19" s="4">
        <v>0</v>
      </c>
      <c r="E19" s="4">
        <v>0</v>
      </c>
      <c r="F19" s="4">
        <v>1</v>
      </c>
      <c r="G19" s="4">
        <v>-1</v>
      </c>
      <c r="I19">
        <v>6</v>
      </c>
      <c r="J19" s="4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>
        <v>2</v>
      </c>
      <c r="S19" s="3">
        <v>0</v>
      </c>
    </row>
    <row r="20" spans="1:19">
      <c r="A20">
        <v>7</v>
      </c>
      <c r="B20">
        <v>-1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I20">
        <v>1</v>
      </c>
      <c r="J20" s="4">
        <v>-1</v>
      </c>
      <c r="K20" s="17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2</v>
      </c>
    </row>
    <row r="22" spans="1:19">
      <c r="A22" t="s">
        <v>21</v>
      </c>
      <c r="I22" t="s">
        <v>22</v>
      </c>
      <c r="M22" t="s">
        <v>23</v>
      </c>
    </row>
    <row r="23" spans="1:19">
      <c r="A23" s="3">
        <f t="array" ref="A23:G27">TRANSPOSE(C14:G20)</f>
        <v>1</v>
      </c>
      <c r="B23" s="3">
        <v>-1</v>
      </c>
      <c r="C23" s="3">
        <v>0</v>
      </c>
      <c r="D23" s="3">
        <v>0</v>
      </c>
      <c r="E23" s="3">
        <v>-1</v>
      </c>
      <c r="F23" s="3">
        <v>0</v>
      </c>
      <c r="G23" s="3">
        <v>0</v>
      </c>
      <c r="I23">
        <v>2</v>
      </c>
      <c r="J23" s="4">
        <v>0.06</v>
      </c>
      <c r="M23">
        <v>1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3">
        <v>0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I24">
        <v>3</v>
      </c>
      <c r="J24" s="4">
        <v>0.04</v>
      </c>
      <c r="M24">
        <v>0</v>
      </c>
      <c r="N24">
        <v>1</v>
      </c>
      <c r="O24" s="13">
        <v>0</v>
      </c>
      <c r="P24" s="13">
        <v>0</v>
      </c>
      <c r="Q24" s="13">
        <v>0</v>
      </c>
      <c r="R24">
        <v>0</v>
      </c>
      <c r="S24">
        <v>0</v>
      </c>
    </row>
    <row r="25" spans="1:19">
      <c r="A25" s="3">
        <v>0</v>
      </c>
      <c r="B25" s="3">
        <v>0</v>
      </c>
      <c r="C25" s="3">
        <v>-1</v>
      </c>
      <c r="D25" s="3">
        <v>1</v>
      </c>
      <c r="E25" s="3">
        <v>0</v>
      </c>
      <c r="F25" s="3">
        <v>0</v>
      </c>
      <c r="G25" s="3">
        <v>0</v>
      </c>
      <c r="I25">
        <v>4</v>
      </c>
      <c r="J25" s="4">
        <v>0.03</v>
      </c>
      <c r="M25">
        <v>0</v>
      </c>
      <c r="N25">
        <v>0</v>
      </c>
      <c r="O25">
        <v>1</v>
      </c>
      <c r="P25" s="13">
        <v>0</v>
      </c>
      <c r="Q25" s="13">
        <v>0</v>
      </c>
      <c r="R25">
        <v>0</v>
      </c>
      <c r="S25">
        <v>0</v>
      </c>
    </row>
    <row r="26" spans="1:19">
      <c r="A26" s="3">
        <v>0</v>
      </c>
      <c r="B26" s="3">
        <v>0</v>
      </c>
      <c r="C26" s="3">
        <v>0</v>
      </c>
      <c r="D26" s="3">
        <v>-1</v>
      </c>
      <c r="E26" s="3">
        <v>1</v>
      </c>
      <c r="F26" s="3">
        <v>1</v>
      </c>
      <c r="G26" s="3">
        <v>0</v>
      </c>
      <c r="I26">
        <v>5</v>
      </c>
      <c r="J26" s="4">
        <v>0.03</v>
      </c>
      <c r="M26">
        <v>0</v>
      </c>
      <c r="N26">
        <v>0</v>
      </c>
      <c r="O26">
        <v>0</v>
      </c>
      <c r="P26">
        <v>1</v>
      </c>
      <c r="Q26" s="13">
        <v>0</v>
      </c>
      <c r="R26">
        <v>0</v>
      </c>
      <c r="S26">
        <v>0</v>
      </c>
    </row>
    <row r="27" spans="1:1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-1</v>
      </c>
      <c r="G27" s="3">
        <v>1</v>
      </c>
      <c r="I27">
        <v>6</v>
      </c>
      <c r="J27" s="4">
        <v>0.04</v>
      </c>
      <c r="M27">
        <v>0</v>
      </c>
      <c r="N27">
        <v>0</v>
      </c>
      <c r="O27">
        <v>0</v>
      </c>
      <c r="P27" s="13">
        <v>0</v>
      </c>
      <c r="Q27">
        <v>1</v>
      </c>
      <c r="R27">
        <v>0</v>
      </c>
      <c r="S27">
        <v>0</v>
      </c>
    </row>
    <row r="28" spans="1:19">
      <c r="M28">
        <v>0</v>
      </c>
      <c r="N28">
        <v>0</v>
      </c>
      <c r="O28">
        <v>0</v>
      </c>
      <c r="P28" s="13">
        <v>0</v>
      </c>
      <c r="Q28" s="13">
        <v>0</v>
      </c>
      <c r="R28">
        <v>1</v>
      </c>
      <c r="S28">
        <v>0</v>
      </c>
    </row>
    <row r="29" spans="1:19">
      <c r="M29">
        <v>0</v>
      </c>
      <c r="N29">
        <v>0</v>
      </c>
      <c r="O29">
        <v>0</v>
      </c>
      <c r="P29" s="13">
        <v>0</v>
      </c>
      <c r="Q29" s="13">
        <v>0</v>
      </c>
      <c r="R29">
        <v>0</v>
      </c>
      <c r="S29">
        <v>1</v>
      </c>
    </row>
    <row r="30" spans="1:19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28</v>
      </c>
      <c r="F30" s="6" t="s">
        <v>29</v>
      </c>
      <c r="G30" s="6" t="s">
        <v>30</v>
      </c>
      <c r="H30" s="6" t="s">
        <v>31</v>
      </c>
      <c r="I30" s="6" t="s">
        <v>32</v>
      </c>
    </row>
    <row r="31" spans="1:19">
      <c r="A31" s="7" t="s">
        <v>7</v>
      </c>
      <c r="B31" s="4">
        <f>'I6'!C148</f>
        <v>0.10665461510968728</v>
      </c>
      <c r="C31" s="10">
        <f t="shared" ref="C31:C37" si="1">B31/F4</f>
        <v>2.1727499773785959</v>
      </c>
      <c r="D31" s="11">
        <f t="shared" ref="D31:D37" si="2">C31*B4/0.00000114</f>
        <v>476480.25819706044</v>
      </c>
      <c r="E31" s="12">
        <f t="shared" ref="E31:E37" si="3">0.25/(LOG(D4/3.7/B4+5.74/D31^0.9))^2</f>
        <v>1.5934239042818737E-2</v>
      </c>
      <c r="F31" s="5">
        <f t="shared" ref="F31:F37" si="4">E31*C31^2*C4/19.62/B4</f>
        <v>7.66799513843337</v>
      </c>
      <c r="G31" s="5">
        <f t="shared" ref="G31:G37" si="5">E4*C31^2/19.62</f>
        <v>0</v>
      </c>
      <c r="H31" s="5">
        <f>G31+F31</f>
        <v>7.66799513843337</v>
      </c>
      <c r="I31" s="5">
        <f>H31/B31^2</f>
        <v>674.09720012417779</v>
      </c>
    </row>
    <row r="32" spans="1:19">
      <c r="A32" s="8" t="s">
        <v>8</v>
      </c>
      <c r="B32" s="4">
        <f>'I6'!C149</f>
        <v>3.6615666002954503E-2</v>
      </c>
      <c r="C32" s="10">
        <f t="shared" si="1"/>
        <v>2.0720228405234029</v>
      </c>
      <c r="D32" s="11">
        <f t="shared" si="2"/>
        <v>272634.58427939506</v>
      </c>
      <c r="E32" s="12">
        <f t="shared" si="3"/>
        <v>1.7867037931096019E-2</v>
      </c>
      <c r="F32" s="5">
        <f t="shared" si="4"/>
        <v>10.425847437010848</v>
      </c>
      <c r="G32" s="5">
        <f t="shared" si="5"/>
        <v>2.1882154187821969</v>
      </c>
      <c r="H32" s="5">
        <f t="shared" ref="H32:H37" si="6">G32+F32</f>
        <v>12.614062855793044</v>
      </c>
      <c r="I32" s="5">
        <f t="shared" ref="I32:I37" si="7">H32/B32^2</f>
        <v>9408.5157200825561</v>
      </c>
    </row>
    <row r="33" spans="1:9">
      <c r="A33" s="8" t="s">
        <v>9</v>
      </c>
      <c r="B33" s="4">
        <f>'I6'!C150</f>
        <v>3.3843339970455145E-3</v>
      </c>
      <c r="C33" s="10">
        <f t="shared" si="1"/>
        <v>0.4309067877629964</v>
      </c>
      <c r="D33" s="11">
        <f t="shared" si="2"/>
        <v>37798.841031841788</v>
      </c>
      <c r="E33" s="12">
        <f t="shared" si="3"/>
        <v>2.4060832826191481E-2</v>
      </c>
      <c r="F33" s="5">
        <f t="shared" si="4"/>
        <v>0.45541603599046609</v>
      </c>
      <c r="G33" s="5">
        <f t="shared" si="5"/>
        <v>0</v>
      </c>
      <c r="H33" s="5">
        <f t="shared" si="6"/>
        <v>0.45541603599046609</v>
      </c>
      <c r="I33" s="5">
        <f t="shared" si="7"/>
        <v>39761.419961184671</v>
      </c>
    </row>
    <row r="34" spans="1:9">
      <c r="A34" s="8" t="s">
        <v>10</v>
      </c>
      <c r="B34" s="4">
        <f>'I6'!C151</f>
        <v>3.3384333997045545E-2</v>
      </c>
      <c r="C34" s="10">
        <f t="shared" si="1"/>
        <v>1.8891668542082172</v>
      </c>
      <c r="D34" s="11">
        <f t="shared" si="2"/>
        <v>248574.58608002853</v>
      </c>
      <c r="E34" s="12">
        <f t="shared" si="3"/>
        <v>1.8011109744890345E-2</v>
      </c>
      <c r="F34" s="5">
        <f t="shared" si="4"/>
        <v>8.7367686570595016</v>
      </c>
      <c r="G34" s="5">
        <f t="shared" si="5"/>
        <v>0</v>
      </c>
      <c r="H34" s="5">
        <f t="shared" si="6"/>
        <v>8.7367686570595016</v>
      </c>
      <c r="I34" s="5">
        <f t="shared" si="7"/>
        <v>7839.0855264757893</v>
      </c>
    </row>
    <row r="35" spans="1:9">
      <c r="A35" s="8" t="s">
        <v>11</v>
      </c>
      <c r="B35" s="4">
        <f>'I6'!C152</f>
        <v>1.0038949106732916E-2</v>
      </c>
      <c r="C35" s="10">
        <f t="shared" si="1"/>
        <v>1.2781986990276086</v>
      </c>
      <c r="D35" s="11">
        <f t="shared" si="2"/>
        <v>112122.69289715865</v>
      </c>
      <c r="E35" s="12">
        <f t="shared" si="3"/>
        <v>2.0561839648296765E-2</v>
      </c>
      <c r="F35" s="5">
        <f t="shared" si="4"/>
        <v>3.4244411170621127</v>
      </c>
      <c r="G35" s="5">
        <f t="shared" si="5"/>
        <v>0</v>
      </c>
      <c r="H35" s="5">
        <f t="shared" si="6"/>
        <v>3.4244411170621127</v>
      </c>
      <c r="I35" s="5">
        <f t="shared" si="7"/>
        <v>33979.203768063249</v>
      </c>
    </row>
    <row r="36" spans="1:9">
      <c r="A36" s="8" t="s">
        <v>12</v>
      </c>
      <c r="B36" s="4">
        <f>'I6'!C153</f>
        <v>5.3345384890312514E-2</v>
      </c>
      <c r="C36" s="10">
        <f t="shared" si="1"/>
        <v>1.6980363392865883</v>
      </c>
      <c r="D36" s="11">
        <f t="shared" si="2"/>
        <v>297901.11215554178</v>
      </c>
      <c r="E36" s="12">
        <f t="shared" si="3"/>
        <v>1.7072293747534183E-2</v>
      </c>
      <c r="F36" s="5">
        <f t="shared" si="4"/>
        <v>7.5267603220101016</v>
      </c>
      <c r="G36" s="5">
        <f t="shared" si="5"/>
        <v>0</v>
      </c>
      <c r="H36" s="5">
        <f t="shared" si="6"/>
        <v>7.5267603220101016</v>
      </c>
      <c r="I36" s="5">
        <f t="shared" si="7"/>
        <v>2644.9312079355436</v>
      </c>
    </row>
    <row r="37" spans="1:9">
      <c r="A37" s="8" t="s">
        <v>13</v>
      </c>
      <c r="B37" s="4">
        <f>'I6'!C154</f>
        <v>9.3345384890312716E-2</v>
      </c>
      <c r="C37" s="10">
        <f t="shared" si="1"/>
        <v>1.9016165657739248</v>
      </c>
      <c r="D37" s="11">
        <f t="shared" si="2"/>
        <v>417021.17670480802</v>
      </c>
      <c r="E37" s="12">
        <f t="shared" si="3"/>
        <v>1.6112456456069062E-2</v>
      </c>
      <c r="F37" s="5">
        <f t="shared" si="4"/>
        <v>3.56360782423751</v>
      </c>
      <c r="G37" s="5">
        <f t="shared" si="5"/>
        <v>0</v>
      </c>
      <c r="H37" s="5">
        <f t="shared" si="6"/>
        <v>3.56360782423751</v>
      </c>
      <c r="I37" s="5">
        <f t="shared" si="7"/>
        <v>408.98200742333785</v>
      </c>
    </row>
    <row r="39" spans="1:9">
      <c r="A39" s="16" t="s">
        <v>33</v>
      </c>
    </row>
    <row r="40" spans="1:9">
      <c r="A40" s="5">
        <f>I31*B31</f>
        <v>71.895577425762028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9">
      <c r="A41" s="5">
        <v>0</v>
      </c>
      <c r="B41" s="5">
        <f>I32*B32</f>
        <v>344.49906919008987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9">
      <c r="A42" s="5">
        <v>0</v>
      </c>
      <c r="B42" s="5">
        <v>0</v>
      </c>
      <c r="C42" s="5">
        <f>I33*B33</f>
        <v>134.56592534544143</v>
      </c>
      <c r="D42" s="5">
        <v>0</v>
      </c>
      <c r="E42" s="5">
        <v>0</v>
      </c>
      <c r="F42" s="5">
        <v>0</v>
      </c>
      <c r="G42" s="5">
        <v>0</v>
      </c>
    </row>
    <row r="43" spans="1:9">
      <c r="A43" s="5">
        <v>0</v>
      </c>
      <c r="B43" s="5">
        <v>0</v>
      </c>
      <c r="C43" s="5">
        <v>0</v>
      </c>
      <c r="D43" s="5">
        <f>I34*B34</f>
        <v>261.70264944727336</v>
      </c>
      <c r="E43" s="5">
        <v>0</v>
      </c>
      <c r="F43" s="5">
        <v>0</v>
      </c>
      <c r="G43" s="5">
        <v>0</v>
      </c>
    </row>
    <row r="44" spans="1:9">
      <c r="A44" s="5">
        <v>0</v>
      </c>
      <c r="B44" s="5">
        <v>0</v>
      </c>
      <c r="C44" s="5">
        <v>0</v>
      </c>
      <c r="D44" s="5">
        <v>0</v>
      </c>
      <c r="E44" s="5">
        <f>I35*B35</f>
        <v>341.1154973148943</v>
      </c>
      <c r="F44" s="5">
        <v>0</v>
      </c>
      <c r="G44" s="5">
        <v>0</v>
      </c>
    </row>
    <row r="45" spans="1:9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f>I36*B36</f>
        <v>141.09487329572079</v>
      </c>
      <c r="G45" s="5">
        <v>0</v>
      </c>
    </row>
    <row r="46" spans="1:9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f>I37*B37</f>
        <v>38.176582896144204</v>
      </c>
    </row>
    <row r="48" spans="1:9">
      <c r="A48" t="s">
        <v>34</v>
      </c>
    </row>
    <row r="49" spans="1:7">
      <c r="A49" s="5">
        <f>A40</f>
        <v>71.895577425762028</v>
      </c>
      <c r="B49" s="5">
        <f t="shared" ref="B49:G49" si="8">B40</f>
        <v>0</v>
      </c>
      <c r="C49" s="5">
        <f t="shared" si="8"/>
        <v>0</v>
      </c>
      <c r="D49" s="5">
        <f t="shared" si="8"/>
        <v>0</v>
      </c>
      <c r="E49" s="5">
        <f t="shared" si="8"/>
        <v>0</v>
      </c>
      <c r="F49" s="5">
        <f t="shared" si="8"/>
        <v>0</v>
      </c>
      <c r="G49" s="5">
        <f t="shared" si="8"/>
        <v>0</v>
      </c>
    </row>
    <row r="50" spans="1:7">
      <c r="A50" s="5">
        <f t="shared" ref="A50:G55" si="9">A41</f>
        <v>0</v>
      </c>
      <c r="B50" s="5">
        <f t="shared" si="9"/>
        <v>344.49906919008987</v>
      </c>
      <c r="C50" s="5">
        <f t="shared" si="9"/>
        <v>0</v>
      </c>
      <c r="D50" s="5">
        <f t="shared" si="9"/>
        <v>0</v>
      </c>
      <c r="E50" s="5">
        <f t="shared" si="9"/>
        <v>0</v>
      </c>
      <c r="F50" s="5">
        <f t="shared" si="9"/>
        <v>0</v>
      </c>
      <c r="G50" s="5">
        <f t="shared" si="9"/>
        <v>0</v>
      </c>
    </row>
    <row r="51" spans="1:7">
      <c r="A51" s="5">
        <f t="shared" si="9"/>
        <v>0</v>
      </c>
      <c r="B51" s="5">
        <f t="shared" si="9"/>
        <v>0</v>
      </c>
      <c r="C51" s="5">
        <f t="shared" si="9"/>
        <v>134.56592534544143</v>
      </c>
      <c r="D51" s="5">
        <f t="shared" si="9"/>
        <v>0</v>
      </c>
      <c r="E51" s="5">
        <f t="shared" si="9"/>
        <v>0</v>
      </c>
      <c r="F51" s="5">
        <f t="shared" si="9"/>
        <v>0</v>
      </c>
      <c r="G51" s="5">
        <f t="shared" si="9"/>
        <v>0</v>
      </c>
    </row>
    <row r="52" spans="1:7">
      <c r="A52" s="5">
        <f t="shared" si="9"/>
        <v>0</v>
      </c>
      <c r="B52" s="5">
        <f t="shared" si="9"/>
        <v>0</v>
      </c>
      <c r="C52" s="5">
        <f t="shared" si="9"/>
        <v>0</v>
      </c>
      <c r="D52" s="5">
        <f t="shared" si="9"/>
        <v>261.70264944727336</v>
      </c>
      <c r="E52" s="5">
        <f t="shared" si="9"/>
        <v>0</v>
      </c>
      <c r="F52" s="5">
        <f t="shared" si="9"/>
        <v>0</v>
      </c>
      <c r="G52" s="5">
        <f t="shared" si="9"/>
        <v>0</v>
      </c>
    </row>
    <row r="53" spans="1:7">
      <c r="A53" s="5">
        <f t="shared" si="9"/>
        <v>0</v>
      </c>
      <c r="B53" s="5">
        <f t="shared" si="9"/>
        <v>0</v>
      </c>
      <c r="C53" s="5">
        <f t="shared" si="9"/>
        <v>0</v>
      </c>
      <c r="D53" s="5">
        <f t="shared" si="9"/>
        <v>0</v>
      </c>
      <c r="E53" s="5">
        <f t="shared" si="9"/>
        <v>341.1154973148943</v>
      </c>
      <c r="F53" s="5">
        <f t="shared" si="9"/>
        <v>0</v>
      </c>
      <c r="G53" s="5">
        <f t="shared" si="9"/>
        <v>0</v>
      </c>
    </row>
    <row r="54" spans="1:7">
      <c r="A54" s="5">
        <f t="shared" si="9"/>
        <v>0</v>
      </c>
      <c r="B54" s="5">
        <f t="shared" si="9"/>
        <v>0</v>
      </c>
      <c r="C54" s="5">
        <f t="shared" si="9"/>
        <v>0</v>
      </c>
      <c r="D54" s="5">
        <f t="shared" si="9"/>
        <v>0</v>
      </c>
      <c r="E54" s="5">
        <f t="shared" si="9"/>
        <v>0</v>
      </c>
      <c r="F54" s="5">
        <f t="shared" si="9"/>
        <v>141.09487329572079</v>
      </c>
      <c r="G54" s="5">
        <f t="shared" si="9"/>
        <v>0</v>
      </c>
    </row>
    <row r="55" spans="1:7">
      <c r="A55" s="5">
        <f>A46</f>
        <v>0</v>
      </c>
      <c r="B55" s="5">
        <f t="shared" si="9"/>
        <v>0</v>
      </c>
      <c r="C55" s="5">
        <f t="shared" si="9"/>
        <v>0</v>
      </c>
      <c r="D55" s="5">
        <f t="shared" si="9"/>
        <v>0</v>
      </c>
      <c r="E55" s="5">
        <f t="shared" si="9"/>
        <v>0</v>
      </c>
      <c r="F55" s="5">
        <f t="shared" si="9"/>
        <v>0</v>
      </c>
      <c r="G55" s="5">
        <f t="shared" si="9"/>
        <v>38.176582896144204</v>
      </c>
    </row>
    <row r="57" spans="1:7">
      <c r="A57" t="s">
        <v>35</v>
      </c>
    </row>
    <row r="58" spans="1:7">
      <c r="A58" s="5">
        <f t="array" ref="A58:G64">MMULT(M14:S20,A49:G55)</f>
        <v>143.79115485152406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>
      <c r="A59" s="5">
        <v>0</v>
      </c>
      <c r="B59" s="5">
        <v>688.99813838017974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5">
        <v>0</v>
      </c>
      <c r="B60" s="5">
        <v>0</v>
      </c>
      <c r="C60" s="5">
        <v>269.13185069088286</v>
      </c>
      <c r="D60" s="5">
        <v>0</v>
      </c>
      <c r="E60" s="5">
        <v>0</v>
      </c>
      <c r="F60" s="5">
        <v>0</v>
      </c>
      <c r="G60" s="5">
        <v>0</v>
      </c>
    </row>
    <row r="61" spans="1:7">
      <c r="A61" s="5">
        <v>0</v>
      </c>
      <c r="B61" s="5">
        <v>0</v>
      </c>
      <c r="C61" s="5">
        <v>0</v>
      </c>
      <c r="D61" s="5">
        <v>523.40529889454672</v>
      </c>
      <c r="E61" s="5">
        <v>0</v>
      </c>
      <c r="F61" s="5">
        <v>0</v>
      </c>
      <c r="G61" s="5">
        <v>0</v>
      </c>
    </row>
    <row r="62" spans="1:7">
      <c r="A62" s="5">
        <v>0</v>
      </c>
      <c r="B62" s="5">
        <v>0</v>
      </c>
      <c r="C62" s="5">
        <v>0</v>
      </c>
      <c r="D62" s="5">
        <v>0</v>
      </c>
      <c r="E62" s="5">
        <v>682.2309946297886</v>
      </c>
      <c r="F62" s="5">
        <v>0</v>
      </c>
      <c r="G62" s="5">
        <v>0</v>
      </c>
    </row>
    <row r="63" spans="1:7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282.18974659144158</v>
      </c>
      <c r="G63" s="5">
        <v>0</v>
      </c>
    </row>
    <row r="64" spans="1:7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76.353165792288408</v>
      </c>
    </row>
    <row r="66" spans="1:7">
      <c r="A66" t="s">
        <v>36</v>
      </c>
    </row>
    <row r="67" spans="1:7">
      <c r="A67" s="3">
        <f t="array" ref="A67:G73">MINVERSE(A58:G64)</f>
        <v>6.9545306944128835E-3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>
      <c r="A68" s="3">
        <v>0</v>
      </c>
      <c r="B68" s="3">
        <v>1.45138273138296E-3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>
      <c r="A69" s="3">
        <v>0</v>
      </c>
      <c r="B69" s="3">
        <v>0</v>
      </c>
      <c r="C69" s="3">
        <v>3.7156508879678139E-3</v>
      </c>
      <c r="D69" s="3">
        <v>0</v>
      </c>
      <c r="E69" s="3">
        <v>0</v>
      </c>
      <c r="F69" s="3">
        <v>0</v>
      </c>
      <c r="G69" s="3">
        <v>0</v>
      </c>
    </row>
    <row r="70" spans="1:7">
      <c r="A70" s="3">
        <v>0</v>
      </c>
      <c r="B70" s="3">
        <v>0</v>
      </c>
      <c r="C70" s="3">
        <v>0</v>
      </c>
      <c r="D70" s="3">
        <v>1.9105652963621895E-3</v>
      </c>
      <c r="E70" s="3">
        <v>0</v>
      </c>
      <c r="F70" s="3">
        <v>0</v>
      </c>
      <c r="G70" s="3">
        <v>0</v>
      </c>
    </row>
    <row r="71" spans="1:7">
      <c r="A71" s="3">
        <v>0</v>
      </c>
      <c r="B71" s="3">
        <v>0</v>
      </c>
      <c r="C71" s="3">
        <v>0</v>
      </c>
      <c r="D71" s="3">
        <v>0</v>
      </c>
      <c r="E71" s="3">
        <v>1.465779197766657E-3</v>
      </c>
      <c r="F71" s="3">
        <v>0</v>
      </c>
      <c r="G71" s="3">
        <v>0</v>
      </c>
    </row>
    <row r="72" spans="1:7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3.5437148658977128E-3</v>
      </c>
      <c r="G72" s="3">
        <v>0</v>
      </c>
    </row>
    <row r="73" spans="1:7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1.3097033890125863E-2</v>
      </c>
    </row>
    <row r="75" spans="1:7">
      <c r="A75" t="s">
        <v>37</v>
      </c>
    </row>
    <row r="76" spans="1:7">
      <c r="A76" s="3">
        <f t="array" ref="A76:G80">MMULT(A23:G27,A67:G73)</f>
        <v>6.9545306944128835E-3</v>
      </c>
      <c r="B76" s="3">
        <v>-1.45138273138296E-3</v>
      </c>
      <c r="C76" s="3">
        <v>0</v>
      </c>
      <c r="D76" s="3">
        <v>0</v>
      </c>
      <c r="E76" s="3">
        <v>-1.465779197766657E-3</v>
      </c>
      <c r="F76" s="3">
        <v>0</v>
      </c>
      <c r="G76" s="3">
        <v>0</v>
      </c>
    </row>
    <row r="77" spans="1:7">
      <c r="A77" s="3">
        <v>0</v>
      </c>
      <c r="B77" s="3">
        <v>1.45138273138296E-3</v>
      </c>
      <c r="C77" s="3">
        <v>3.7156508879678139E-3</v>
      </c>
      <c r="D77" s="3">
        <v>0</v>
      </c>
      <c r="E77" s="3">
        <v>0</v>
      </c>
      <c r="F77" s="3">
        <v>0</v>
      </c>
      <c r="G77" s="3">
        <v>0</v>
      </c>
    </row>
    <row r="78" spans="1:7">
      <c r="A78" s="3">
        <v>0</v>
      </c>
      <c r="B78" s="3">
        <v>0</v>
      </c>
      <c r="C78" s="3">
        <v>-3.7156508879678139E-3</v>
      </c>
      <c r="D78" s="3">
        <v>1.9105652963621895E-3</v>
      </c>
      <c r="E78" s="3">
        <v>0</v>
      </c>
      <c r="F78" s="3">
        <v>0</v>
      </c>
      <c r="G78" s="3">
        <v>0</v>
      </c>
    </row>
    <row r="79" spans="1:7">
      <c r="A79" s="3">
        <v>0</v>
      </c>
      <c r="B79" s="3">
        <v>0</v>
      </c>
      <c r="C79" s="3">
        <v>0</v>
      </c>
      <c r="D79" s="3">
        <v>-1.9105652963621895E-3</v>
      </c>
      <c r="E79" s="3">
        <v>1.465779197766657E-3</v>
      </c>
      <c r="F79" s="3">
        <v>3.5437148658977128E-3</v>
      </c>
      <c r="G79" s="3">
        <v>0</v>
      </c>
    </row>
    <row r="80" spans="1:7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-3.5437148658977128E-3</v>
      </c>
      <c r="G80" s="3">
        <v>1.3097033890125863E-2</v>
      </c>
    </row>
    <row r="82" spans="1:5">
      <c r="A82" t="s">
        <v>38</v>
      </c>
    </row>
    <row r="83" spans="1:5">
      <c r="A83" s="3">
        <f t="array" ref="A83:E87">MMULT(A76:G80,C14:G20)</f>
        <v>9.8716926235625016E-3</v>
      </c>
      <c r="B83" s="3">
        <v>-1.45138273138296E-3</v>
      </c>
      <c r="C83" s="3">
        <v>0</v>
      </c>
      <c r="D83" s="3">
        <v>-1.465779197766657E-3</v>
      </c>
      <c r="E83" s="3">
        <v>0</v>
      </c>
    </row>
    <row r="84" spans="1:5">
      <c r="A84" s="3">
        <v>-1.45138273138296E-3</v>
      </c>
      <c r="B84" s="3">
        <v>5.1670336193507735E-3</v>
      </c>
      <c r="C84" s="3">
        <v>-3.7156508879678139E-3</v>
      </c>
      <c r="D84" s="3">
        <v>0</v>
      </c>
      <c r="E84" s="3">
        <v>0</v>
      </c>
    </row>
    <row r="85" spans="1:5">
      <c r="A85" s="3">
        <v>0</v>
      </c>
      <c r="B85" s="3">
        <v>-3.7156508879678139E-3</v>
      </c>
      <c r="C85" s="3">
        <v>5.6262161843300034E-3</v>
      </c>
      <c r="D85" s="3">
        <v>-1.9105652963621895E-3</v>
      </c>
      <c r="E85" s="3">
        <v>0</v>
      </c>
    </row>
    <row r="86" spans="1:5">
      <c r="A86" s="3">
        <v>-1.465779197766657E-3</v>
      </c>
      <c r="B86" s="3">
        <v>0</v>
      </c>
      <c r="C86" s="3">
        <v>-1.9105652963621895E-3</v>
      </c>
      <c r="D86" s="3">
        <v>6.920059360026559E-3</v>
      </c>
      <c r="E86" s="3">
        <v>-3.5437148658977128E-3</v>
      </c>
    </row>
    <row r="87" spans="1:5">
      <c r="A87" s="3">
        <v>0</v>
      </c>
      <c r="B87" s="3">
        <v>0</v>
      </c>
      <c r="C87" s="3">
        <v>0</v>
      </c>
      <c r="D87" s="3">
        <v>-3.5437148658977128E-3</v>
      </c>
      <c r="E87" s="3">
        <v>1.6640748756023574E-2</v>
      </c>
    </row>
    <row r="89" spans="1:5">
      <c r="A89" t="s">
        <v>39</v>
      </c>
    </row>
    <row r="90" spans="1:5">
      <c r="A90" s="9">
        <f t="array" ref="A90:E94">-MINVERSE(A83:E87)</f>
        <v>-122.46390419755801</v>
      </c>
      <c r="B90" s="9">
        <v>-90.24269408418516</v>
      </c>
      <c r="C90" s="9">
        <v>-77.656660209407292</v>
      </c>
      <c r="D90" s="9">
        <v>-53.179450227704606</v>
      </c>
      <c r="E90" s="9">
        <v>-11.324779377128007</v>
      </c>
    </row>
    <row r="91" spans="1:5">
      <c r="A91" s="9">
        <v>-90.24269408418516</v>
      </c>
      <c r="B91" s="9">
        <v>-478.94531236544117</v>
      </c>
      <c r="C91" s="9">
        <v>-361.6458821109436</v>
      </c>
      <c r="D91" s="9">
        <v>-133.52296319625879</v>
      </c>
      <c r="E91" s="9">
        <v>-28.434255967359608</v>
      </c>
    </row>
    <row r="92" spans="1:5">
      <c r="A92" s="9">
        <v>-77.656660209407292</v>
      </c>
      <c r="B92" s="9">
        <v>-361.6458821109436</v>
      </c>
      <c r="C92" s="9">
        <v>-472.57585508055263</v>
      </c>
      <c r="D92" s="9">
        <v>-164.90620958219117</v>
      </c>
      <c r="E92" s="9">
        <v>-35.117445431277368</v>
      </c>
    </row>
    <row r="93" spans="1:5">
      <c r="A93" s="9">
        <v>-53.179450227704599</v>
      </c>
      <c r="B93" s="9">
        <v>-133.52296319625879</v>
      </c>
      <c r="C93" s="9">
        <v>-164.90620958219114</v>
      </c>
      <c r="D93" s="9">
        <v>-225.94007611542716</v>
      </c>
      <c r="E93" s="9">
        <v>-48.114854582037758</v>
      </c>
    </row>
    <row r="94" spans="1:5">
      <c r="A94" s="9">
        <v>-11.324779377128007</v>
      </c>
      <c r="B94" s="9">
        <v>-28.434255967359615</v>
      </c>
      <c r="C94" s="9">
        <v>-35.117445431277368</v>
      </c>
      <c r="D94" s="9">
        <v>-48.114854582037758</v>
      </c>
      <c r="E94" s="9">
        <v>-70.339703015417342</v>
      </c>
    </row>
    <row r="96" spans="1:5">
      <c r="A96" t="s">
        <v>40</v>
      </c>
      <c r="C96" t="s">
        <v>41</v>
      </c>
      <c r="E96" t="s">
        <v>42</v>
      </c>
    </row>
    <row r="97" spans="1:5">
      <c r="A97" s="9">
        <f t="array" ref="A97:A103">MMULT(A40:G46,B31:B37)</f>
        <v>7.6679951384333709</v>
      </c>
      <c r="C97" s="3">
        <f t="array" ref="C97:C103">MMULT(J14:J20,K14)</f>
        <v>-100</v>
      </c>
      <c r="E97" s="9">
        <f>A97+C97</f>
        <v>-92.332004861566631</v>
      </c>
    </row>
    <row r="98" spans="1:5">
      <c r="A98" s="9">
        <v>12.614062855793044</v>
      </c>
      <c r="C98" s="3">
        <v>0</v>
      </c>
      <c r="E98" s="9">
        <f t="shared" ref="E98:E103" si="10">A98+C98</f>
        <v>12.614062855793044</v>
      </c>
    </row>
    <row r="99" spans="1:5">
      <c r="A99" s="9">
        <v>0.45541603599046609</v>
      </c>
      <c r="C99" s="3">
        <v>0</v>
      </c>
      <c r="E99" s="9">
        <f t="shared" si="10"/>
        <v>0.45541603599046609</v>
      </c>
    </row>
    <row r="100" spans="1:5">
      <c r="A100" s="9">
        <v>8.7367686570594998</v>
      </c>
      <c r="C100" s="3">
        <v>0</v>
      </c>
      <c r="E100" s="9">
        <f t="shared" si="10"/>
        <v>8.7367686570594998</v>
      </c>
    </row>
    <row r="101" spans="1:5">
      <c r="A101" s="9">
        <v>3.4244411170621127</v>
      </c>
      <c r="C101" s="3">
        <v>0</v>
      </c>
      <c r="E101" s="9">
        <f t="shared" si="10"/>
        <v>3.4244411170621127</v>
      </c>
    </row>
    <row r="102" spans="1:5">
      <c r="A102" s="9">
        <v>7.5267603220101025</v>
      </c>
      <c r="C102" s="3">
        <v>0</v>
      </c>
      <c r="E102" s="9">
        <f t="shared" si="10"/>
        <v>7.5267603220101025</v>
      </c>
    </row>
    <row r="103" spans="1:5">
      <c r="A103" s="9">
        <v>3.56360782423751</v>
      </c>
      <c r="C103" s="3">
        <v>-100</v>
      </c>
      <c r="E103" s="9">
        <f t="shared" si="10"/>
        <v>-96.436392175762492</v>
      </c>
    </row>
    <row r="105" spans="1:5">
      <c r="A105" t="s">
        <v>43</v>
      </c>
      <c r="C105" t="s">
        <v>44</v>
      </c>
      <c r="E105" t="s">
        <v>45</v>
      </c>
    </row>
    <row r="106" spans="1:5">
      <c r="A106" s="10">
        <f t="array" ref="A106:A110">MMULT(A76:G80,E97:E103)</f>
        <v>-0.66545306944128846</v>
      </c>
      <c r="C106" s="5">
        <f t="array" ref="C106:C110">MMULT(A23:G27,B31:B37)</f>
        <v>5.9999999999999859E-2</v>
      </c>
      <c r="E106" s="10">
        <f>A106-(C106-J23)</f>
        <v>-0.66545306944128835</v>
      </c>
    </row>
    <row r="107" spans="1:5">
      <c r="A107" s="10">
        <v>2.0000000000000004E-2</v>
      </c>
      <c r="C107" s="5">
        <v>4.0000000000000015E-2</v>
      </c>
      <c r="E107" s="10">
        <f>A107-(C107-J24)</f>
        <v>1.999999999999999E-2</v>
      </c>
    </row>
    <row r="108" spans="1:5">
      <c r="A108" s="10">
        <v>1.5000000000000015E-2</v>
      </c>
      <c r="C108" s="5">
        <v>3.000000000000003E-2</v>
      </c>
      <c r="E108" s="10">
        <f>A108-(C108-J25)</f>
        <v>1.4999999999999984E-2</v>
      </c>
    </row>
    <row r="109" spans="1:5">
      <c r="A109" s="10">
        <v>1.4999999999999942E-2</v>
      </c>
      <c r="C109" s="5">
        <v>2.9999999999999884E-2</v>
      </c>
      <c r="E109" s="10">
        <f>A109-(C109-J26)</f>
        <v>1.5000000000000057E-2</v>
      </c>
    </row>
    <row r="110" spans="1:5">
      <c r="A110" s="10">
        <v>-1.2897033890125864</v>
      </c>
      <c r="C110" s="5">
        <v>4.0000000000000202E-2</v>
      </c>
      <c r="E110" s="10">
        <f>A110-(C110-J27)</f>
        <v>-1.2897033890125866</v>
      </c>
    </row>
    <row r="112" spans="1:5">
      <c r="A112" t="s">
        <v>57</v>
      </c>
    </row>
    <row r="113" spans="1:5">
      <c r="A113" s="18">
        <f t="array" ref="A113:A117">MMULT(A90:E94,E106:E110)</f>
        <v>92.332191748290313</v>
      </c>
    </row>
    <row r="114" spans="1:5">
      <c r="A114" s="18">
        <v>79.717595131210402</v>
      </c>
    </row>
    <row r="115" spans="1:5">
      <c r="A115" s="18">
        <v>80.172802672932207</v>
      </c>
    </row>
    <row r="116" spans="1:5">
      <c r="A116" s="18">
        <v>88.909165852138671</v>
      </c>
    </row>
    <row r="117" spans="1:5">
      <c r="A117" s="18">
        <v>96.436292938830917</v>
      </c>
    </row>
    <row r="119" spans="1:5">
      <c r="A119" t="s">
        <v>47</v>
      </c>
      <c r="C119" t="s">
        <v>48</v>
      </c>
      <c r="E119" t="s">
        <v>49</v>
      </c>
    </row>
    <row r="120" spans="1:5">
      <c r="A120">
        <f t="array" ref="A120:A126">MMULT(C14:G20,A113:A117)</f>
        <v>92.332191748290313</v>
      </c>
      <c r="C120">
        <f>A120+C97</f>
        <v>-7.6678082517096868</v>
      </c>
      <c r="E120">
        <f t="array" ref="E120:E126">MMULT(A67:G73,C120:C126)</f>
        <v>-5.3326007845387408E-2</v>
      </c>
    </row>
    <row r="121" spans="1:5">
      <c r="A121">
        <v>-12.614596617079911</v>
      </c>
      <c r="C121">
        <f t="shared" ref="C121:C126" si="11">A121+C98</f>
        <v>-12.614596617079911</v>
      </c>
      <c r="E121">
        <v>-1.8308607693391689E-2</v>
      </c>
    </row>
    <row r="122" spans="1:5">
      <c r="A122">
        <v>-0.45520754172180489</v>
      </c>
      <c r="C122">
        <f t="shared" si="11"/>
        <v>-0.45520754172180489</v>
      </c>
      <c r="E122">
        <v>-1.6913923066082699E-3</v>
      </c>
    </row>
    <row r="123" spans="1:5">
      <c r="A123">
        <v>-8.7363631792064638</v>
      </c>
      <c r="C123">
        <f t="shared" si="11"/>
        <v>-8.7363631792064638</v>
      </c>
      <c r="E123">
        <v>-1.6691392306608318E-2</v>
      </c>
    </row>
    <row r="124" spans="1:5">
      <c r="A124">
        <v>-3.4230258961516427</v>
      </c>
      <c r="C124">
        <f t="shared" si="11"/>
        <v>-3.4230258961516427</v>
      </c>
      <c r="E124">
        <v>-5.017400151995647E-3</v>
      </c>
    </row>
    <row r="125" spans="1:5">
      <c r="A125">
        <v>-7.5271270866922464</v>
      </c>
      <c r="C125">
        <f t="shared" si="11"/>
        <v>-7.5271270866922464</v>
      </c>
      <c r="E125">
        <v>-2.6673992154612657E-2</v>
      </c>
    </row>
    <row r="126" spans="1:5">
      <c r="A126">
        <v>96.436292938830917</v>
      </c>
      <c r="C126">
        <f t="shared" si="11"/>
        <v>-3.5637070611690831</v>
      </c>
      <c r="E126">
        <v>-4.667399215461232E-2</v>
      </c>
    </row>
    <row r="128" spans="1:5">
      <c r="A128" t="s">
        <v>50</v>
      </c>
    </row>
    <row r="129" spans="1:7">
      <c r="A129">
        <f t="array" ref="A129:G135">MMULT(A67:G73,A40:G46)</f>
        <v>0.5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0.49999999999999994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>
        <v>0</v>
      </c>
      <c r="B131">
        <v>0</v>
      </c>
      <c r="C131">
        <v>0.5</v>
      </c>
      <c r="D131">
        <v>0</v>
      </c>
      <c r="E131">
        <v>0</v>
      </c>
      <c r="F131">
        <v>0</v>
      </c>
      <c r="G131">
        <v>0</v>
      </c>
    </row>
    <row r="132" spans="1:7">
      <c r="A132">
        <v>0</v>
      </c>
      <c r="B132">
        <v>0</v>
      </c>
      <c r="C132">
        <v>0</v>
      </c>
      <c r="D132">
        <v>0.5</v>
      </c>
      <c r="E132">
        <v>0</v>
      </c>
      <c r="F132">
        <v>0</v>
      </c>
      <c r="G132">
        <v>0</v>
      </c>
    </row>
    <row r="133" spans="1:7">
      <c r="A133">
        <v>0</v>
      </c>
      <c r="B133">
        <v>0</v>
      </c>
      <c r="C133">
        <v>0</v>
      </c>
      <c r="D133">
        <v>0</v>
      </c>
      <c r="E133">
        <v>0.5</v>
      </c>
      <c r="F133">
        <v>0</v>
      </c>
      <c r="G133">
        <v>0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0.49999999999999994</v>
      </c>
      <c r="G134">
        <v>0</v>
      </c>
    </row>
    <row r="135" spans="1: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</v>
      </c>
    </row>
    <row r="138" spans="1:7">
      <c r="A138" t="s">
        <v>51</v>
      </c>
    </row>
    <row r="139" spans="1:7">
      <c r="A139">
        <f>M23-A129</f>
        <v>0.5</v>
      </c>
      <c r="B139">
        <f t="shared" ref="B139:G145" si="12">N23-B129</f>
        <v>0</v>
      </c>
      <c r="C139">
        <f t="shared" si="12"/>
        <v>0</v>
      </c>
      <c r="D139">
        <f t="shared" si="12"/>
        <v>0</v>
      </c>
      <c r="E139">
        <f t="shared" si="12"/>
        <v>0</v>
      </c>
      <c r="F139">
        <f t="shared" si="12"/>
        <v>0</v>
      </c>
      <c r="G139">
        <f t="shared" si="12"/>
        <v>0</v>
      </c>
    </row>
    <row r="140" spans="1:7">
      <c r="A140">
        <f t="shared" ref="A140:A145" si="13">M24-A130</f>
        <v>0</v>
      </c>
      <c r="B140">
        <f t="shared" si="12"/>
        <v>0.5</v>
      </c>
      <c r="C140">
        <f t="shared" si="12"/>
        <v>0</v>
      </c>
      <c r="D140">
        <f t="shared" si="12"/>
        <v>0</v>
      </c>
      <c r="E140">
        <f t="shared" si="12"/>
        <v>0</v>
      </c>
      <c r="F140">
        <f t="shared" si="12"/>
        <v>0</v>
      </c>
      <c r="G140">
        <f t="shared" si="12"/>
        <v>0</v>
      </c>
    </row>
    <row r="141" spans="1:7">
      <c r="A141">
        <f t="shared" si="13"/>
        <v>0</v>
      </c>
      <c r="B141">
        <f t="shared" si="12"/>
        <v>0</v>
      </c>
      <c r="C141">
        <f t="shared" si="12"/>
        <v>0.5</v>
      </c>
      <c r="D141">
        <f t="shared" si="12"/>
        <v>0</v>
      </c>
      <c r="E141">
        <f t="shared" si="12"/>
        <v>0</v>
      </c>
      <c r="F141">
        <f t="shared" si="12"/>
        <v>0</v>
      </c>
      <c r="G141">
        <f t="shared" si="12"/>
        <v>0</v>
      </c>
    </row>
    <row r="142" spans="1:7">
      <c r="A142">
        <f t="shared" si="13"/>
        <v>0</v>
      </c>
      <c r="B142">
        <f t="shared" si="12"/>
        <v>0</v>
      </c>
      <c r="C142">
        <f t="shared" si="12"/>
        <v>0</v>
      </c>
      <c r="D142">
        <f t="shared" si="12"/>
        <v>0.5</v>
      </c>
      <c r="E142">
        <f t="shared" si="12"/>
        <v>0</v>
      </c>
      <c r="F142">
        <f t="shared" si="12"/>
        <v>0</v>
      </c>
      <c r="G142">
        <f t="shared" si="12"/>
        <v>0</v>
      </c>
    </row>
    <row r="143" spans="1:7">
      <c r="A143">
        <f t="shared" si="13"/>
        <v>0</v>
      </c>
      <c r="B143">
        <f t="shared" si="12"/>
        <v>0</v>
      </c>
      <c r="C143">
        <f t="shared" si="12"/>
        <v>0</v>
      </c>
      <c r="D143">
        <f t="shared" si="12"/>
        <v>0</v>
      </c>
      <c r="E143">
        <f t="shared" si="12"/>
        <v>0.5</v>
      </c>
      <c r="F143">
        <f t="shared" si="12"/>
        <v>0</v>
      </c>
      <c r="G143">
        <f t="shared" si="12"/>
        <v>0</v>
      </c>
    </row>
    <row r="144" spans="1:7">
      <c r="A144">
        <f t="shared" si="13"/>
        <v>0</v>
      </c>
      <c r="B144">
        <f t="shared" si="12"/>
        <v>0</v>
      </c>
      <c r="C144">
        <f t="shared" si="12"/>
        <v>0</v>
      </c>
      <c r="D144">
        <f t="shared" si="12"/>
        <v>0</v>
      </c>
      <c r="E144">
        <f t="shared" si="12"/>
        <v>0</v>
      </c>
      <c r="F144">
        <f t="shared" si="12"/>
        <v>0.5</v>
      </c>
      <c r="G144">
        <f t="shared" si="12"/>
        <v>0</v>
      </c>
    </row>
    <row r="145" spans="1:7">
      <c r="A145">
        <f t="shared" si="13"/>
        <v>0</v>
      </c>
      <c r="B145">
        <f t="shared" si="12"/>
        <v>0</v>
      </c>
      <c r="C145">
        <f t="shared" si="12"/>
        <v>0</v>
      </c>
      <c r="D145">
        <f t="shared" si="12"/>
        <v>0</v>
      </c>
      <c r="E145">
        <f t="shared" si="12"/>
        <v>0</v>
      </c>
      <c r="F145">
        <f t="shared" si="12"/>
        <v>0</v>
      </c>
      <c r="G145">
        <f t="shared" si="12"/>
        <v>0.5</v>
      </c>
    </row>
    <row r="147" spans="1:7">
      <c r="A147" t="s">
        <v>52</v>
      </c>
      <c r="C147" t="s">
        <v>53</v>
      </c>
    </row>
    <row r="148" spans="1:7">
      <c r="A148">
        <f t="array" ref="A148:A154">MMULT(A139:G145,B31:B37)</f>
        <v>5.3327307554843641E-2</v>
      </c>
      <c r="C148" s="18">
        <f>A148-E120</f>
        <v>0.10665331540023104</v>
      </c>
    </row>
    <row r="149" spans="1:7">
      <c r="A149">
        <v>1.8307833001477251E-2</v>
      </c>
      <c r="C149" s="18">
        <f t="shared" ref="C149:C154" si="14">A149-E121</f>
        <v>3.661644069486894E-2</v>
      </c>
    </row>
    <row r="150" spans="1:7">
      <c r="A150">
        <v>1.6921669985227573E-3</v>
      </c>
      <c r="C150" s="18">
        <f t="shared" si="14"/>
        <v>3.3835593051310272E-3</v>
      </c>
    </row>
    <row r="151" spans="1:7">
      <c r="A151">
        <v>1.6692166998522773E-2</v>
      </c>
      <c r="C151" s="18">
        <f t="shared" si="14"/>
        <v>3.3383559305131094E-2</v>
      </c>
    </row>
    <row r="152" spans="1:7">
      <c r="A152">
        <v>5.019474553366458E-3</v>
      </c>
      <c r="C152" s="18">
        <f t="shared" si="14"/>
        <v>1.0036874705362105E-2</v>
      </c>
    </row>
    <row r="153" spans="1:7">
      <c r="A153">
        <v>2.6672692445156257E-2</v>
      </c>
      <c r="C153" s="18">
        <f t="shared" si="14"/>
        <v>5.3346684599768913E-2</v>
      </c>
    </row>
    <row r="154" spans="1:7">
      <c r="A154">
        <v>4.6672692445156358E-2</v>
      </c>
      <c r="C154" s="18">
        <f t="shared" si="14"/>
        <v>9.3346684599768678E-2</v>
      </c>
    </row>
  </sheetData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AYA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ccamacho</dc:creator>
  <cp:keywords/>
  <dc:description/>
  <cp:lastModifiedBy>Carlos Camacho</cp:lastModifiedBy>
  <cp:revision/>
  <dcterms:created xsi:type="dcterms:W3CDTF">2014-09-29T17:55:45Z</dcterms:created>
  <dcterms:modified xsi:type="dcterms:W3CDTF">2022-08-25T21:48:04Z</dcterms:modified>
  <cp:category/>
  <cp:contentStatus/>
</cp:coreProperties>
</file>