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 xmlns:mc="http://schemas.openxmlformats.org/markup-compatibility/2006">
    <mc:Choice Requires="x15">
      <x15ac:absPath xmlns:x15ac="http://schemas.microsoft.com/office/spreadsheetml/2010/11/ac" url="/Users/regis/Downloads/"/>
    </mc:Choice>
  </mc:AlternateContent>
  <xr:revisionPtr revIDLastSave="0" documentId="13_ncr:1_{BE28874B-3E2C-3643-8D66-2F82CC9DF912}" xr6:coauthVersionLast="47" xr6:coauthVersionMax="47" xr10:uidLastSave="{00000000-0000-0000-0000-000000000000}"/>
  <bookViews>
    <workbookView xWindow="0" yWindow="500" windowWidth="24240" windowHeight="13140" activeTab="3" xr2:uid="{00000000-000D-0000-FFFF-FFFF00000000}"/>
  </bookViews>
  <sheets>
    <sheet name="CONTROLE ORÇAMENTÁRIO" sheetId="1" r:id="rId1"/>
    <sheet name="CONTROLE REQUISIÇÕES" sheetId="25" r:id="rId2"/>
    <sheet name="Gráficos" sheetId="24" r:id="rId3"/>
    <sheet name="Base" sheetId="23" r:id="rId4"/>
  </sheets>
  <definedNames>
    <definedName name="_xlnm._FilterDatabase" localSheetId="3" hidden="1">Base!$A$1:$Q$116</definedName>
    <definedName name="ID">#REF!</definedName>
    <definedName name="lista_bancos">#REF!</definedName>
    <definedName name="lstMapaDeNotas">#REF!</definedName>
    <definedName name="lstTipos">#REF!</definedName>
    <definedName name="PesquisaCategoria">#REF!</definedName>
    <definedName name="Segmentação_de_dados_Categoria_do_presente">#REF!</definedName>
    <definedName name="Segmentação_de_dados_Comprado">#REF!</definedName>
    <definedName name="Segmentação_de_dados_Para">#REF!</definedName>
    <definedName name="Segmentação_de_dados_Status_de_embrulho">#REF!</definedName>
    <definedName name="Segmentação_de_dados_Status_de_entreda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2">
      <go:sheetsCustomData xmlns:go="http://customooxmlschemas.google.com/" r:id="rId9" roundtripDataChecksum="kec4VKmTguu0uikaHHn+YevRHjl9xvY7Xm5f+pTfPAw="/>
    </ext>
  </extLst>
</workbook>
</file>

<file path=xl/calcChain.xml><?xml version="1.0" encoding="utf-8"?>
<calcChain xmlns="http://schemas.openxmlformats.org/spreadsheetml/2006/main">
  <c r="C76" i="24" l="1"/>
  <c r="C77" i="24"/>
  <c r="C78" i="24"/>
  <c r="C75" i="24"/>
  <c r="I32" i="25" l="1"/>
  <c r="I33" i="25"/>
  <c r="I34" i="25"/>
  <c r="I35" i="25"/>
  <c r="I36" i="25"/>
  <c r="I37" i="25"/>
  <c r="I38" i="25"/>
  <c r="I39" i="25"/>
  <c r="I40" i="25"/>
  <c r="I41" i="25"/>
  <c r="I42" i="25"/>
  <c r="I43" i="25"/>
  <c r="I44" i="25"/>
  <c r="I45" i="25"/>
  <c r="I46" i="25"/>
  <c r="H32" i="25"/>
  <c r="H33" i="25"/>
  <c r="H34" i="25"/>
  <c r="H35" i="25"/>
  <c r="H36" i="25"/>
  <c r="H37" i="25"/>
  <c r="H38" i="25"/>
  <c r="H39" i="25"/>
  <c r="H40" i="25"/>
  <c r="H41" i="25"/>
  <c r="H42" i="25"/>
  <c r="H43" i="25"/>
  <c r="H44" i="25"/>
  <c r="H45" i="25"/>
  <c r="H46" i="25"/>
  <c r="G32" i="25"/>
  <c r="G33" i="25"/>
  <c r="G34" i="25"/>
  <c r="G35" i="25"/>
  <c r="G36" i="25"/>
  <c r="G37" i="25"/>
  <c r="G38" i="25"/>
  <c r="G39" i="25"/>
  <c r="G40" i="25"/>
  <c r="G41" i="25"/>
  <c r="G42" i="25"/>
  <c r="G43" i="25"/>
  <c r="G44" i="25"/>
  <c r="G45" i="25"/>
  <c r="G46" i="25"/>
  <c r="D32" i="25"/>
  <c r="D33" i="25"/>
  <c r="D34" i="25"/>
  <c r="D35" i="25"/>
  <c r="D36" i="25"/>
  <c r="D37" i="25"/>
  <c r="D38" i="25"/>
  <c r="D39" i="25"/>
  <c r="D40" i="25"/>
  <c r="D41" i="25"/>
  <c r="D42" i="25"/>
  <c r="D43" i="25"/>
  <c r="D44" i="25"/>
  <c r="D45" i="25"/>
  <c r="C32" i="25"/>
  <c r="C33" i="25"/>
  <c r="C34" i="25"/>
  <c r="C35" i="25"/>
  <c r="C36" i="25"/>
  <c r="C37" i="25"/>
  <c r="C38" i="25"/>
  <c r="C39" i="25"/>
  <c r="C40" i="25"/>
  <c r="C41" i="25"/>
  <c r="C42" i="25"/>
  <c r="C43" i="25"/>
  <c r="C44" i="25"/>
  <c r="C45" i="25"/>
  <c r="B32" i="25"/>
  <c r="B33" i="25"/>
  <c r="B34" i="25"/>
  <c r="B35" i="25"/>
  <c r="B36" i="25"/>
  <c r="B37" i="25"/>
  <c r="B38" i="25"/>
  <c r="B39" i="25"/>
  <c r="B40" i="25"/>
  <c r="B41" i="25"/>
  <c r="B42" i="25"/>
  <c r="B43" i="25"/>
  <c r="B44" i="25"/>
  <c r="B45" i="25"/>
  <c r="I24" i="25"/>
  <c r="I23" i="25"/>
  <c r="I22" i="25"/>
  <c r="I21" i="25"/>
  <c r="I20" i="25"/>
  <c r="I19" i="25"/>
  <c r="I18" i="25"/>
  <c r="I17" i="25"/>
  <c r="I16" i="25"/>
  <c r="I15" i="25"/>
  <c r="I14" i="25"/>
  <c r="I13" i="25"/>
  <c r="I12" i="25"/>
  <c r="I11" i="25"/>
  <c r="I10" i="25"/>
  <c r="I9" i="25"/>
  <c r="I8" i="25"/>
  <c r="I7" i="25"/>
  <c r="I6" i="25"/>
  <c r="H6" i="25"/>
  <c r="H7" i="25"/>
  <c r="H8" i="25"/>
  <c r="H9" i="25"/>
  <c r="H10" i="25"/>
  <c r="H11" i="25"/>
  <c r="H12" i="25"/>
  <c r="H13" i="25"/>
  <c r="H14" i="25"/>
  <c r="H15" i="25"/>
  <c r="H16" i="25"/>
  <c r="H17" i="25"/>
  <c r="H18" i="25"/>
  <c r="H19" i="25"/>
  <c r="H20" i="25"/>
  <c r="H21" i="25"/>
  <c r="H22" i="25"/>
  <c r="H23" i="25"/>
  <c r="H24" i="25"/>
  <c r="G6" i="25"/>
  <c r="G7" i="25"/>
  <c r="G8" i="25"/>
  <c r="G9" i="25"/>
  <c r="G10" i="25"/>
  <c r="G11" i="25"/>
  <c r="G12" i="25"/>
  <c r="G13" i="25"/>
  <c r="G14" i="25"/>
  <c r="G15" i="25"/>
  <c r="G16" i="25"/>
  <c r="G17" i="25"/>
  <c r="G18" i="25"/>
  <c r="G19" i="25"/>
  <c r="G20" i="25"/>
  <c r="G21" i="25"/>
  <c r="G22" i="25"/>
  <c r="G23" i="25"/>
  <c r="G24" i="25"/>
  <c r="I31" i="25"/>
  <c r="H31" i="25"/>
  <c r="G31" i="25"/>
  <c r="D31" i="25"/>
  <c r="C31" i="25"/>
  <c r="B31" i="25"/>
  <c r="I5" i="25"/>
  <c r="H5" i="25"/>
  <c r="G5" i="25"/>
  <c r="D6" i="25"/>
  <c r="D7" i="25"/>
  <c r="D8" i="25"/>
  <c r="D9" i="25"/>
  <c r="D10" i="25"/>
  <c r="D11" i="25"/>
  <c r="D12" i="25"/>
  <c r="D13" i="25"/>
  <c r="D14" i="25"/>
  <c r="D15" i="25"/>
  <c r="D16" i="25"/>
  <c r="D5" i="25"/>
  <c r="C6" i="25"/>
  <c r="C7" i="25"/>
  <c r="C8" i="25"/>
  <c r="C9" i="25"/>
  <c r="C10" i="25"/>
  <c r="C11" i="25"/>
  <c r="C12" i="25"/>
  <c r="C13" i="25"/>
  <c r="C14" i="25"/>
  <c r="C15" i="25"/>
  <c r="C16" i="25"/>
  <c r="C5" i="25"/>
  <c r="B6" i="25"/>
  <c r="B7" i="25"/>
  <c r="B8" i="25"/>
  <c r="B9" i="25"/>
  <c r="B10" i="25"/>
  <c r="B11" i="25"/>
  <c r="B12" i="25"/>
  <c r="B13" i="25"/>
  <c r="B14" i="25"/>
  <c r="B15" i="25"/>
  <c r="B16" i="25"/>
  <c r="B5" i="25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33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7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33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7" i="1"/>
  <c r="H47" i="25" l="1"/>
  <c r="I47" i="25"/>
  <c r="C46" i="25"/>
  <c r="C29" i="25" s="1"/>
  <c r="D46" i="25"/>
  <c r="G47" i="25"/>
  <c r="H25" i="25"/>
  <c r="H3" i="25" s="1"/>
  <c r="I25" i="25"/>
  <c r="G25" i="25"/>
  <c r="B46" i="25"/>
  <c r="D44" i="1" l="1"/>
  <c r="D45" i="1"/>
  <c r="D46" i="1"/>
  <c r="I44" i="1"/>
  <c r="I45" i="1"/>
  <c r="I46" i="1"/>
  <c r="I19" i="1"/>
  <c r="I20" i="1"/>
  <c r="I21" i="1"/>
  <c r="I22" i="1"/>
  <c r="I23" i="1"/>
  <c r="I24" i="1"/>
  <c r="I25" i="1"/>
  <c r="D18" i="1"/>
  <c r="D19" i="1"/>
  <c r="D20" i="1"/>
  <c r="D21" i="1"/>
  <c r="D22" i="1"/>
  <c r="D23" i="1"/>
  <c r="D24" i="1"/>
  <c r="D25" i="1"/>
  <c r="I18" i="1"/>
  <c r="H51" i="1" l="1"/>
  <c r="C27" i="1"/>
  <c r="H29" i="25"/>
  <c r="C17" i="25"/>
  <c r="C3" i="25" s="1"/>
  <c r="D8" i="1"/>
  <c r="I34" i="1"/>
  <c r="I35" i="1"/>
  <c r="I36" i="1"/>
  <c r="I37" i="1"/>
  <c r="I38" i="1"/>
  <c r="I39" i="1"/>
  <c r="I40" i="1"/>
  <c r="I41" i="1"/>
  <c r="I42" i="1"/>
  <c r="I43" i="1"/>
  <c r="I47" i="1"/>
  <c r="I48" i="1"/>
  <c r="I50" i="1"/>
  <c r="D34" i="1"/>
  <c r="D35" i="1"/>
  <c r="D36" i="1"/>
  <c r="D37" i="1"/>
  <c r="D38" i="1"/>
  <c r="D39" i="1"/>
  <c r="D40" i="1"/>
  <c r="D41" i="1"/>
  <c r="D42" i="1"/>
  <c r="D43" i="1"/>
  <c r="D47" i="1"/>
  <c r="I8" i="1"/>
  <c r="I9" i="1"/>
  <c r="I10" i="1"/>
  <c r="I11" i="1"/>
  <c r="I12" i="1"/>
  <c r="I13" i="1"/>
  <c r="I14" i="1"/>
  <c r="I15" i="1"/>
  <c r="I16" i="1"/>
  <c r="I17" i="1"/>
  <c r="I26" i="1"/>
  <c r="I7" i="1"/>
  <c r="D9" i="1"/>
  <c r="D10" i="1"/>
  <c r="D11" i="1"/>
  <c r="D12" i="1"/>
  <c r="D13" i="1"/>
  <c r="D14" i="1"/>
  <c r="D15" i="1"/>
  <c r="D16" i="1"/>
  <c r="D17" i="1"/>
  <c r="D26" i="1"/>
  <c r="G51" i="1"/>
  <c r="G31" i="1" s="1"/>
  <c r="B48" i="1"/>
  <c r="B31" i="1" s="1"/>
  <c r="G27" i="1"/>
  <c r="G5" i="1" s="1"/>
  <c r="B27" i="1"/>
  <c r="B5" i="1" s="1"/>
  <c r="D17" i="25" l="1"/>
  <c r="D3" i="25" s="1"/>
  <c r="B29" i="25"/>
  <c r="I29" i="25"/>
  <c r="G3" i="25"/>
  <c r="I3" i="25"/>
  <c r="D29" i="25"/>
  <c r="G29" i="25"/>
  <c r="B17" i="25"/>
  <c r="B3" i="25" s="1"/>
  <c r="H31" i="1"/>
  <c r="I31" i="1" s="1"/>
  <c r="I33" i="1"/>
  <c r="I51" i="1" s="1"/>
  <c r="C48" i="1"/>
  <c r="C31" i="1" s="1"/>
  <c r="D31" i="1" s="1"/>
  <c r="D33" i="1"/>
  <c r="D48" i="1" s="1"/>
  <c r="H27" i="1"/>
  <c r="H5" i="1" s="1"/>
  <c r="I5" i="1" s="1"/>
  <c r="C5" i="1"/>
  <c r="D5" i="1" s="1"/>
  <c r="D7" i="1"/>
  <c r="D27" i="1" s="1"/>
  <c r="I27" i="1"/>
</calcChain>
</file>

<file path=xl/sharedStrings.xml><?xml version="1.0" encoding="utf-8"?>
<sst xmlns="http://schemas.openxmlformats.org/spreadsheetml/2006/main" count="786" uniqueCount="176">
  <si>
    <t>DIFERENÇA</t>
  </si>
  <si>
    <t>ORÇAMENTO</t>
  </si>
  <si>
    <t>UNIFORME</t>
  </si>
  <si>
    <t>EPI</t>
  </si>
  <si>
    <t>FERRAMENTAS</t>
  </si>
  <si>
    <t>MATERIAL APLICADO</t>
  </si>
  <si>
    <t>LOCAÇÃO MÁQUINAS</t>
  </si>
  <si>
    <t>CONTA</t>
  </si>
  <si>
    <t>DESPESAS</t>
  </si>
  <si>
    <t>CONTROLE FINANCEIRO - (UT 12) UTILIDADES</t>
  </si>
  <si>
    <t>Saldo Final</t>
  </si>
  <si>
    <t>PAINEL GERAL</t>
  </si>
  <si>
    <t>DESPESA MÊS</t>
  </si>
  <si>
    <t>Resultado Final da UT</t>
  </si>
  <si>
    <t>CONTROLE FINANCEIRO - (UT 20) PROJETOS</t>
  </si>
  <si>
    <t>ORÇAMENTO MÊS</t>
  </si>
  <si>
    <t>SALDO FINAL</t>
  </si>
  <si>
    <t>MATERIAL CONSUMO</t>
  </si>
  <si>
    <t>CONTROLE FINANCEIRO - (UT 26) MANUTENÇÃO PREDIAL</t>
  </si>
  <si>
    <t>CONTROLE FINANCEIRO - (UT 31) SERVIÇOS DE LIMPEZA</t>
  </si>
  <si>
    <t>DESPESA TELEFONES CELULARES</t>
  </si>
  <si>
    <t>DESPESA INFORMÁTICA</t>
  </si>
  <si>
    <t>SERVIÇOS CONTRATADOS</t>
  </si>
  <si>
    <t>MATERIAIS E PEÇAS DE REPOSIÇÃO EQUIP.</t>
  </si>
  <si>
    <t>MANUTENÇÃO DE VEÍCULOS</t>
  </si>
  <si>
    <t>CARTAO COMBUSTIVEL</t>
  </si>
  <si>
    <t>LOCAÇÃO CARROS</t>
  </si>
  <si>
    <t>LOCAÇÃO GESTÃO ATIVOS</t>
  </si>
  <si>
    <t>ORDEM</t>
  </si>
  <si>
    <t>UTS</t>
  </si>
  <si>
    <t>DESCRIÇÃO</t>
  </si>
  <si>
    <t>CATEGORIA</t>
  </si>
  <si>
    <t>STATUS RQ</t>
  </si>
  <si>
    <t>STATUS ORDEM</t>
  </si>
  <si>
    <t>QUANTIDADE</t>
  </si>
  <si>
    <t>UT</t>
  </si>
  <si>
    <t>NÚMERO REQUISIÇÕES ABERTAS</t>
  </si>
  <si>
    <t>Aprovado</t>
  </si>
  <si>
    <t>Aprovação pendente</t>
  </si>
  <si>
    <t>REQUISIÇÕES</t>
  </si>
  <si>
    <t>BENS DE VALORES IRRELEVANTES</t>
  </si>
  <si>
    <t>REFEIÇÕES EXTRAS</t>
  </si>
  <si>
    <t>TREINAMENTOS OBRIGATORIOS</t>
  </si>
  <si>
    <t>HOSPEDAGEM</t>
  </si>
  <si>
    <t>COMBUSTIVEL</t>
  </si>
  <si>
    <t>MANUT. FERRAM. DISPOSITIVOS MOVEIS</t>
  </si>
  <si>
    <t>LOCAÇÃO DE CARROS LEVES</t>
  </si>
  <si>
    <t>LOCAÇÃO GESTAO DE ATIVOS</t>
  </si>
  <si>
    <t>PEDAGIO</t>
  </si>
  <si>
    <t>ESTACIONAMENTO</t>
  </si>
  <si>
    <t>Cancelada</t>
  </si>
  <si>
    <t>CONTROLE ORÇAMENTÁRIO - 2024 (MÊS: NOVEMBRO)</t>
  </si>
  <si>
    <t>12</t>
  </si>
  <si>
    <t>31</t>
  </si>
  <si>
    <t>CARTÃO COMBUSTÍVEL</t>
  </si>
  <si>
    <t>26</t>
  </si>
  <si>
    <t>20</t>
  </si>
  <si>
    <t>EQUIPE</t>
  </si>
  <si>
    <t>CAP SEGURANCA CLAS A PP BR CA 14816 MONTANA + JOELHEIRA CARBOGRAFITE + LUVA NITRILICA CA 16313</t>
  </si>
  <si>
    <t>BU_MANSERV FACILITIES</t>
  </si>
  <si>
    <t>MÊS RQ</t>
  </si>
  <si>
    <t>OUTUBRO</t>
  </si>
  <si>
    <t>NOVEMBRO</t>
  </si>
  <si>
    <t>REQUISICAO</t>
  </si>
  <si>
    <t>RQ14421807</t>
  </si>
  <si>
    <t>RQ14419307</t>
  </si>
  <si>
    <t>RQ14418707</t>
  </si>
  <si>
    <t>RQ14418607</t>
  </si>
  <si>
    <t>RQ14418207</t>
  </si>
  <si>
    <t>RQ14417507</t>
  </si>
  <si>
    <t>RQ14415707</t>
  </si>
  <si>
    <t>RQ14414807</t>
  </si>
  <si>
    <t>RQ14414607</t>
  </si>
  <si>
    <t>RQ14414407</t>
  </si>
  <si>
    <t>RQ14412307</t>
  </si>
  <si>
    <t>RQ14411407</t>
  </si>
  <si>
    <t>RQ14409907</t>
  </si>
  <si>
    <t>RQ14410407</t>
  </si>
  <si>
    <t>RQ14410307</t>
  </si>
  <si>
    <t>RQ14409107</t>
  </si>
  <si>
    <t>RQ14408807</t>
  </si>
  <si>
    <t>RQ14446607</t>
  </si>
  <si>
    <t>RQ14446307</t>
  </si>
  <si>
    <t>RQ14444807</t>
  </si>
  <si>
    <t>RQ14444707</t>
  </si>
  <si>
    <t>RQ14444507</t>
  </si>
  <si>
    <t>RQ14443107</t>
  </si>
  <si>
    <t>RQ14438807</t>
  </si>
  <si>
    <t>RQ14438707</t>
  </si>
  <si>
    <t>RQ14438607</t>
  </si>
  <si>
    <t>RQ14436307</t>
  </si>
  <si>
    <t>RQ14434407</t>
  </si>
  <si>
    <t>RQ14434007</t>
  </si>
  <si>
    <t>RQ14433707</t>
  </si>
  <si>
    <t>RQ14433607</t>
  </si>
  <si>
    <t>RQ14433307</t>
  </si>
  <si>
    <t>RQ14432907</t>
  </si>
  <si>
    <t>RQ14432707</t>
  </si>
  <si>
    <t>RQ14432307</t>
  </si>
  <si>
    <t>RQ14446207</t>
  </si>
  <si>
    <t>RQ14445607</t>
  </si>
  <si>
    <t>RQ14444907</t>
  </si>
  <si>
    <t>RQ14444607</t>
  </si>
  <si>
    <t>RQ14444007</t>
  </si>
  <si>
    <t>RQ14443707</t>
  </si>
  <si>
    <t>RQ14442807</t>
  </si>
  <si>
    <t>RQ14442507</t>
  </si>
  <si>
    <t>RQ14442407</t>
  </si>
  <si>
    <t>RQ14442307</t>
  </si>
  <si>
    <t>RQ14442207</t>
  </si>
  <si>
    <t>RQ14442107</t>
  </si>
  <si>
    <t>RQ14466507</t>
  </si>
  <si>
    <t>RQ14458307</t>
  </si>
  <si>
    <t>RQ14464107</t>
  </si>
  <si>
    <t>RQ14488607</t>
  </si>
  <si>
    <t>RQ14488007</t>
  </si>
  <si>
    <t>RQ14485207</t>
  </si>
  <si>
    <t>RQ14475407</t>
  </si>
  <si>
    <t>RQ14520207</t>
  </si>
  <si>
    <t>RQ14519707</t>
  </si>
  <si>
    <t>OC11199307</t>
  </si>
  <si>
    <t>OC11218107</t>
  </si>
  <si>
    <t>OC11199607</t>
  </si>
  <si>
    <t>OC11272107</t>
  </si>
  <si>
    <t>SERVICO LOCACAO TRATOR NOVEMBRO</t>
  </si>
  <si>
    <t>SAPATO DE SEGURANÇA</t>
  </si>
  <si>
    <t>LUVA ANTIALERGICA G</t>
  </si>
  <si>
    <t>LUVA ANTIALERGICA P/M 16312</t>
  </si>
  <si>
    <t>MASCARAS TOTAL FACE P/M</t>
  </si>
  <si>
    <t>LUVAS LIMPEZA URGENTE</t>
  </si>
  <si>
    <t>LUVA CIRURGICA P/M</t>
  </si>
  <si>
    <t>REMOVEDOR CERA LIQUIDO TRANSPARENTE AMARELO CLARO GALAO</t>
  </si>
  <si>
    <t>CERA SELANTE AUTOBRILHO LIQUIDO BRANCA GALAO</t>
  </si>
  <si>
    <t>DETERGENTE MULTIUSO VERSATIL</t>
  </si>
  <si>
    <t>INSUMOS LIMPEZA</t>
  </si>
  <si>
    <t>SERVICO MANUTENCAO CORTADOR GRAMA</t>
  </si>
  <si>
    <t>OCULOS SEGURANCA GRADUADA PA INCOLOR PARAFUSO CA 33509 ALLPROT // GERSON FERNANDES</t>
  </si>
  <si>
    <t>OCULOS SEGURANCA GRADUADA PA INCOLOR PARAFUSO CA 33509 ALLPROT // CLAUDIO PEREIRA</t>
  </si>
  <si>
    <t>ITENS DE ELETRICA // PROPOSTA P-2210 FAST + P-2258 FAST</t>
  </si>
  <si>
    <t>TINTA ACR BRANCO + TINTA EPOXI AZUL + TINTA EPOXI AMARELO + CATALIZADOR EPOXI // PROPOSTA P-2268 FAST + P-2272 FAST</t>
  </si>
  <si>
    <t>CINTURAO DE SEGURANÇA</t>
  </si>
  <si>
    <t>TALABARTE</t>
  </si>
  <si>
    <t>GRADUADO AMELIA APARECIDA BATISTA</t>
  </si>
  <si>
    <t>GRADUADO ROSANA APARECIDA</t>
  </si>
  <si>
    <t>GRADUADO • GENI BISPO DE OLIVEIRA</t>
  </si>
  <si>
    <t>CALÇA PRETO COM REFLETIVO</t>
  </si>
  <si>
    <t>LAVAÇAO FIM DE ANO REMOVEDOR CERA LIQUIDO TRANSPARENTE AMARELO CLARO GALAO</t>
  </si>
  <si>
    <t>LAVAÇÃO FIM DE ANO CERA SELANTE AUTOBRILHO LIQUIDO BRANCA GALAO</t>
  </si>
  <si>
    <t>SAPATO 42</t>
  </si>
  <si>
    <t>SERVICO MENSAGEIRO MENSAGEIRO NAO MOTORIZADO BILINGUE</t>
  </si>
  <si>
    <t>OLEO AREAS VERDES</t>
  </si>
  <si>
    <t>DESENGRAXANTE 733</t>
  </si>
  <si>
    <t>LIMPADOR LIQUIDO AZUL TURQUESA BBA 20L BIO13</t>
  </si>
  <si>
    <t>RESPIRADOR FACIAL INTEIRO PATRICIA FELIX</t>
  </si>
  <si>
    <t>LUVAS LIMPEZA</t>
  </si>
  <si>
    <t>CAMISA NR10 CINZA CA 49587 P + M + G + CALCA CINZA NR10 CA 49588 Nº 42 + 44 + 46 // UT 020 / 026 / 012.</t>
  </si>
  <si>
    <t>CALCA OPERACIONAL PRETO 44 + 48 + CAMISA OPERACIONAL CINZA M.LONLA G + GG // UT 012.</t>
  </si>
  <si>
    <t>CALCA OPERACIONAL PRETO 42 + 44 + 46 + 48 + 60 // UT 026 e 020.</t>
  </si>
  <si>
    <t>CAMISA COMUM MASCULINO MANGA LONGA UNILIGHT CINZA  67% ALGODÃO E 33% POLIESTER TM G + GG + 5G // UT 026.</t>
  </si>
  <si>
    <t>BOTINA SEGURANCACA CA 42165 Nº 40, 42, 43, 44, 45 // UT 020 e 026.</t>
  </si>
  <si>
    <t>OCULOS SEG INCOLOR CA 36032 / LUVA RASPA CA 15061</t>
  </si>
  <si>
    <t>LUVA MULTITADO M + G + BOTINA SEGURANÇA CA 42165 nº 39 + 41 + 43 e 44</t>
  </si>
  <si>
    <t>CARTUCHO FILTRO QUIMICO CLASSE 1 MASCARA FACIAL PURIFICADORA AR AMARELO 6003 3M</t>
  </si>
  <si>
    <t>TINTA EPX CINZA + CAT EPOXI // PROPOSTA P-2268(FAST)</t>
  </si>
  <si>
    <t>BARRA COMUM CHATA ACO CARBONO ASTM A36 N/A LAMINADO QUENTE 4POL 3/8POL // PROPOSTA P-2278(FAST)</t>
  </si>
  <si>
    <t>COLETE REFLETIVO M</t>
  </si>
  <si>
    <t>FITA RIBBON RESINA PRETA 74,00M 110,00M ZD220D</t>
  </si>
  <si>
    <t>LUMINARIA REDONDA 125W 6500K // 307049 PRJ</t>
  </si>
  <si>
    <t>LUMINARIA ELETRICA SOBREPOR "LUMINARIA HERMETICA" TCW063 PHILIPS // O.S. 125936 e 125984</t>
  </si>
  <si>
    <t>TINTA PISO CINZA CORAL // PROPOSTA P-2271(FAST)</t>
  </si>
  <si>
    <t>TINTA EPX CINZA + CAT EPX // OS 307436</t>
  </si>
  <si>
    <t>CAPACETE/ KIT ABAFADOR</t>
  </si>
  <si>
    <t>MANTA ISOLANTE ASFALTICA ALUMINIO 600MM // OS 125860-125866-126015-126061</t>
  </si>
  <si>
    <t>JATO PLUS DETERGENTE DESINCRUSTANTE ACIDO LIQUIDO 5L AR CONDICIONADO // OS 307721</t>
  </si>
  <si>
    <t>Aberto</t>
  </si>
  <si>
    <t>DATA CRIACAO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</si>
</sst>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164" formatCode="#,##0.00_ ;[Red]\-#,##0.00\ "/>
    <numFmt numFmtId="165" formatCode="&quot;R$&quot;\ #,##0.00"/>
    <numFmt numFmtId="166" formatCode="#,##0.00_ ;\-#,##0.00\ "/>
  </numFmts>
  <fonts count="22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color theme="1"/>
      <name val="Calibri"/>
      <family val="2"/>
    </font>
    <font>
      <b/>
      <sz val="14"/>
      <color theme="1"/>
      <name val="Calibri"/>
      <family val="2"/>
    </font>
    <font>
      <b/>
      <sz val="11"/>
      <color theme="0"/>
      <name val="Calibri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1"/>
      <color theme="0"/>
      <name val="Calibri"/>
      <family val="2"/>
    </font>
    <font>
      <b/>
      <sz val="16"/>
      <color theme="0"/>
      <name val="Calibri"/>
      <family val="2"/>
    </font>
    <font>
      <b/>
      <sz val="14"/>
      <color theme="0"/>
      <name val="Calibri"/>
      <family val="2"/>
    </font>
    <font>
      <b/>
      <sz val="11"/>
      <color rgb="FFFF0000"/>
      <name val="Calibri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000099"/>
      <name val="Calibri"/>
      <family val="2"/>
      <scheme val="minor"/>
    </font>
    <font>
      <sz val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rgb="FFFFFF00"/>
      <name val="Calibri"/>
      <family val="2"/>
    </font>
    <font>
      <b/>
      <sz val="11"/>
      <color rgb="FF00B050"/>
      <name val="Calibri"/>
      <family val="2"/>
    </font>
    <font>
      <sz val="10"/>
      <color theme="1"/>
      <name val="JetBrains Mono"/>
      <family val="3"/>
    </font>
    <font>
      <b/>
      <sz val="11"/>
      <color theme="0"/>
      <name val="Calibri"/>
      <family val="2"/>
      <scheme val="major"/>
    </font>
  </fonts>
  <fills count="11">
    <fill>
      <patternFill patternType="none"/>
    </fill>
    <fill>
      <patternFill patternType="gray125"/>
    </fill>
    <fill>
      <patternFill patternType="solid">
        <fgColor rgb="FF091D33"/>
        <bgColor rgb="FF091D33"/>
      </patternFill>
    </fill>
    <fill>
      <patternFill patternType="solid">
        <fgColor rgb="FF144272"/>
        <bgColor rgb="FF144272"/>
      </patternFill>
    </fill>
    <fill>
      <patternFill patternType="solid">
        <fgColor rgb="FF2975AB"/>
        <bgColor rgb="FF2975AB"/>
      </patternFill>
    </fill>
    <fill>
      <patternFill patternType="solid">
        <fgColor rgb="FF9FC5E8"/>
        <bgColor rgb="FF9FC5E8"/>
      </patternFill>
    </fill>
    <fill>
      <patternFill patternType="solid">
        <fgColor rgb="FFCFE2F3"/>
        <bgColor rgb="FFCFE2F3"/>
      </patternFill>
    </fill>
    <fill>
      <patternFill patternType="solid">
        <fgColor theme="0"/>
        <bgColor theme="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91D33"/>
      </patternFill>
    </fill>
    <fill>
      <patternFill patternType="solid">
        <fgColor theme="4"/>
        <bgColor indexed="64"/>
      </patternFill>
    </fill>
  </fills>
  <borders count="1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</borders>
  <cellStyleXfs count="2">
    <xf numFmtId="0" fontId="0" fillId="0" borderId="0"/>
    <xf numFmtId="44" fontId="7" fillId="0" borderId="0" applyFont="0" applyFill="0" applyBorder="0" applyAlignment="0" applyProtection="0"/>
  </cellStyleXfs>
  <cellXfs count="75">
    <xf numFmtId="0" fontId="0" fillId="0" borderId="0" xfId="0"/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vertical="center"/>
    </xf>
    <xf numFmtId="0" fontId="6" fillId="4" borderId="6" xfId="0" applyFont="1" applyFill="1" applyBorder="1" applyAlignment="1">
      <alignment horizontal="center" vertical="center"/>
    </xf>
    <xf numFmtId="164" fontId="4" fillId="7" borderId="8" xfId="0" applyNumberFormat="1" applyFont="1" applyFill="1" applyBorder="1" applyAlignment="1">
      <alignment horizontal="right"/>
    </xf>
    <xf numFmtId="164" fontId="4" fillId="5" borderId="8" xfId="0" applyNumberFormat="1" applyFont="1" applyFill="1" applyBorder="1"/>
    <xf numFmtId="164" fontId="6" fillId="2" borderId="5" xfId="0" applyNumberFormat="1" applyFont="1" applyFill="1" applyBorder="1"/>
    <xf numFmtId="164" fontId="6" fillId="2" borderId="6" xfId="0" applyNumberFormat="1" applyFont="1" applyFill="1" applyBorder="1"/>
    <xf numFmtId="0" fontId="8" fillId="5" borderId="8" xfId="0" applyFont="1" applyFill="1" applyBorder="1" applyAlignment="1">
      <alignment horizontal="left"/>
    </xf>
    <xf numFmtId="0" fontId="9" fillId="4" borderId="4" xfId="0" applyFont="1" applyFill="1" applyBorder="1" applyAlignment="1">
      <alignment horizontal="left" vertical="center"/>
    </xf>
    <xf numFmtId="0" fontId="9" fillId="4" borderId="5" xfId="0" applyFont="1" applyFill="1" applyBorder="1" applyAlignment="1">
      <alignment horizontal="center" vertical="center"/>
    </xf>
    <xf numFmtId="44" fontId="4" fillId="6" borderId="8" xfId="1" applyFont="1" applyFill="1" applyBorder="1"/>
    <xf numFmtId="0" fontId="9" fillId="2" borderId="4" xfId="0" applyFont="1" applyFill="1" applyBorder="1" applyAlignment="1">
      <alignment horizontal="left"/>
    </xf>
    <xf numFmtId="0" fontId="9" fillId="4" borderId="7" xfId="0" applyFont="1" applyFill="1" applyBorder="1" applyAlignment="1">
      <alignment horizontal="left" vertical="center"/>
    </xf>
    <xf numFmtId="0" fontId="9" fillId="4" borderId="7" xfId="0" applyFont="1" applyFill="1" applyBorder="1" applyAlignment="1">
      <alignment horizontal="center" vertical="center"/>
    </xf>
    <xf numFmtId="0" fontId="0" fillId="8" borderId="0" xfId="0" applyFill="1"/>
    <xf numFmtId="0" fontId="0" fillId="8" borderId="0" xfId="0" applyFill="1" applyAlignment="1">
      <alignment horizontal="center"/>
    </xf>
    <xf numFmtId="14" fontId="13" fillId="8" borderId="12" xfId="0" applyNumberFormat="1" applyFont="1" applyFill="1" applyBorder="1" applyAlignment="1">
      <alignment horizontal="left"/>
    </xf>
    <xf numFmtId="14" fontId="14" fillId="8" borderId="12" xfId="0" applyNumberFormat="1" applyFont="1" applyFill="1" applyBorder="1" applyAlignment="1">
      <alignment horizontal="left"/>
    </xf>
    <xf numFmtId="49" fontId="13" fillId="8" borderId="12" xfId="0" applyNumberFormat="1" applyFont="1" applyFill="1" applyBorder="1" applyAlignment="1">
      <alignment horizontal="center"/>
    </xf>
    <xf numFmtId="49" fontId="14" fillId="8" borderId="12" xfId="0" applyNumberFormat="1" applyFont="1" applyFill="1" applyBorder="1" applyAlignment="1">
      <alignment horizontal="center"/>
    </xf>
    <xf numFmtId="0" fontId="15" fillId="8" borderId="12" xfId="0" applyFont="1" applyFill="1" applyBorder="1" applyAlignment="1">
      <alignment horizontal="center"/>
    </xf>
    <xf numFmtId="49" fontId="14" fillId="8" borderId="12" xfId="0" applyNumberFormat="1" applyFont="1" applyFill="1" applyBorder="1" applyAlignment="1">
      <alignment horizontal="left"/>
    </xf>
    <xf numFmtId="44" fontId="16" fillId="8" borderId="12" xfId="1" applyFont="1" applyFill="1" applyBorder="1" applyAlignment="1">
      <alignment horizontal="center"/>
    </xf>
    <xf numFmtId="0" fontId="2" fillId="8" borderId="0" xfId="0" applyFont="1" applyFill="1"/>
    <xf numFmtId="0" fontId="2" fillId="8" borderId="0" xfId="0" applyFont="1" applyFill="1" applyAlignment="1">
      <alignment horizontal="center"/>
    </xf>
    <xf numFmtId="0" fontId="2" fillId="8" borderId="13" xfId="0" applyFont="1" applyFill="1" applyBorder="1" applyAlignment="1">
      <alignment horizontal="center"/>
    </xf>
    <xf numFmtId="0" fontId="17" fillId="8" borderId="13" xfId="0" applyFont="1" applyFill="1" applyBorder="1" applyAlignment="1">
      <alignment horizontal="center"/>
    </xf>
    <xf numFmtId="0" fontId="6" fillId="4" borderId="5" xfId="0" applyFont="1" applyFill="1" applyBorder="1" applyAlignment="1">
      <alignment horizontal="center" vertical="center"/>
    </xf>
    <xf numFmtId="0" fontId="4" fillId="6" borderId="8" xfId="1" applyNumberFormat="1" applyFont="1" applyFill="1" applyBorder="1" applyAlignment="1">
      <alignment horizontal="center"/>
    </xf>
    <xf numFmtId="49" fontId="6" fillId="4" borderId="5" xfId="0" applyNumberFormat="1" applyFont="1" applyFill="1" applyBorder="1" applyAlignment="1">
      <alignment horizontal="center" vertical="center"/>
    </xf>
    <xf numFmtId="164" fontId="6" fillId="2" borderId="5" xfId="0" applyNumberFormat="1" applyFont="1" applyFill="1" applyBorder="1" applyAlignment="1">
      <alignment horizontal="center"/>
    </xf>
    <xf numFmtId="164" fontId="12" fillId="2" borderId="5" xfId="0" applyNumberFormat="1" applyFont="1" applyFill="1" applyBorder="1" applyAlignment="1">
      <alignment horizontal="center"/>
    </xf>
    <xf numFmtId="0" fontId="9" fillId="9" borderId="8" xfId="0" applyFont="1" applyFill="1" applyBorder="1" applyAlignment="1">
      <alignment horizontal="left"/>
    </xf>
    <xf numFmtId="164" fontId="6" fillId="9" borderId="8" xfId="0" applyNumberFormat="1" applyFont="1" applyFill="1" applyBorder="1"/>
    <xf numFmtId="0" fontId="15" fillId="8" borderId="12" xfId="0" applyFont="1" applyFill="1" applyBorder="1" applyAlignment="1">
      <alignment horizontal="left"/>
    </xf>
    <xf numFmtId="0" fontId="6" fillId="4" borderId="7" xfId="0" applyFont="1" applyFill="1" applyBorder="1" applyAlignment="1">
      <alignment horizontal="center" vertical="center"/>
    </xf>
    <xf numFmtId="14" fontId="15" fillId="8" borderId="12" xfId="0" applyNumberFormat="1" applyFont="1" applyFill="1" applyBorder="1" applyAlignment="1">
      <alignment horizontal="center"/>
    </xf>
    <xf numFmtId="44" fontId="15" fillId="8" borderId="12" xfId="1" applyFont="1" applyFill="1" applyBorder="1" applyAlignment="1">
      <alignment horizontal="left"/>
    </xf>
    <xf numFmtId="164" fontId="6" fillId="9" borderId="8" xfId="0" applyNumberFormat="1" applyFont="1" applyFill="1" applyBorder="1" applyAlignment="1">
      <alignment horizontal="center"/>
    </xf>
    <xf numFmtId="166" fontId="6" fillId="2" borderId="5" xfId="0" applyNumberFormat="1" applyFont="1" applyFill="1" applyBorder="1"/>
    <xf numFmtId="164" fontId="19" fillId="2" borderId="6" xfId="0" applyNumberFormat="1" applyFont="1" applyFill="1" applyBorder="1"/>
    <xf numFmtId="0" fontId="20" fillId="0" borderId="0" xfId="0" applyFont="1" applyAlignment="1">
      <alignment horizontal="left"/>
    </xf>
    <xf numFmtId="0" fontId="20" fillId="0" borderId="0" xfId="0" applyFont="1"/>
    <xf numFmtId="14" fontId="14" fillId="8" borderId="14" xfId="0" applyNumberFormat="1" applyFont="1" applyFill="1" applyBorder="1" applyAlignment="1">
      <alignment horizontal="left"/>
    </xf>
    <xf numFmtId="49" fontId="13" fillId="8" borderId="14" xfId="0" applyNumberFormat="1" applyFont="1" applyFill="1" applyBorder="1" applyAlignment="1">
      <alignment horizontal="center"/>
    </xf>
    <xf numFmtId="49" fontId="14" fillId="8" borderId="14" xfId="0" applyNumberFormat="1" applyFont="1" applyFill="1" applyBorder="1" applyAlignment="1">
      <alignment horizontal="center"/>
    </xf>
    <xf numFmtId="44" fontId="16" fillId="8" borderId="14" xfId="1" applyFont="1" applyFill="1" applyBorder="1" applyAlignment="1">
      <alignment horizontal="center"/>
    </xf>
    <xf numFmtId="49" fontId="14" fillId="8" borderId="14" xfId="0" applyNumberFormat="1" applyFont="1" applyFill="1" applyBorder="1" applyAlignment="1">
      <alignment horizontal="left"/>
    </xf>
    <xf numFmtId="0" fontId="21" fillId="10" borderId="0" xfId="0" applyFont="1" applyFill="1" applyAlignment="1">
      <alignment horizontal="left" vertical="center"/>
    </xf>
    <xf numFmtId="0" fontId="6" fillId="4" borderId="7" xfId="0" applyFont="1" applyFill="1" applyBorder="1" applyAlignment="1">
      <alignment horizontal="left" vertical="center"/>
    </xf>
    <xf numFmtId="0" fontId="6" fillId="4" borderId="7" xfId="0" applyFont="1" applyFill="1" applyBorder="1" applyAlignment="1">
      <alignment horizontal="left"/>
    </xf>
    <xf numFmtId="165" fontId="6" fillId="4" borderId="7" xfId="0" applyNumberFormat="1" applyFont="1" applyFill="1" applyBorder="1" applyAlignment="1">
      <alignment horizontal="left" vertical="center"/>
    </xf>
    <xf numFmtId="0" fontId="0" fillId="8" borderId="8" xfId="0" applyFill="1" applyBorder="1"/>
    <xf numFmtId="49" fontId="13" fillId="0" borderId="12" xfId="0" applyNumberFormat="1" applyFont="1" applyBorder="1" applyAlignment="1">
      <alignment horizontal="center"/>
    </xf>
    <xf numFmtId="0" fontId="0" fillId="8" borderId="12" xfId="0" applyFill="1" applyBorder="1"/>
    <xf numFmtId="0" fontId="0" fillId="8" borderId="12" xfId="0" applyFill="1" applyBorder="1" applyAlignment="1">
      <alignment horizontal="left"/>
    </xf>
    <xf numFmtId="165" fontId="0" fillId="8" borderId="12" xfId="0" applyNumberFormat="1" applyFill="1" applyBorder="1"/>
    <xf numFmtId="44" fontId="0" fillId="8" borderId="12" xfId="1" applyFont="1" applyFill="1" applyBorder="1" applyAlignment="1">
      <alignment horizontal="center"/>
    </xf>
    <xf numFmtId="0" fontId="17" fillId="8" borderId="12" xfId="0" applyFont="1" applyFill="1" applyBorder="1" applyAlignment="1">
      <alignment horizontal="center"/>
    </xf>
    <xf numFmtId="0" fontId="17" fillId="8" borderId="12" xfId="0" applyFont="1" applyFill="1" applyBorder="1"/>
    <xf numFmtId="165" fontId="1" fillId="8" borderId="12" xfId="0" applyNumberFormat="1" applyFont="1" applyFill="1" applyBorder="1" applyAlignment="1">
      <alignment horizontal="center"/>
    </xf>
    <xf numFmtId="0" fontId="0" fillId="8" borderId="12" xfId="0" applyFill="1" applyBorder="1" applyAlignment="1">
      <alignment horizontal="center"/>
    </xf>
    <xf numFmtId="0" fontId="10" fillId="2" borderId="9" xfId="0" applyFont="1" applyFill="1" applyBorder="1" applyAlignment="1">
      <alignment horizontal="center" vertical="center"/>
    </xf>
    <xf numFmtId="0" fontId="10" fillId="2" borderId="10" xfId="0" applyFont="1" applyFill="1" applyBorder="1" applyAlignment="1">
      <alignment horizontal="center" vertical="center"/>
    </xf>
    <xf numFmtId="0" fontId="10" fillId="2" borderId="1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3" fillId="0" borderId="2" xfId="0" applyFont="1" applyBorder="1"/>
    <xf numFmtId="0" fontId="3" fillId="0" borderId="3" xfId="0" applyFont="1" applyBorder="1"/>
    <xf numFmtId="0" fontId="18" fillId="4" borderId="5" xfId="0" applyFont="1" applyFill="1" applyBorder="1" applyAlignment="1">
      <alignment horizontal="center" vertical="center"/>
    </xf>
    <xf numFmtId="0" fontId="3" fillId="0" borderId="5" xfId="0" applyFont="1" applyBorder="1"/>
    <xf numFmtId="0" fontId="11" fillId="3" borderId="4" xfId="0" applyFont="1" applyFill="1" applyBorder="1" applyAlignment="1">
      <alignment horizontal="center"/>
    </xf>
    <xf numFmtId="0" fontId="11" fillId="3" borderId="5" xfId="0" applyFont="1" applyFill="1" applyBorder="1" applyAlignment="1">
      <alignment horizontal="center"/>
    </xf>
    <xf numFmtId="0" fontId="17" fillId="8" borderId="13" xfId="0" applyFont="1" applyFill="1" applyBorder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colors>
    <mruColors>
      <color rgb="FF2975AB"/>
      <color rgb="FF000099"/>
      <color rgb="FF091D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UTILIDADES (012)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'CONTROLE ORÇAMENTÁRIO'!$B$6</c:f>
              <c:strCache>
                <c:ptCount val="1"/>
                <c:pt idx="0">
                  <c:v>ORÇAMENTO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ORÇAMENTÁRIO'!$A$7:$A$26</c:f>
              <c:strCache>
                <c:ptCount val="13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BENS DE VALORES IRRELEVANTES</c:v>
                </c:pt>
                <c:pt idx="12">
                  <c:v>CARTAO COMBUSTIVEL</c:v>
                </c:pt>
              </c:strCache>
            </c:strRef>
          </c:cat>
          <c:val>
            <c:numRef>
              <c:f>'CONTROLE ORÇAMENTÁRIO'!$B$7:$B$26</c:f>
              <c:numCache>
                <c:formatCode>_("R$"* #,##0.00_);_("R$"* \(#,##0.00\);_("R$"* "-"??_);_(@_)</c:formatCode>
                <c:ptCount val="20"/>
                <c:pt idx="0">
                  <c:v>1459.1</c:v>
                </c:pt>
                <c:pt idx="1">
                  <c:v>3315.28</c:v>
                </c:pt>
                <c:pt idx="2">
                  <c:v>1633.5</c:v>
                </c:pt>
                <c:pt idx="3">
                  <c:v>3448.5</c:v>
                </c:pt>
                <c:pt idx="4">
                  <c:v>889.35</c:v>
                </c:pt>
                <c:pt idx="5">
                  <c:v>381.15</c:v>
                </c:pt>
                <c:pt idx="6">
                  <c:v>80</c:v>
                </c:pt>
                <c:pt idx="7">
                  <c:v>419.35</c:v>
                </c:pt>
                <c:pt idx="8">
                  <c:v>1089</c:v>
                </c:pt>
                <c:pt idx="9">
                  <c:v>290.39999999999998</c:v>
                </c:pt>
                <c:pt idx="10">
                  <c:v>108.9</c:v>
                </c:pt>
                <c:pt idx="11">
                  <c:v>308.55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80-494D-B305-7224791F738E}"/>
            </c:ext>
          </c:extLst>
        </c:ser>
        <c:ser>
          <c:idx val="1"/>
          <c:order val="1"/>
          <c:tx>
            <c:strRef>
              <c:f>'CONTROLE ORÇAMENTÁRIO'!$C$6</c:f>
              <c:strCache>
                <c:ptCount val="1"/>
                <c:pt idx="0">
                  <c:v>DESPESAS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4"/>
              <c:layout>
                <c:manualLayout>
                  <c:x val="0"/>
                  <c:y val="6.546079188839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080-494D-B305-7224791F738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ORÇAMENTÁRIO'!$A$7:$A$26</c:f>
              <c:strCache>
                <c:ptCount val="13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BENS DE VALORES IRRELEVANTES</c:v>
                </c:pt>
                <c:pt idx="12">
                  <c:v>CARTAO COMBUSTIVEL</c:v>
                </c:pt>
              </c:strCache>
            </c:strRef>
          </c:cat>
          <c:val>
            <c:numRef>
              <c:f>'CONTROLE ORÇAMENTÁRIO'!$C$7:$C$26</c:f>
              <c:numCache>
                <c:formatCode>#,##0.00_ ;[Red]\-#,##0.00\ 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80-494D-B305-7224791F738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00"/>
        <c:axId val="1658441999"/>
        <c:axId val="1658447759"/>
      </c:barChart>
      <c:catAx>
        <c:axId val="1658441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58447759"/>
        <c:crosses val="autoZero"/>
        <c:auto val="1"/>
        <c:lblAlgn val="ctr"/>
        <c:lblOffset val="100"/>
        <c:noMultiLvlLbl val="0"/>
      </c:catAx>
      <c:valAx>
        <c:axId val="165844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R$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_(&quot;R$&quot;* #,##0.00_);_(&quot;R$&quot;* \(#,##0.00\);_(&quot;R$&quot;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58441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PROJETOS</a:t>
            </a:r>
            <a:r>
              <a:rPr lang="pt-BR" baseline="0"/>
              <a:t> (020)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'CONTROLE ORÇAMENTÁRIO'!$G$6</c:f>
              <c:strCache>
                <c:ptCount val="1"/>
                <c:pt idx="0">
                  <c:v>ORÇAMENTO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ORÇAMENTÁRIO'!$F$7:$F$26</c:f>
              <c:strCache>
                <c:ptCount val="20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  <c:pt idx="12">
                  <c:v>REFEIÇÕES EXTRAS</c:v>
                </c:pt>
                <c:pt idx="13">
                  <c:v>TREINAMENTOS OBRIGATORIOS</c:v>
                </c:pt>
                <c:pt idx="14">
                  <c:v>HOSPEDAGEM</c:v>
                </c:pt>
                <c:pt idx="15">
                  <c:v>COMBUSTIVEL</c:v>
                </c:pt>
                <c:pt idx="16">
                  <c:v>BENS DE VALORES IRRELEVANTES</c:v>
                </c:pt>
                <c:pt idx="17">
                  <c:v>MANUT. FERRAM. DISPOSITIVOS MOVEIS</c:v>
                </c:pt>
                <c:pt idx="18">
                  <c:v>LOCAÇÃO DE CARROS LEVES</c:v>
                </c:pt>
                <c:pt idx="19">
                  <c:v>LOCAÇÃO GESTAO DE ATIVOS</c:v>
                </c:pt>
              </c:strCache>
            </c:strRef>
          </c:cat>
          <c:val>
            <c:numRef>
              <c:f>'CONTROLE ORÇAMENTÁRIO'!$G$7:$G$26</c:f>
              <c:numCache>
                <c:formatCode>_("R$"* #,##0.00_);_("R$"* \(#,##0.00\);_("R$"* "-"??_);_(@_)</c:formatCode>
                <c:ptCount val="20"/>
                <c:pt idx="0">
                  <c:v>930.12</c:v>
                </c:pt>
                <c:pt idx="1">
                  <c:v>1329.4</c:v>
                </c:pt>
                <c:pt idx="2">
                  <c:v>771.38</c:v>
                </c:pt>
                <c:pt idx="3">
                  <c:v>95269.68</c:v>
                </c:pt>
                <c:pt idx="4">
                  <c:v>12877.75</c:v>
                </c:pt>
                <c:pt idx="5">
                  <c:v>8893.5</c:v>
                </c:pt>
                <c:pt idx="6">
                  <c:v>120</c:v>
                </c:pt>
                <c:pt idx="7">
                  <c:v>93.19</c:v>
                </c:pt>
                <c:pt idx="8">
                  <c:v>9801</c:v>
                </c:pt>
                <c:pt idx="9">
                  <c:v>4083.75</c:v>
                </c:pt>
                <c:pt idx="10">
                  <c:v>381.15</c:v>
                </c:pt>
                <c:pt idx="11">
                  <c:v>653.4</c:v>
                </c:pt>
                <c:pt idx="12">
                  <c:v>420</c:v>
                </c:pt>
                <c:pt idx="13">
                  <c:v>726</c:v>
                </c:pt>
                <c:pt idx="14">
                  <c:v>653.4</c:v>
                </c:pt>
                <c:pt idx="15">
                  <c:v>72.599999999999994</c:v>
                </c:pt>
                <c:pt idx="16">
                  <c:v>2178</c:v>
                </c:pt>
                <c:pt idx="17">
                  <c:v>199.65</c:v>
                </c:pt>
                <c:pt idx="18">
                  <c:v>1197.9000000000001</c:v>
                </c:pt>
                <c:pt idx="19">
                  <c:v>972.33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B0-4576-8623-8FDC7779710B}"/>
            </c:ext>
          </c:extLst>
        </c:ser>
        <c:ser>
          <c:idx val="1"/>
          <c:order val="1"/>
          <c:tx>
            <c:strRef>
              <c:f>'CONTROLE ORÇAMENTÁRIO'!$H$6</c:f>
              <c:strCache>
                <c:ptCount val="1"/>
                <c:pt idx="0">
                  <c:v>DESPESAS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ORÇAMENTÁRIO'!$F$7:$F$26</c:f>
              <c:strCache>
                <c:ptCount val="20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  <c:pt idx="12">
                  <c:v>REFEIÇÕES EXTRAS</c:v>
                </c:pt>
                <c:pt idx="13">
                  <c:v>TREINAMENTOS OBRIGATORIOS</c:v>
                </c:pt>
                <c:pt idx="14">
                  <c:v>HOSPEDAGEM</c:v>
                </c:pt>
                <c:pt idx="15">
                  <c:v>COMBUSTIVEL</c:v>
                </c:pt>
                <c:pt idx="16">
                  <c:v>BENS DE VALORES IRRELEVANTES</c:v>
                </c:pt>
                <c:pt idx="17">
                  <c:v>MANUT. FERRAM. DISPOSITIVOS MOVEIS</c:v>
                </c:pt>
                <c:pt idx="18">
                  <c:v>LOCAÇÃO DE CARROS LEVES</c:v>
                </c:pt>
                <c:pt idx="19">
                  <c:v>LOCAÇÃO GESTAO DE ATIVOS</c:v>
                </c:pt>
              </c:strCache>
            </c:strRef>
          </c:cat>
          <c:val>
            <c:numRef>
              <c:f>'CONTROLE ORÇAMENTÁRIO'!$H$7:$H$26</c:f>
              <c:numCache>
                <c:formatCode>#,##0.00_ ;[Red]\-#,##0.00\ 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B0-4576-8623-8FDC7779710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713482063"/>
        <c:axId val="1713472943"/>
      </c:barChart>
      <c:catAx>
        <c:axId val="1713482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472943"/>
        <c:crosses val="autoZero"/>
        <c:auto val="1"/>
        <c:lblAlgn val="ctr"/>
        <c:lblOffset val="100"/>
        <c:noMultiLvlLbl val="0"/>
      </c:catAx>
      <c:valAx>
        <c:axId val="1713472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482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MANUTENÇÃO PREDIAL (026)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'CONTROLE ORÇAMENTÁRIO'!$B$32</c:f>
              <c:strCache>
                <c:ptCount val="1"/>
                <c:pt idx="0">
                  <c:v>ORÇAMENTO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3"/>
              <c:layout>
                <c:manualLayout>
                  <c:x val="0"/>
                  <c:y val="3.474483068050623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717-48EE-A5FF-001A8A62E7A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ORÇAMENTÁRIO'!$A$33:$A$47</c:f>
              <c:strCache>
                <c:ptCount val="15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  <c:pt idx="12">
                  <c:v>PEDAGIO</c:v>
                </c:pt>
                <c:pt idx="13">
                  <c:v>BENS DE VALORES IRRELEVANTES</c:v>
                </c:pt>
                <c:pt idx="14">
                  <c:v>LOCAÇÃO DE CARROS LEVES</c:v>
                </c:pt>
              </c:strCache>
            </c:strRef>
          </c:cat>
          <c:val>
            <c:numRef>
              <c:f>'CONTROLE ORÇAMENTÁRIO'!$B$33:$B$47</c:f>
              <c:numCache>
                <c:formatCode>_("R$"* #,##0.00_);_("R$"* \(#,##0.00\);_("R$"* "-"??_);_(@_)</c:formatCode>
                <c:ptCount val="15"/>
                <c:pt idx="0">
                  <c:v>2968.74</c:v>
                </c:pt>
                <c:pt idx="1">
                  <c:v>2546.63</c:v>
                </c:pt>
                <c:pt idx="2">
                  <c:v>889.35</c:v>
                </c:pt>
                <c:pt idx="3">
                  <c:v>5000</c:v>
                </c:pt>
                <c:pt idx="4">
                  <c:v>5000</c:v>
                </c:pt>
                <c:pt idx="5">
                  <c:v>10890</c:v>
                </c:pt>
                <c:pt idx="6">
                  <c:v>320</c:v>
                </c:pt>
                <c:pt idx="7">
                  <c:v>429.27</c:v>
                </c:pt>
                <c:pt idx="8">
                  <c:v>889.35</c:v>
                </c:pt>
                <c:pt idx="9">
                  <c:v>2286.9</c:v>
                </c:pt>
                <c:pt idx="10">
                  <c:v>108.9</c:v>
                </c:pt>
                <c:pt idx="11">
                  <c:v>2281.9</c:v>
                </c:pt>
                <c:pt idx="12">
                  <c:v>680</c:v>
                </c:pt>
                <c:pt idx="13">
                  <c:v>1089</c:v>
                </c:pt>
                <c:pt idx="14">
                  <c:v>4531.5600000000004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17-48EE-A5FF-001A8A62E7AF}"/>
            </c:ext>
          </c:extLst>
        </c:ser>
        <c:ser>
          <c:idx val="1"/>
          <c:order val="1"/>
          <c:tx>
            <c:strRef>
              <c:f>'CONTROLE ORÇAMENTÁRIO'!$C$32</c:f>
              <c:strCache>
                <c:ptCount val="1"/>
                <c:pt idx="0">
                  <c:v>DESPESAS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ORÇAMENTÁRIO'!$A$33:$A$47</c:f>
              <c:strCache>
                <c:ptCount val="15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  <c:pt idx="12">
                  <c:v>PEDAGIO</c:v>
                </c:pt>
                <c:pt idx="13">
                  <c:v>BENS DE VALORES IRRELEVANTES</c:v>
                </c:pt>
                <c:pt idx="14">
                  <c:v>LOCAÇÃO DE CARROS LEVES</c:v>
                </c:pt>
              </c:strCache>
            </c:strRef>
          </c:cat>
          <c:val>
            <c:numRef>
              <c:f>'CONTROLE ORÇAMENTÁRIO'!$C$33:$C$47</c:f>
              <c:numCache>
                <c:formatCode>#,##0.00_ ;[Red]\-#,##0.00\ 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17-48EE-A5FF-001A8A62E7A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713499823"/>
        <c:axId val="1713495023"/>
      </c:barChart>
      <c:catAx>
        <c:axId val="1713499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495023"/>
        <c:crosses val="autoZero"/>
        <c:auto val="1"/>
        <c:lblAlgn val="ctr"/>
        <c:lblOffset val="100"/>
        <c:noMultiLvlLbl val="0"/>
      </c:catAx>
      <c:valAx>
        <c:axId val="1713495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499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SERVIÇOS</a:t>
            </a:r>
            <a:r>
              <a:rPr lang="pt-BR" baseline="0"/>
              <a:t> - LIMPEZA (031)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'CONTROLE ORÇAMENTÁRIO'!$G$32</c:f>
              <c:strCache>
                <c:ptCount val="1"/>
                <c:pt idx="0">
                  <c:v>ORÇAMENTO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4"/>
              <c:layout>
                <c:manualLayout>
                  <c:x val="0"/>
                  <c:y val="7.03605980650835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7E9-42B5-A162-B5D2BD2AFFCD}"/>
                </c:ext>
              </c:extLst>
            </c:dLbl>
            <c:dLbl>
              <c:idx val="6"/>
              <c:layout>
                <c:manualLayout>
                  <c:x val="0"/>
                  <c:y val="8.795074758135444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7E9-42B5-A162-B5D2BD2AFFC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ORÇAMENTÁRIO'!$F$33:$F$50</c:f>
              <c:strCache>
                <c:ptCount val="18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CARROS</c:v>
                </c:pt>
                <c:pt idx="6">
                  <c:v>LOCAÇÃO GESTÃO ATIVOS</c:v>
                </c:pt>
                <c:pt idx="7">
                  <c:v>LOCAÇÃO MÁQUINAS</c:v>
                </c:pt>
                <c:pt idx="8">
                  <c:v>DESPESA INFORMÁTICA</c:v>
                </c:pt>
                <c:pt idx="9">
                  <c:v>DESPESA TELEFONES CELULARES</c:v>
                </c:pt>
                <c:pt idx="10">
                  <c:v>SERVIÇOS CONTRATADOS</c:v>
                </c:pt>
                <c:pt idx="11">
                  <c:v>MATERIAIS E PEÇAS DE REPOSIÇÃO EQUIP.</c:v>
                </c:pt>
                <c:pt idx="12">
                  <c:v>MANUTENÇÃO DE VEÍCULOS</c:v>
                </c:pt>
                <c:pt idx="13">
                  <c:v>CARTAO COMBUSTIVEL</c:v>
                </c:pt>
                <c:pt idx="14">
                  <c:v>REFEIÇÕES EXTRAS</c:v>
                </c:pt>
                <c:pt idx="15">
                  <c:v>PEDAGIO</c:v>
                </c:pt>
                <c:pt idx="16">
                  <c:v>BENS DE VALORES IRRELEVANTES</c:v>
                </c:pt>
                <c:pt idx="17">
                  <c:v>ESTACIONAMENTO</c:v>
                </c:pt>
              </c:strCache>
            </c:strRef>
          </c:cat>
          <c:val>
            <c:numRef>
              <c:f>'CONTROLE ORÇAMENTÁRIO'!$G$33:$G$50</c:f>
              <c:numCache>
                <c:formatCode>_("R$"* #,##0.00_);_("R$"* \(#,##0.00\);_("R$"* "-"??_);_(@_)</c:formatCode>
                <c:ptCount val="18"/>
                <c:pt idx="0">
                  <c:v>5272.79</c:v>
                </c:pt>
                <c:pt idx="1">
                  <c:v>4583.6899999999996</c:v>
                </c:pt>
                <c:pt idx="2">
                  <c:v>1452</c:v>
                </c:pt>
                <c:pt idx="3">
                  <c:v>9801</c:v>
                </c:pt>
                <c:pt idx="4">
                  <c:v>13794</c:v>
                </c:pt>
                <c:pt idx="5">
                  <c:v>5262.8</c:v>
                </c:pt>
                <c:pt idx="6">
                  <c:v>11980.64</c:v>
                </c:pt>
                <c:pt idx="7">
                  <c:v>7168.17</c:v>
                </c:pt>
                <c:pt idx="8">
                  <c:v>120</c:v>
                </c:pt>
                <c:pt idx="9">
                  <c:v>454.24</c:v>
                </c:pt>
                <c:pt idx="10">
                  <c:v>6534</c:v>
                </c:pt>
                <c:pt idx="11">
                  <c:v>7078.5</c:v>
                </c:pt>
                <c:pt idx="12">
                  <c:v>816.75</c:v>
                </c:pt>
                <c:pt idx="13">
                  <c:v>3601.07</c:v>
                </c:pt>
                <c:pt idx="14">
                  <c:v>110</c:v>
                </c:pt>
                <c:pt idx="15">
                  <c:v>180</c:v>
                </c:pt>
                <c:pt idx="16">
                  <c:v>290.39999999999998</c:v>
                </c:pt>
                <c:pt idx="17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E9-42B5-A162-B5D2BD2AFFCD}"/>
            </c:ext>
          </c:extLst>
        </c:ser>
        <c:ser>
          <c:idx val="1"/>
          <c:order val="1"/>
          <c:tx>
            <c:strRef>
              <c:f>'CONTROLE ORÇAMENTÁRIO'!$H$32</c:f>
              <c:strCache>
                <c:ptCount val="1"/>
                <c:pt idx="0">
                  <c:v>DESPESAS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ORÇAMENTÁRIO'!$F$33:$F$50</c:f>
              <c:strCache>
                <c:ptCount val="18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CARROS</c:v>
                </c:pt>
                <c:pt idx="6">
                  <c:v>LOCAÇÃO GESTÃO ATIVOS</c:v>
                </c:pt>
                <c:pt idx="7">
                  <c:v>LOCAÇÃO MÁQUINAS</c:v>
                </c:pt>
                <c:pt idx="8">
                  <c:v>DESPESA INFORMÁTICA</c:v>
                </c:pt>
                <c:pt idx="9">
                  <c:v>DESPESA TELEFONES CELULARES</c:v>
                </c:pt>
                <c:pt idx="10">
                  <c:v>SERVIÇOS CONTRATADOS</c:v>
                </c:pt>
                <c:pt idx="11">
                  <c:v>MATERIAIS E PEÇAS DE REPOSIÇÃO EQUIP.</c:v>
                </c:pt>
                <c:pt idx="12">
                  <c:v>MANUTENÇÃO DE VEÍCULOS</c:v>
                </c:pt>
                <c:pt idx="13">
                  <c:v>CARTAO COMBUSTIVEL</c:v>
                </c:pt>
                <c:pt idx="14">
                  <c:v>REFEIÇÕES EXTRAS</c:v>
                </c:pt>
                <c:pt idx="15">
                  <c:v>PEDAGIO</c:v>
                </c:pt>
                <c:pt idx="16">
                  <c:v>BENS DE VALORES IRRELEVANTES</c:v>
                </c:pt>
                <c:pt idx="17">
                  <c:v>ESTACIONAMENTO</c:v>
                </c:pt>
              </c:strCache>
            </c:strRef>
          </c:cat>
          <c:val>
            <c:numRef>
              <c:f>'CONTROLE ORÇAMENTÁRIO'!$H$33:$H$50</c:f>
              <c:numCache>
                <c:formatCode>#,##0.00_ ;[Red]\-#,##0.00\ 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E9-42B5-A162-B5D2BD2AFFC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713113535"/>
        <c:axId val="1713115935"/>
      </c:barChart>
      <c:catAx>
        <c:axId val="1713113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115935"/>
        <c:crosses val="autoZero"/>
        <c:auto val="1"/>
        <c:lblAlgn val="ctr"/>
        <c:lblOffset val="100"/>
        <c:noMultiLvlLbl val="0"/>
      </c:catAx>
      <c:valAx>
        <c:axId val="1713115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113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Gráficos!$C$74</c:f>
              <c:strCache>
                <c:ptCount val="1"/>
                <c:pt idx="0">
                  <c:v>QUANTIDADE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Gráficos!$B$75:$B$78</c:f>
              <c:numCache>
                <c:formatCode>General</c:formatCode>
                <c:ptCount val="4"/>
                <c:pt idx="0">
                  <c:v>12</c:v>
                </c:pt>
                <c:pt idx="1">
                  <c:v>20</c:v>
                </c:pt>
                <c:pt idx="2">
                  <c:v>26</c:v>
                </c:pt>
                <c:pt idx="3">
                  <c:v>31</c:v>
                </c:pt>
              </c:numCache>
            </c:numRef>
          </c:cat>
          <c:val>
            <c:numRef>
              <c:f>Gráficos!$C$75:$C$78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B5-43EC-A576-E23D789F03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377546575"/>
        <c:axId val="1377547055"/>
      </c:barChart>
      <c:catAx>
        <c:axId val="13775465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500"/>
                  <a:t>REQUISIÇÕES ABERTAS POR UT</a:t>
                </a:r>
              </a:p>
            </c:rich>
          </c:tx>
          <c:layout>
            <c:manualLayout>
              <c:xMode val="edge"/>
              <c:yMode val="edge"/>
              <c:x val="0.35621243377788114"/>
              <c:y val="0.891779760216953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77547055"/>
        <c:crosses val="autoZero"/>
        <c:auto val="1"/>
        <c:lblAlgn val="ctr"/>
        <c:lblOffset val="100"/>
        <c:noMultiLvlLbl val="0"/>
      </c:catAx>
      <c:valAx>
        <c:axId val="1377547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77546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9847468789648521"/>
          <c:y val="0.90812514086708696"/>
          <c:w val="8.8659383444228149E-2"/>
          <c:h val="6.23273060396536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UTILIDADES (012) </a:t>
            </a:r>
          </a:p>
          <a:p>
            <a:pPr>
              <a:defRPr/>
            </a:pPr>
            <a:r>
              <a:rPr lang="en-US" baseline="0"/>
              <a:t>CATEGORIAS  POR (%)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'CONTROLE ORÇAMENTÁRIO'!$B$6</c:f>
              <c:strCache>
                <c:ptCount val="1"/>
                <c:pt idx="0">
                  <c:v>ORÇAMENTO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2688-469A-A78E-29C9FA132D1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2688-469A-A78E-29C9FA132D1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2688-469A-A78E-29C9FA132D1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2688-469A-A78E-29C9FA132D1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2688-469A-A78E-29C9FA132D1B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2688-469A-A78E-29C9FA132D1B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2688-469A-A78E-29C9FA132D1B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2688-469A-A78E-29C9FA132D1B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2688-469A-A78E-29C9FA132D1B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2688-469A-A78E-29C9FA132D1B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2688-469A-A78E-29C9FA132D1B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2688-469A-A78E-29C9FA132D1B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7F94-41C9-A9BA-2878439F87E6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7F94-41C9-A9BA-2878439F87E6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7F94-41C9-A9BA-2878439F87E6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F-7F94-41C9-A9BA-2878439F87E6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1-7F94-41C9-A9BA-2878439F87E6}"/>
              </c:ext>
            </c:extLst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3-7F94-41C9-A9BA-2878439F87E6}"/>
              </c:ext>
            </c:extLst>
          </c:dPt>
          <c:dPt>
            <c:idx val="18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5-7F94-41C9-A9BA-2878439F87E6}"/>
              </c:ext>
            </c:extLst>
          </c:dPt>
          <c:dPt>
            <c:idx val="19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7-7F94-41C9-A9BA-2878439F87E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ORÇAMENTÁRIO'!$A$7:$A$26</c:f>
              <c:strCache>
                <c:ptCount val="13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BENS DE VALORES IRRELEVANTES</c:v>
                </c:pt>
                <c:pt idx="12">
                  <c:v>CARTAO COMBUSTIVEL</c:v>
                </c:pt>
              </c:strCache>
            </c:strRef>
          </c:cat>
          <c:val>
            <c:numRef>
              <c:f>'CONTROLE ORÇAMENTÁRIO'!$B$7:$B$26</c:f>
              <c:numCache>
                <c:formatCode>_("R$"* #,##0.00_);_("R$"* \(#,##0.00\);_("R$"* "-"??_);_(@_)</c:formatCode>
                <c:ptCount val="20"/>
                <c:pt idx="0">
                  <c:v>1459.1</c:v>
                </c:pt>
                <c:pt idx="1">
                  <c:v>3315.28</c:v>
                </c:pt>
                <c:pt idx="2">
                  <c:v>1633.5</c:v>
                </c:pt>
                <c:pt idx="3">
                  <c:v>3448.5</c:v>
                </c:pt>
                <c:pt idx="4">
                  <c:v>889.35</c:v>
                </c:pt>
                <c:pt idx="5">
                  <c:v>381.15</c:v>
                </c:pt>
                <c:pt idx="6">
                  <c:v>80</c:v>
                </c:pt>
                <c:pt idx="7">
                  <c:v>419.35</c:v>
                </c:pt>
                <c:pt idx="8">
                  <c:v>1089</c:v>
                </c:pt>
                <c:pt idx="9">
                  <c:v>290.39999999999998</c:v>
                </c:pt>
                <c:pt idx="10">
                  <c:v>108.9</c:v>
                </c:pt>
                <c:pt idx="11">
                  <c:v>308.55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2688-469A-A78E-29C9FA132D1B}"/>
            </c:ext>
          </c:extLst>
        </c:ser>
        <c:ser>
          <c:idx val="1"/>
          <c:order val="1"/>
          <c:tx>
            <c:strRef>
              <c:f>'CONTROLE ORÇAMENTÁRIO'!$C$6</c:f>
              <c:strCache>
                <c:ptCount val="1"/>
                <c:pt idx="0">
                  <c:v>DESPESAS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A-2688-469A-A78E-29C9FA132D1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C-2688-469A-A78E-29C9FA132D1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E-2688-469A-A78E-29C9FA132D1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0-2688-469A-A78E-29C9FA132D1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2-2688-469A-A78E-29C9FA132D1B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4-2688-469A-A78E-29C9FA132D1B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6-2688-469A-A78E-29C9FA132D1B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8-2688-469A-A78E-29C9FA132D1B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A-2688-469A-A78E-29C9FA132D1B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C-2688-469A-A78E-29C9FA132D1B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E-2688-469A-A78E-29C9FA132D1B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0-2688-469A-A78E-29C9FA132D1B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1-7F94-41C9-A9BA-2878439F87E6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3-7F94-41C9-A9BA-2878439F87E6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5-7F94-41C9-A9BA-2878439F87E6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7-7F94-41C9-A9BA-2878439F87E6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9-7F94-41C9-A9BA-2878439F87E6}"/>
              </c:ext>
            </c:extLst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B-7F94-41C9-A9BA-2878439F87E6}"/>
              </c:ext>
            </c:extLst>
          </c:dPt>
          <c:dPt>
            <c:idx val="18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D-7F94-41C9-A9BA-2878439F87E6}"/>
              </c:ext>
            </c:extLst>
          </c:dPt>
          <c:dPt>
            <c:idx val="19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F-7F94-41C9-A9BA-2878439F87E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ORÇAMENTÁRIO'!$A$7:$A$26</c:f>
              <c:strCache>
                <c:ptCount val="13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BENS DE VALORES IRRELEVANTES</c:v>
                </c:pt>
                <c:pt idx="12">
                  <c:v>CARTAO COMBUSTIVEL</c:v>
                </c:pt>
              </c:strCache>
            </c:strRef>
          </c:cat>
          <c:val>
            <c:numRef>
              <c:f>'CONTROLE ORÇAMENTÁRIO'!$C$7:$C$26</c:f>
              <c:numCache>
                <c:formatCode>#,##0.00_ ;[Red]\-#,##0.00\ 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2688-469A-A78E-29C9FA132D1B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PROJETOS</a:t>
            </a:r>
            <a:r>
              <a:rPr lang="en-US" baseline="0"/>
              <a:t> (020) </a:t>
            </a:r>
          </a:p>
          <a:p>
            <a:pPr>
              <a:defRPr/>
            </a:pPr>
            <a:r>
              <a:rPr lang="en-US" baseline="0"/>
              <a:t>CATEGORIAS POR (%)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'CONTROLE ORÇAMENTÁRIO'!$G$6</c:f>
              <c:strCache>
                <c:ptCount val="1"/>
                <c:pt idx="0">
                  <c:v>ORÇAMENTO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134E-4026-9D7D-F818A2E6953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134E-4026-9D7D-F818A2E6953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134E-4026-9D7D-F818A2E6953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134E-4026-9D7D-F818A2E6953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134E-4026-9D7D-F818A2E6953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134E-4026-9D7D-F818A2E6953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134E-4026-9D7D-F818A2E6953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134E-4026-9D7D-F818A2E6953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134E-4026-9D7D-F818A2E6953C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134E-4026-9D7D-F818A2E6953C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134E-4026-9D7D-F818A2E6953C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134E-4026-9D7D-F818A2E6953C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9BF8-4D18-8A00-91E8737FBC9F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9BF8-4D18-8A00-91E8737FBC9F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9BF8-4D18-8A00-91E8737FBC9F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F-9BF8-4D18-8A00-91E8737FBC9F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1-9BF8-4D18-8A00-91E8737FBC9F}"/>
              </c:ext>
            </c:extLst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3-9BF8-4D18-8A00-91E8737FBC9F}"/>
              </c:ext>
            </c:extLst>
          </c:dPt>
          <c:dPt>
            <c:idx val="18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5-9BF8-4D18-8A00-91E8737FBC9F}"/>
              </c:ext>
            </c:extLst>
          </c:dPt>
          <c:dPt>
            <c:idx val="19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7-9BF8-4D18-8A00-91E8737FBC9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ORÇAMENTÁRIO'!$F$7:$F$26</c:f>
              <c:strCache>
                <c:ptCount val="20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  <c:pt idx="12">
                  <c:v>REFEIÇÕES EXTRAS</c:v>
                </c:pt>
                <c:pt idx="13">
                  <c:v>TREINAMENTOS OBRIGATORIOS</c:v>
                </c:pt>
                <c:pt idx="14">
                  <c:v>HOSPEDAGEM</c:v>
                </c:pt>
                <c:pt idx="15">
                  <c:v>COMBUSTIVEL</c:v>
                </c:pt>
                <c:pt idx="16">
                  <c:v>BENS DE VALORES IRRELEVANTES</c:v>
                </c:pt>
                <c:pt idx="17">
                  <c:v>MANUT. FERRAM. DISPOSITIVOS MOVEIS</c:v>
                </c:pt>
                <c:pt idx="18">
                  <c:v>LOCAÇÃO DE CARROS LEVES</c:v>
                </c:pt>
                <c:pt idx="19">
                  <c:v>LOCAÇÃO GESTAO DE ATIVOS</c:v>
                </c:pt>
              </c:strCache>
            </c:strRef>
          </c:cat>
          <c:val>
            <c:numRef>
              <c:f>'CONTROLE ORÇAMENTÁRIO'!$G$7:$G$26</c:f>
              <c:numCache>
                <c:formatCode>_("R$"* #,##0.00_);_("R$"* \(#,##0.00\);_("R$"* "-"??_);_(@_)</c:formatCode>
                <c:ptCount val="20"/>
                <c:pt idx="0">
                  <c:v>930.12</c:v>
                </c:pt>
                <c:pt idx="1">
                  <c:v>1329.4</c:v>
                </c:pt>
                <c:pt idx="2">
                  <c:v>771.38</c:v>
                </c:pt>
                <c:pt idx="3">
                  <c:v>95269.68</c:v>
                </c:pt>
                <c:pt idx="4">
                  <c:v>12877.75</c:v>
                </c:pt>
                <c:pt idx="5">
                  <c:v>8893.5</c:v>
                </c:pt>
                <c:pt idx="6">
                  <c:v>120</c:v>
                </c:pt>
                <c:pt idx="7">
                  <c:v>93.19</c:v>
                </c:pt>
                <c:pt idx="8">
                  <c:v>9801</c:v>
                </c:pt>
                <c:pt idx="9">
                  <c:v>4083.75</c:v>
                </c:pt>
                <c:pt idx="10">
                  <c:v>381.15</c:v>
                </c:pt>
                <c:pt idx="11">
                  <c:v>653.4</c:v>
                </c:pt>
                <c:pt idx="12">
                  <c:v>420</c:v>
                </c:pt>
                <c:pt idx="13">
                  <c:v>726</c:v>
                </c:pt>
                <c:pt idx="14">
                  <c:v>653.4</c:v>
                </c:pt>
                <c:pt idx="15">
                  <c:v>72.599999999999994</c:v>
                </c:pt>
                <c:pt idx="16">
                  <c:v>2178</c:v>
                </c:pt>
                <c:pt idx="17">
                  <c:v>199.65</c:v>
                </c:pt>
                <c:pt idx="18">
                  <c:v>1197.9000000000001</c:v>
                </c:pt>
                <c:pt idx="19">
                  <c:v>972.33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134E-4026-9D7D-F818A2E6953C}"/>
            </c:ext>
          </c:extLst>
        </c:ser>
        <c:ser>
          <c:idx val="1"/>
          <c:order val="1"/>
          <c:tx>
            <c:strRef>
              <c:f>'CONTROLE ORÇAMENTÁRIO'!$H$6</c:f>
              <c:strCache>
                <c:ptCount val="1"/>
                <c:pt idx="0">
                  <c:v>DESPESAS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A-134E-4026-9D7D-F818A2E6953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C-134E-4026-9D7D-F818A2E6953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E-134E-4026-9D7D-F818A2E6953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0-134E-4026-9D7D-F818A2E6953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2-134E-4026-9D7D-F818A2E6953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4-134E-4026-9D7D-F818A2E6953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6-134E-4026-9D7D-F818A2E6953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8-134E-4026-9D7D-F818A2E6953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A-134E-4026-9D7D-F818A2E6953C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C-134E-4026-9D7D-F818A2E6953C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E-134E-4026-9D7D-F818A2E6953C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0-134E-4026-9D7D-F818A2E6953C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1-9BF8-4D18-8A00-91E8737FBC9F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3-9BF8-4D18-8A00-91E8737FBC9F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5-9BF8-4D18-8A00-91E8737FBC9F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7-9BF8-4D18-8A00-91E8737FBC9F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9-9BF8-4D18-8A00-91E8737FBC9F}"/>
              </c:ext>
            </c:extLst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B-9BF8-4D18-8A00-91E8737FBC9F}"/>
              </c:ext>
            </c:extLst>
          </c:dPt>
          <c:dPt>
            <c:idx val="18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D-9BF8-4D18-8A00-91E8737FBC9F}"/>
              </c:ext>
            </c:extLst>
          </c:dPt>
          <c:dPt>
            <c:idx val="19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F-9BF8-4D18-8A00-91E8737FBC9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ORÇAMENTÁRIO'!$F$7:$F$26</c:f>
              <c:strCache>
                <c:ptCount val="20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  <c:pt idx="12">
                  <c:v>REFEIÇÕES EXTRAS</c:v>
                </c:pt>
                <c:pt idx="13">
                  <c:v>TREINAMENTOS OBRIGATORIOS</c:v>
                </c:pt>
                <c:pt idx="14">
                  <c:v>HOSPEDAGEM</c:v>
                </c:pt>
                <c:pt idx="15">
                  <c:v>COMBUSTIVEL</c:v>
                </c:pt>
                <c:pt idx="16">
                  <c:v>BENS DE VALORES IRRELEVANTES</c:v>
                </c:pt>
                <c:pt idx="17">
                  <c:v>MANUT. FERRAM. DISPOSITIVOS MOVEIS</c:v>
                </c:pt>
                <c:pt idx="18">
                  <c:v>LOCAÇÃO DE CARROS LEVES</c:v>
                </c:pt>
                <c:pt idx="19">
                  <c:v>LOCAÇÃO GESTAO DE ATIVOS</c:v>
                </c:pt>
              </c:strCache>
            </c:strRef>
          </c:cat>
          <c:val>
            <c:numRef>
              <c:f>'CONTROLE ORÇAMENTÁRIO'!$H$7:$H$26</c:f>
              <c:numCache>
                <c:formatCode>#,##0.00_ ;[Red]\-#,##0.00\ 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134E-4026-9D7D-F818A2E6953C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MANUTENÇÃO PREDIAL (026) CATEGORIAS</a:t>
            </a:r>
            <a:r>
              <a:rPr lang="en-US" baseline="0"/>
              <a:t> POR (%)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'CONTROLE ORÇAMENTÁRIO'!$B$32</c:f>
              <c:strCache>
                <c:ptCount val="1"/>
                <c:pt idx="0">
                  <c:v>ORÇAMENTO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8FEE-4C4F-893C-BFD89F14DA8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8FEE-4C4F-893C-BFD89F14DA8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8FEE-4C4F-893C-BFD89F14DA8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8FEE-4C4F-893C-BFD89F14DA8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8FEE-4C4F-893C-BFD89F14DA8B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8FEE-4C4F-893C-BFD89F14DA8B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8FEE-4C4F-893C-BFD89F14DA8B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8FEE-4C4F-893C-BFD89F14DA8B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8FEE-4C4F-893C-BFD89F14DA8B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8FEE-4C4F-893C-BFD89F14DA8B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8FEE-4C4F-893C-BFD89F14DA8B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8FEE-4C4F-893C-BFD89F14DA8B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1D8C-45C7-9251-0DA1FF22BE3C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1D8C-45C7-9251-0DA1FF22BE3C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1D8C-45C7-9251-0DA1FF22BE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ORÇAMENTÁRIO'!$A$33:$A$47</c:f>
              <c:strCache>
                <c:ptCount val="15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  <c:pt idx="12">
                  <c:v>PEDAGIO</c:v>
                </c:pt>
                <c:pt idx="13">
                  <c:v>BENS DE VALORES IRRELEVANTES</c:v>
                </c:pt>
                <c:pt idx="14">
                  <c:v>LOCAÇÃO DE CARROS LEVES</c:v>
                </c:pt>
              </c:strCache>
            </c:strRef>
          </c:cat>
          <c:val>
            <c:numRef>
              <c:f>'CONTROLE ORÇAMENTÁRIO'!$B$33:$B$47</c:f>
              <c:numCache>
                <c:formatCode>_("R$"* #,##0.00_);_("R$"* \(#,##0.00\);_("R$"* "-"??_);_(@_)</c:formatCode>
                <c:ptCount val="15"/>
                <c:pt idx="0">
                  <c:v>2968.74</c:v>
                </c:pt>
                <c:pt idx="1">
                  <c:v>2546.63</c:v>
                </c:pt>
                <c:pt idx="2">
                  <c:v>889.35</c:v>
                </c:pt>
                <c:pt idx="3">
                  <c:v>5000</c:v>
                </c:pt>
                <c:pt idx="4">
                  <c:v>5000</c:v>
                </c:pt>
                <c:pt idx="5">
                  <c:v>10890</c:v>
                </c:pt>
                <c:pt idx="6">
                  <c:v>320</c:v>
                </c:pt>
                <c:pt idx="7">
                  <c:v>429.27</c:v>
                </c:pt>
                <c:pt idx="8">
                  <c:v>889.35</c:v>
                </c:pt>
                <c:pt idx="9">
                  <c:v>2286.9</c:v>
                </c:pt>
                <c:pt idx="10">
                  <c:v>108.9</c:v>
                </c:pt>
                <c:pt idx="11">
                  <c:v>2281.9</c:v>
                </c:pt>
                <c:pt idx="12">
                  <c:v>680</c:v>
                </c:pt>
                <c:pt idx="13">
                  <c:v>1089</c:v>
                </c:pt>
                <c:pt idx="14">
                  <c:v>4531.5600000000004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8FEE-4C4F-893C-BFD89F14DA8B}"/>
            </c:ext>
          </c:extLst>
        </c:ser>
        <c:ser>
          <c:idx val="1"/>
          <c:order val="1"/>
          <c:tx>
            <c:strRef>
              <c:f>'CONTROLE ORÇAMENTÁRIO'!$C$32</c:f>
              <c:strCache>
                <c:ptCount val="1"/>
                <c:pt idx="0">
                  <c:v>DESPESAS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A-8FEE-4C4F-893C-BFD89F14DA8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C-8FEE-4C4F-893C-BFD89F14DA8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E-8FEE-4C4F-893C-BFD89F14DA8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0-8FEE-4C4F-893C-BFD89F14DA8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2-8FEE-4C4F-893C-BFD89F14DA8B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4-8FEE-4C4F-893C-BFD89F14DA8B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6-8FEE-4C4F-893C-BFD89F14DA8B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8-8FEE-4C4F-893C-BFD89F14DA8B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A-8FEE-4C4F-893C-BFD89F14DA8B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C-8FEE-4C4F-893C-BFD89F14DA8B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E-8FEE-4C4F-893C-BFD89F14DA8B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0-8FEE-4C4F-893C-BFD89F14DA8B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7-1D8C-45C7-9251-0DA1FF22BE3C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9-1D8C-45C7-9251-0DA1FF22BE3C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B-1D8C-45C7-9251-0DA1FF22BE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ORÇAMENTÁRIO'!$A$33:$A$47</c:f>
              <c:strCache>
                <c:ptCount val="15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  <c:pt idx="12">
                  <c:v>PEDAGIO</c:v>
                </c:pt>
                <c:pt idx="13">
                  <c:v>BENS DE VALORES IRRELEVANTES</c:v>
                </c:pt>
                <c:pt idx="14">
                  <c:v>LOCAÇÃO DE CARROS LEVES</c:v>
                </c:pt>
              </c:strCache>
            </c:strRef>
          </c:cat>
          <c:val>
            <c:numRef>
              <c:f>'CONTROLE ORÇAMENTÁRIO'!$C$33:$C$47</c:f>
              <c:numCache>
                <c:formatCode>#,##0.00_ ;[Red]\-#,##0.00\ 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8FEE-4C4F-893C-BFD89F14DA8B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SERVIÇOS - LIMPEZA (031)  </a:t>
            </a:r>
          </a:p>
          <a:p>
            <a:pPr>
              <a:defRPr/>
            </a:pPr>
            <a:r>
              <a:rPr lang="en-US"/>
              <a:t>CATEGORIAS</a:t>
            </a:r>
            <a:r>
              <a:rPr lang="en-US" baseline="0"/>
              <a:t> POR (%)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'CONTROLE ORÇAMENTÁRIO'!$G$32</c:f>
              <c:strCache>
                <c:ptCount val="1"/>
                <c:pt idx="0">
                  <c:v>ORÇAMENTO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29F-4F82-B9AA-94F15E13CE7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29F-4F82-B9AA-94F15E13CE7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329F-4F82-B9AA-94F15E13CE79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329F-4F82-B9AA-94F15E13CE79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329F-4F82-B9AA-94F15E13CE79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329F-4F82-B9AA-94F15E13CE79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329F-4F82-B9AA-94F15E13CE79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329F-4F82-B9AA-94F15E13CE79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329F-4F82-B9AA-94F15E13CE79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329F-4F82-B9AA-94F15E13CE79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329F-4F82-B9AA-94F15E13CE79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329F-4F82-B9AA-94F15E13CE79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329F-4F82-B9AA-94F15E13CE79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329F-4F82-B9AA-94F15E13CE79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A835-439D-AAE6-835CF289CB0D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F-A835-439D-AAE6-835CF289CB0D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1-A835-439D-AAE6-835CF289CB0D}"/>
              </c:ext>
            </c:extLst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3-A835-439D-AAE6-835CF289CB0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ORÇAMENTÁRIO'!$F$33:$F$50</c:f>
              <c:strCache>
                <c:ptCount val="18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CARROS</c:v>
                </c:pt>
                <c:pt idx="6">
                  <c:v>LOCAÇÃO GESTÃO ATIVOS</c:v>
                </c:pt>
                <c:pt idx="7">
                  <c:v>LOCAÇÃO MÁQUINAS</c:v>
                </c:pt>
                <c:pt idx="8">
                  <c:v>DESPESA INFORMÁTICA</c:v>
                </c:pt>
                <c:pt idx="9">
                  <c:v>DESPESA TELEFONES CELULARES</c:v>
                </c:pt>
                <c:pt idx="10">
                  <c:v>SERVIÇOS CONTRATADOS</c:v>
                </c:pt>
                <c:pt idx="11">
                  <c:v>MATERIAIS E PEÇAS DE REPOSIÇÃO EQUIP.</c:v>
                </c:pt>
                <c:pt idx="12">
                  <c:v>MANUTENÇÃO DE VEÍCULOS</c:v>
                </c:pt>
                <c:pt idx="13">
                  <c:v>CARTAO COMBUSTIVEL</c:v>
                </c:pt>
                <c:pt idx="14">
                  <c:v>REFEIÇÕES EXTRAS</c:v>
                </c:pt>
                <c:pt idx="15">
                  <c:v>PEDAGIO</c:v>
                </c:pt>
                <c:pt idx="16">
                  <c:v>BENS DE VALORES IRRELEVANTES</c:v>
                </c:pt>
                <c:pt idx="17">
                  <c:v>ESTACIONAMENTO</c:v>
                </c:pt>
              </c:strCache>
            </c:strRef>
          </c:cat>
          <c:val>
            <c:numRef>
              <c:f>'CONTROLE ORÇAMENTÁRIO'!$G$33:$G$50</c:f>
              <c:numCache>
                <c:formatCode>_("R$"* #,##0.00_);_("R$"* \(#,##0.00\);_("R$"* "-"??_);_(@_)</c:formatCode>
                <c:ptCount val="18"/>
                <c:pt idx="0">
                  <c:v>5272.79</c:v>
                </c:pt>
                <c:pt idx="1">
                  <c:v>4583.6899999999996</c:v>
                </c:pt>
                <c:pt idx="2">
                  <c:v>1452</c:v>
                </c:pt>
                <c:pt idx="3">
                  <c:v>9801</c:v>
                </c:pt>
                <c:pt idx="4">
                  <c:v>13794</c:v>
                </c:pt>
                <c:pt idx="5">
                  <c:v>5262.8</c:v>
                </c:pt>
                <c:pt idx="6">
                  <c:v>11980.64</c:v>
                </c:pt>
                <c:pt idx="7">
                  <c:v>7168.17</c:v>
                </c:pt>
                <c:pt idx="8">
                  <c:v>120</c:v>
                </c:pt>
                <c:pt idx="9">
                  <c:v>454.24</c:v>
                </c:pt>
                <c:pt idx="10">
                  <c:v>6534</c:v>
                </c:pt>
                <c:pt idx="11">
                  <c:v>7078.5</c:v>
                </c:pt>
                <c:pt idx="12">
                  <c:v>816.75</c:v>
                </c:pt>
                <c:pt idx="13">
                  <c:v>3601.07</c:v>
                </c:pt>
                <c:pt idx="14">
                  <c:v>110</c:v>
                </c:pt>
                <c:pt idx="15">
                  <c:v>180</c:v>
                </c:pt>
                <c:pt idx="16">
                  <c:v>290.39999999999998</c:v>
                </c:pt>
                <c:pt idx="17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329F-4F82-B9AA-94F15E13CE79}"/>
            </c:ext>
          </c:extLst>
        </c:ser>
        <c:ser>
          <c:idx val="1"/>
          <c:order val="1"/>
          <c:tx>
            <c:strRef>
              <c:f>'CONTROLE ORÇAMENTÁRIO'!$H$32</c:f>
              <c:strCache>
                <c:ptCount val="1"/>
                <c:pt idx="0">
                  <c:v>DESPESAS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E-329F-4F82-B9AA-94F15E13CE7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0-329F-4F82-B9AA-94F15E13CE7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2-329F-4F82-B9AA-94F15E13CE79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4-329F-4F82-B9AA-94F15E13CE79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6-329F-4F82-B9AA-94F15E13CE79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8-329F-4F82-B9AA-94F15E13CE79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A-329F-4F82-B9AA-94F15E13CE79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C-329F-4F82-B9AA-94F15E13CE79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E-329F-4F82-B9AA-94F15E13CE79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0-329F-4F82-B9AA-94F15E13CE79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2-329F-4F82-B9AA-94F15E13CE79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4-329F-4F82-B9AA-94F15E13CE79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6-329F-4F82-B9AA-94F15E13CE79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8-329F-4F82-B9AA-94F15E13CE79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1-A835-439D-AAE6-835CF289CB0D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3-A835-439D-AAE6-835CF289CB0D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5-A835-439D-AAE6-835CF289CB0D}"/>
              </c:ext>
            </c:extLst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7-A835-439D-AAE6-835CF289CB0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ORÇAMENTÁRIO'!$F$33:$F$50</c:f>
              <c:strCache>
                <c:ptCount val="18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CARROS</c:v>
                </c:pt>
                <c:pt idx="6">
                  <c:v>LOCAÇÃO GESTÃO ATIVOS</c:v>
                </c:pt>
                <c:pt idx="7">
                  <c:v>LOCAÇÃO MÁQUINAS</c:v>
                </c:pt>
                <c:pt idx="8">
                  <c:v>DESPESA INFORMÁTICA</c:v>
                </c:pt>
                <c:pt idx="9">
                  <c:v>DESPESA TELEFONES CELULARES</c:v>
                </c:pt>
                <c:pt idx="10">
                  <c:v>SERVIÇOS CONTRATADOS</c:v>
                </c:pt>
                <c:pt idx="11">
                  <c:v>MATERIAIS E PEÇAS DE REPOSIÇÃO EQUIP.</c:v>
                </c:pt>
                <c:pt idx="12">
                  <c:v>MANUTENÇÃO DE VEÍCULOS</c:v>
                </c:pt>
                <c:pt idx="13">
                  <c:v>CARTAO COMBUSTIVEL</c:v>
                </c:pt>
                <c:pt idx="14">
                  <c:v>REFEIÇÕES EXTRAS</c:v>
                </c:pt>
                <c:pt idx="15">
                  <c:v>PEDAGIO</c:v>
                </c:pt>
                <c:pt idx="16">
                  <c:v>BENS DE VALORES IRRELEVANTES</c:v>
                </c:pt>
                <c:pt idx="17">
                  <c:v>ESTACIONAMENTO</c:v>
                </c:pt>
              </c:strCache>
            </c:strRef>
          </c:cat>
          <c:val>
            <c:numRef>
              <c:f>'CONTROLE ORÇAMENTÁRIO'!$H$33:$H$50</c:f>
              <c:numCache>
                <c:formatCode>#,##0.00_ ;[Red]\-#,##0.00\ 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329F-4F82-B9AA-94F15E13CE79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0</xdr:row>
      <xdr:rowOff>95250</xdr:rowOff>
    </xdr:from>
    <xdr:to>
      <xdr:col>1</xdr:col>
      <xdr:colOff>266700</xdr:colOff>
      <xdr:row>0</xdr:row>
      <xdr:rowOff>371474</xdr:rowOff>
    </xdr:to>
    <xdr:pic>
      <xdr:nvPicPr>
        <xdr:cNvPr id="2" name="LogoManservLM">
          <a:extLst>
            <a:ext uri="{FF2B5EF4-FFF2-40B4-BE49-F238E27FC236}">
              <a16:creationId xmlns:a16="http://schemas.microsoft.com/office/drawing/2014/main" id="{C68C9034-9969-4FC1-AE45-9FA00D06AC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14300" y="95250"/>
          <a:ext cx="2533650" cy="27622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85724</xdr:rowOff>
    </xdr:from>
    <xdr:to>
      <xdr:col>13</xdr:col>
      <xdr:colOff>190500</xdr:colOff>
      <xdr:row>19</xdr:row>
      <xdr:rowOff>152400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C43C4AAF-2C4F-4C8F-A944-EBC3FA5690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85725</xdr:colOff>
      <xdr:row>20</xdr:row>
      <xdr:rowOff>19050</xdr:rowOff>
    </xdr:from>
    <xdr:to>
      <xdr:col>13</xdr:col>
      <xdr:colOff>200025</xdr:colOff>
      <xdr:row>35</xdr:row>
      <xdr:rowOff>133350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D9AAE34E-8B12-4435-A710-938F8DA045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85724</xdr:colOff>
      <xdr:row>35</xdr:row>
      <xdr:rowOff>161925</xdr:rowOff>
    </xdr:from>
    <xdr:to>
      <xdr:col>13</xdr:col>
      <xdr:colOff>219075</xdr:colOff>
      <xdr:row>51</xdr:row>
      <xdr:rowOff>38101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E8C5B129-A212-44FB-8C21-4B89D1198A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95250</xdr:colOff>
      <xdr:row>51</xdr:row>
      <xdr:rowOff>95249</xdr:rowOff>
    </xdr:from>
    <xdr:to>
      <xdr:col>13</xdr:col>
      <xdr:colOff>228600</xdr:colOff>
      <xdr:row>70</xdr:row>
      <xdr:rowOff>85724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9F2F37D1-3C7B-45A3-92F2-EB35EC7197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95250</xdr:colOff>
      <xdr:row>70</xdr:row>
      <xdr:rowOff>142875</xdr:rowOff>
    </xdr:from>
    <xdr:to>
      <xdr:col>13</xdr:col>
      <xdr:colOff>247650</xdr:colOff>
      <xdr:row>88</xdr:row>
      <xdr:rowOff>152400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CE5BAB1D-D8C1-42C2-A568-7EA85E4150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238125</xdr:colOff>
      <xdr:row>0</xdr:row>
      <xdr:rowOff>76199</xdr:rowOff>
    </xdr:from>
    <xdr:to>
      <xdr:col>21</xdr:col>
      <xdr:colOff>285750</xdr:colOff>
      <xdr:row>19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2809729-0AEA-4156-A0DC-BA7CB8C32A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247649</xdr:colOff>
      <xdr:row>20</xdr:row>
      <xdr:rowOff>19050</xdr:rowOff>
    </xdr:from>
    <xdr:to>
      <xdr:col>21</xdr:col>
      <xdr:colOff>276224</xdr:colOff>
      <xdr:row>35</xdr:row>
      <xdr:rowOff>114300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0264B90-498C-489E-AF3F-A036EAF0E3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257175</xdr:colOff>
      <xdr:row>35</xdr:row>
      <xdr:rowOff>171450</xdr:rowOff>
    </xdr:from>
    <xdr:to>
      <xdr:col>21</xdr:col>
      <xdr:colOff>276225</xdr:colOff>
      <xdr:row>51</xdr:row>
      <xdr:rowOff>19050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308CC8F-2201-47A0-B56E-636AEC2F75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276224</xdr:colOff>
      <xdr:row>51</xdr:row>
      <xdr:rowOff>104774</xdr:rowOff>
    </xdr:from>
    <xdr:to>
      <xdr:col>21</xdr:col>
      <xdr:colOff>266699</xdr:colOff>
      <xdr:row>70</xdr:row>
      <xdr:rowOff>76199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C808DF6-8A9B-42B2-ACD5-107815EEC3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C1000"/>
  <sheetViews>
    <sheetView showGridLines="0" workbookViewId="0">
      <pane ySplit="2" topLeftCell="A3" activePane="bottomLeft" state="frozen"/>
      <selection pane="bottomLeft" activeCell="C7" sqref="C7"/>
    </sheetView>
  </sheetViews>
  <sheetFormatPr baseColWidth="10" defaultColWidth="14.5" defaultRowHeight="15" customHeight="1"/>
  <cols>
    <col min="1" max="1" width="35.6640625" customWidth="1"/>
    <col min="2" max="2" width="17.33203125" bestFit="1" customWidth="1"/>
    <col min="3" max="4" width="14.6640625" customWidth="1"/>
    <col min="5" max="5" width="4.6640625" customWidth="1"/>
    <col min="6" max="6" width="38.6640625" customWidth="1"/>
    <col min="7" max="7" width="19.1640625" customWidth="1"/>
    <col min="8" max="9" width="14.6640625" customWidth="1"/>
    <col min="10" max="10" width="21.6640625" customWidth="1"/>
    <col min="11" max="11" width="14" customWidth="1"/>
    <col min="12" max="13" width="13.83203125" customWidth="1"/>
    <col min="14" max="29" width="8.6640625" customWidth="1"/>
  </cols>
  <sheetData>
    <row r="1" spans="1:29" ht="37.5" customHeight="1">
      <c r="A1" s="64" t="s">
        <v>51</v>
      </c>
      <c r="B1" s="65"/>
      <c r="C1" s="65"/>
      <c r="D1" s="65"/>
      <c r="E1" s="65"/>
      <c r="F1" s="65"/>
      <c r="G1" s="65"/>
      <c r="H1" s="65"/>
      <c r="I1" s="66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37.5" customHeight="1">
      <c r="A2" s="64"/>
      <c r="B2" s="65"/>
      <c r="C2" s="65"/>
      <c r="D2" s="65"/>
      <c r="E2" s="65"/>
      <c r="F2" s="65"/>
      <c r="G2" s="65"/>
      <c r="H2" s="65"/>
      <c r="I2" s="66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21.75" customHeight="1">
      <c r="A3" s="67" t="s">
        <v>9</v>
      </c>
      <c r="B3" s="68"/>
      <c r="C3" s="68"/>
      <c r="D3" s="69"/>
      <c r="E3" s="2"/>
      <c r="F3" s="67" t="s">
        <v>14</v>
      </c>
      <c r="G3" s="68"/>
      <c r="H3" s="68"/>
      <c r="I3" s="69"/>
      <c r="J3" s="3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21.75" customHeight="1">
      <c r="A4" s="14" t="s">
        <v>11</v>
      </c>
      <c r="B4" s="15" t="s">
        <v>15</v>
      </c>
      <c r="C4" s="15" t="s">
        <v>12</v>
      </c>
      <c r="D4" s="15" t="s">
        <v>16</v>
      </c>
      <c r="E4" s="2"/>
      <c r="F4" s="14" t="s">
        <v>11</v>
      </c>
      <c r="G4" s="15" t="s">
        <v>15</v>
      </c>
      <c r="H4" s="15" t="s">
        <v>12</v>
      </c>
      <c r="I4" s="15" t="s">
        <v>16</v>
      </c>
      <c r="J4" s="3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21.75" customHeight="1">
      <c r="A5" s="13" t="s">
        <v>13</v>
      </c>
      <c r="B5" s="7">
        <f>B27</f>
        <v>13423.08</v>
      </c>
      <c r="C5" s="41">
        <f>C27</f>
        <v>0</v>
      </c>
      <c r="D5" s="42">
        <f>B5-C5</f>
        <v>13423.08</v>
      </c>
      <c r="E5" s="2"/>
      <c r="F5" s="13" t="s">
        <v>13</v>
      </c>
      <c r="G5" s="7">
        <f>G27</f>
        <v>141624.19999999995</v>
      </c>
      <c r="H5" s="41">
        <f>H27</f>
        <v>0</v>
      </c>
      <c r="I5" s="42">
        <f>G5-H5</f>
        <v>141624.19999999995</v>
      </c>
      <c r="J5" s="3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5.75" customHeight="1">
      <c r="A6" s="10" t="s">
        <v>7</v>
      </c>
      <c r="B6" s="11" t="s">
        <v>1</v>
      </c>
      <c r="C6" s="11" t="s">
        <v>8</v>
      </c>
      <c r="D6" s="4" t="s">
        <v>0</v>
      </c>
      <c r="E6" s="1"/>
      <c r="F6" s="10" t="s">
        <v>7</v>
      </c>
      <c r="G6" s="11" t="s">
        <v>1</v>
      </c>
      <c r="H6" s="11" t="s">
        <v>8</v>
      </c>
      <c r="I6" s="4" t="s">
        <v>0</v>
      </c>
      <c r="J6" s="1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 spans="1:29" ht="15.75" customHeight="1">
      <c r="A7" s="9" t="s">
        <v>2</v>
      </c>
      <c r="B7" s="12">
        <v>1459.1</v>
      </c>
      <c r="C7" s="5">
        <f>SUMIFS(Base!$E$2:$E$1048576,Base!$C$2:$C$1048576,"12",Base!$P$2:$P$1048576,A7)</f>
        <v>0</v>
      </c>
      <c r="D7" s="6">
        <f>B7-C7</f>
        <v>1459.1</v>
      </c>
      <c r="E7" s="1"/>
      <c r="F7" s="9" t="s">
        <v>2</v>
      </c>
      <c r="G7" s="12">
        <v>930.12</v>
      </c>
      <c r="H7" s="5">
        <f>SUMIFS(Base!$E$2:$E$1048576,Base!$C$2:$C$1048576,"20",Base!$P$2:$P$1048576,F7)</f>
        <v>0</v>
      </c>
      <c r="I7" s="6">
        <f>G7-H7</f>
        <v>930.12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spans="1:29" ht="15.75" customHeight="1">
      <c r="A8" s="9" t="s">
        <v>3</v>
      </c>
      <c r="B8" s="12">
        <v>3315.28</v>
      </c>
      <c r="C8" s="5">
        <f>SUMIFS(Base!$E$2:$E$1048576,Base!$C$2:$C$1048576,"12",Base!$P$2:$P$1048576,A8)</f>
        <v>0</v>
      </c>
      <c r="D8" s="6">
        <f t="shared" ref="D8:D26" si="0">B8-C8</f>
        <v>3315.28</v>
      </c>
      <c r="E8" s="1"/>
      <c r="F8" s="9" t="s">
        <v>3</v>
      </c>
      <c r="G8" s="12">
        <v>1329.4</v>
      </c>
      <c r="H8" s="5">
        <f>SUMIFS(Base!$E$2:$E$1048576,Base!$C$2:$C$1048576,"20",Base!$P$2:$P$1048576,F8)</f>
        <v>0</v>
      </c>
      <c r="I8" s="6">
        <f t="shared" ref="I8:I26" si="1">G8-H8</f>
        <v>1329.4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 spans="1:29" ht="15.75" customHeight="1">
      <c r="A9" s="9" t="s">
        <v>4</v>
      </c>
      <c r="B9" s="12">
        <v>1633.5</v>
      </c>
      <c r="C9" s="5">
        <f>SUMIFS(Base!$E$2:$E$1048576,Base!$C$2:$C$1048576,"12",Base!$P$2:$P$1048576,A9)</f>
        <v>0</v>
      </c>
      <c r="D9" s="6">
        <f t="shared" si="0"/>
        <v>1633.5</v>
      </c>
      <c r="E9" s="1"/>
      <c r="F9" s="9" t="s">
        <v>4</v>
      </c>
      <c r="G9" s="12">
        <v>771.38</v>
      </c>
      <c r="H9" s="5">
        <f>SUMIFS(Base!$E$2:$E$1048576,Base!$C$2:$C$1048576,"20",Base!$P$2:$P$1048576,F9)</f>
        <v>0</v>
      </c>
      <c r="I9" s="6">
        <f t="shared" si="1"/>
        <v>771.38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</row>
    <row r="10" spans="1:29" ht="15.75" customHeight="1">
      <c r="A10" s="9" t="s">
        <v>5</v>
      </c>
      <c r="B10" s="12">
        <v>3448.5</v>
      </c>
      <c r="C10" s="5">
        <f>SUMIFS(Base!$E$2:$E$1048576,Base!$C$2:$C$1048576,"12",Base!$P$2:$P$1048576,A10)</f>
        <v>0</v>
      </c>
      <c r="D10" s="6">
        <f t="shared" si="0"/>
        <v>3448.5</v>
      </c>
      <c r="E10" s="1"/>
      <c r="F10" s="9" t="s">
        <v>5</v>
      </c>
      <c r="G10" s="12">
        <v>95269.68</v>
      </c>
      <c r="H10" s="5">
        <f>SUMIFS(Base!$E$2:$E$1048576,Base!$C$2:$C$1048576,"20",Base!$P$2:$P$1048576,F10)</f>
        <v>0</v>
      </c>
      <c r="I10" s="6">
        <f t="shared" si="1"/>
        <v>95269.68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9" ht="15.75" customHeight="1">
      <c r="A11" s="9" t="s">
        <v>17</v>
      </c>
      <c r="B11" s="12">
        <v>889.35</v>
      </c>
      <c r="C11" s="5">
        <f>SUMIFS(Base!$E$2:$E$1048576,Base!$C$2:$C$1048576,"12",Base!$P$2:$P$1048576,A11)</f>
        <v>0</v>
      </c>
      <c r="D11" s="6">
        <f t="shared" si="0"/>
        <v>889.35</v>
      </c>
      <c r="E11" s="1"/>
      <c r="F11" s="9" t="s">
        <v>17</v>
      </c>
      <c r="G11" s="12">
        <v>12877.75</v>
      </c>
      <c r="H11" s="5">
        <f>SUMIFS(Base!$E$2:$E$1048576,Base!$C$2:$C$1048576,"20",Base!$P$2:$P$1048576,F11)</f>
        <v>0</v>
      </c>
      <c r="I11" s="6">
        <f t="shared" si="1"/>
        <v>12877.75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</row>
    <row r="12" spans="1:29" ht="15.75" customHeight="1">
      <c r="A12" s="9" t="s">
        <v>6</v>
      </c>
      <c r="B12" s="12">
        <v>381.15</v>
      </c>
      <c r="C12" s="5">
        <f>SUMIFS(Base!$E$2:$E$1048576,Base!$C$2:$C$1048576,"12",Base!$P$2:$P$1048576,A12)</f>
        <v>0</v>
      </c>
      <c r="D12" s="6">
        <f t="shared" si="0"/>
        <v>381.15</v>
      </c>
      <c r="E12" s="1"/>
      <c r="F12" s="9" t="s">
        <v>6</v>
      </c>
      <c r="G12" s="12">
        <v>8893.5</v>
      </c>
      <c r="H12" s="5">
        <f>SUMIFS(Base!$E$2:$E$1048576,Base!$C$2:$C$1048576,"20",Base!$P$2:$P$1048576,F12)</f>
        <v>0</v>
      </c>
      <c r="I12" s="6">
        <f t="shared" si="1"/>
        <v>8893.5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1:29" ht="15.75" customHeight="1">
      <c r="A13" s="9" t="s">
        <v>21</v>
      </c>
      <c r="B13" s="12">
        <v>80</v>
      </c>
      <c r="C13" s="5">
        <f>SUMIFS(Base!$E$2:$E$1048576,Base!$C$2:$C$1048576,"12",Base!$P$2:$P$1048576,A13)</f>
        <v>0</v>
      </c>
      <c r="D13" s="6">
        <f t="shared" si="0"/>
        <v>80</v>
      </c>
      <c r="E13" s="1"/>
      <c r="F13" s="9" t="s">
        <v>21</v>
      </c>
      <c r="G13" s="12">
        <v>120</v>
      </c>
      <c r="H13" s="5">
        <f>SUMIFS(Base!$E$2:$E$1048576,Base!$C$2:$C$1048576,"20",Base!$P$2:$P$1048576,F13)</f>
        <v>0</v>
      </c>
      <c r="I13" s="6">
        <f t="shared" si="1"/>
        <v>120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1:29" ht="15.75" customHeight="1">
      <c r="A14" s="9" t="s">
        <v>20</v>
      </c>
      <c r="B14" s="12">
        <v>419.35</v>
      </c>
      <c r="C14" s="5">
        <f>SUMIFS(Base!$E$2:$E$1048576,Base!$C$2:$C$1048576,"12",Base!$P$2:$P$1048576,A14)</f>
        <v>0</v>
      </c>
      <c r="D14" s="6">
        <f t="shared" si="0"/>
        <v>419.35</v>
      </c>
      <c r="E14" s="1"/>
      <c r="F14" s="9" t="s">
        <v>20</v>
      </c>
      <c r="G14" s="12">
        <v>93.19</v>
      </c>
      <c r="H14" s="5">
        <f>SUMIFS(Base!$E$2:$E$1048576,Base!$C$2:$C$1048576,"20",Base!$P$2:$P$1048576,F14)</f>
        <v>0</v>
      </c>
      <c r="I14" s="6">
        <f t="shared" si="1"/>
        <v>93.19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1:29" ht="15.75" customHeight="1">
      <c r="A15" s="9" t="s">
        <v>22</v>
      </c>
      <c r="B15" s="12">
        <v>1089</v>
      </c>
      <c r="C15" s="5">
        <f>SUMIFS(Base!$E$2:$E$1048576,Base!$C$2:$C$1048576,"12",Base!$P$2:$P$1048576,A15)</f>
        <v>0</v>
      </c>
      <c r="D15" s="6">
        <f t="shared" si="0"/>
        <v>1089</v>
      </c>
      <c r="E15" s="1"/>
      <c r="F15" s="9" t="s">
        <v>22</v>
      </c>
      <c r="G15" s="12">
        <v>9801</v>
      </c>
      <c r="H15" s="5">
        <f>SUMIFS(Base!$E$2:$E$1048576,Base!$C$2:$C$1048576,"20",Base!$P$2:$P$1048576,F15)</f>
        <v>0</v>
      </c>
      <c r="I15" s="6">
        <f t="shared" si="1"/>
        <v>9801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9" ht="15.75" customHeight="1">
      <c r="A16" s="9" t="s">
        <v>23</v>
      </c>
      <c r="B16" s="12">
        <v>290.39999999999998</v>
      </c>
      <c r="C16" s="5">
        <f>SUMIFS(Base!$E$2:$E$1048576,Base!$C$2:$C$1048576,"12",Base!$P$2:$P$1048576,A16)</f>
        <v>0</v>
      </c>
      <c r="D16" s="6">
        <f t="shared" si="0"/>
        <v>290.39999999999998</v>
      </c>
      <c r="E16" s="1"/>
      <c r="F16" s="9" t="s">
        <v>23</v>
      </c>
      <c r="G16" s="12">
        <v>4083.75</v>
      </c>
      <c r="H16" s="5">
        <f>SUMIFS(Base!$E$2:$E$1048576,Base!$C$2:$C$1048576,"20",Base!$P$2:$P$1048576,F16)</f>
        <v>0</v>
      </c>
      <c r="I16" s="6">
        <f t="shared" si="1"/>
        <v>4083.75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pans="1:29" ht="15.75" customHeight="1">
      <c r="A17" s="9" t="s">
        <v>24</v>
      </c>
      <c r="B17" s="12">
        <v>108.9</v>
      </c>
      <c r="C17" s="5">
        <f>SUMIFS(Base!$E$2:$E$1048576,Base!$C$2:$C$1048576,"12",Base!$P$2:$P$1048576,A17)</f>
        <v>0</v>
      </c>
      <c r="D17" s="6">
        <f t="shared" si="0"/>
        <v>108.9</v>
      </c>
      <c r="E17" s="1"/>
      <c r="F17" s="9" t="s">
        <v>24</v>
      </c>
      <c r="G17" s="12">
        <v>381.15</v>
      </c>
      <c r="H17" s="5">
        <f>SUMIFS(Base!$E$2:$E$1048576,Base!$C$2:$C$1048576,"20",Base!$P$2:$P$1048576,F17)</f>
        <v>0</v>
      </c>
      <c r="I17" s="6">
        <f t="shared" si="1"/>
        <v>381.15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1:29" ht="15.75" customHeight="1">
      <c r="A18" s="9" t="s">
        <v>40</v>
      </c>
      <c r="B18" s="12">
        <v>308.55</v>
      </c>
      <c r="C18" s="5">
        <f>SUMIFS(Base!$E$2:$E$1048576,Base!$C$2:$C$1048576,"12",Base!$P$2:$P$1048576,A18)</f>
        <v>0</v>
      </c>
      <c r="D18" s="6">
        <f t="shared" si="0"/>
        <v>308.55</v>
      </c>
      <c r="E18" s="1"/>
      <c r="F18" s="9" t="s">
        <v>25</v>
      </c>
      <c r="G18" s="12">
        <v>653.4</v>
      </c>
      <c r="H18" s="5">
        <f>SUMIFS(Base!$E$2:$E$1048576,Base!$C$2:$C$1048576,"20",Base!$P$2:$P$1048576,F18)</f>
        <v>0</v>
      </c>
      <c r="I18" s="6">
        <f t="shared" ref="I18" si="2">G18-H18</f>
        <v>653.4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1:29" ht="15.75" customHeight="1">
      <c r="A19" s="9" t="s">
        <v>25</v>
      </c>
      <c r="B19" s="12">
        <v>0</v>
      </c>
      <c r="C19" s="5">
        <f>SUMIFS(Base!$E$2:$E$1048576,Base!$C$2:$C$1048576,"12",Base!$P$2:$P$1048576,A19)</f>
        <v>0</v>
      </c>
      <c r="D19" s="6">
        <f t="shared" ref="D19:D25" si="3">B19-C19</f>
        <v>0</v>
      </c>
      <c r="E19" s="1"/>
      <c r="F19" s="9" t="s">
        <v>41</v>
      </c>
      <c r="G19" s="12">
        <v>420</v>
      </c>
      <c r="H19" s="5">
        <f>SUMIFS(Base!$E$2:$E$1048576,Base!$C$2:$C$1048576,"20",Base!$P$2:$P$1048576,F19)</f>
        <v>0</v>
      </c>
      <c r="I19" s="6">
        <f t="shared" si="1"/>
        <v>420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1:29" ht="15.75" customHeight="1">
      <c r="A20" s="9"/>
      <c r="B20" s="12">
        <v>0</v>
      </c>
      <c r="C20" s="5">
        <f>SUMIFS(Base!$E$2:$E$1048576,Base!$C$2:$C$1048576,"12",Base!$P$2:$P$1048576,A20)</f>
        <v>0</v>
      </c>
      <c r="D20" s="6">
        <f t="shared" si="3"/>
        <v>0</v>
      </c>
      <c r="E20" s="1"/>
      <c r="F20" s="9" t="s">
        <v>42</v>
      </c>
      <c r="G20" s="12">
        <v>726</v>
      </c>
      <c r="H20" s="5">
        <f>SUMIFS(Base!$E$2:$E$1048576,Base!$C$2:$C$1048576,"20",Base!$P$2:$P$1048576,F20)</f>
        <v>0</v>
      </c>
      <c r="I20" s="6">
        <f t="shared" si="1"/>
        <v>726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</row>
    <row r="21" spans="1:29" ht="15.75" customHeight="1">
      <c r="A21" s="9"/>
      <c r="B21" s="12">
        <v>0</v>
      </c>
      <c r="C21" s="5">
        <f>SUMIFS(Base!$E$2:$E$1048576,Base!$C$2:$C$1048576,"12",Base!$P$2:$P$1048576,A21)</f>
        <v>0</v>
      </c>
      <c r="D21" s="6">
        <f t="shared" si="3"/>
        <v>0</v>
      </c>
      <c r="E21" s="1"/>
      <c r="F21" s="9" t="s">
        <v>43</v>
      </c>
      <c r="G21" s="12">
        <v>653.4</v>
      </c>
      <c r="H21" s="5">
        <f>SUMIFS(Base!$E$2:$E$1048576,Base!$C$2:$C$1048576,"20",Base!$P$2:$P$1048576,F21)</f>
        <v>0</v>
      </c>
      <c r="I21" s="6">
        <f t="shared" si="1"/>
        <v>653.4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</row>
    <row r="22" spans="1:29" ht="15.75" customHeight="1">
      <c r="A22" s="9"/>
      <c r="B22" s="12">
        <v>0</v>
      </c>
      <c r="C22" s="5">
        <f>SUMIFS(Base!$E$2:$E$1048576,Base!$C$2:$C$1048576,"12",Base!$P$2:$P$1048576,A22)</f>
        <v>0</v>
      </c>
      <c r="D22" s="6">
        <f t="shared" si="3"/>
        <v>0</v>
      </c>
      <c r="E22" s="1"/>
      <c r="F22" s="9" t="s">
        <v>44</v>
      </c>
      <c r="G22" s="12">
        <v>72.599999999999994</v>
      </c>
      <c r="H22" s="5">
        <f>SUMIFS(Base!$E$2:$E$1048576,Base!$C$2:$C$1048576,"20",Base!$P$2:$P$1048576,F22)</f>
        <v>0</v>
      </c>
      <c r="I22" s="6">
        <f t="shared" si="1"/>
        <v>72.599999999999994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</row>
    <row r="23" spans="1:29" ht="15.75" customHeight="1">
      <c r="A23" s="9"/>
      <c r="B23" s="12">
        <v>0</v>
      </c>
      <c r="C23" s="5">
        <f>SUMIFS(Base!$E$2:$E$1048576,Base!$C$2:$C$1048576,"12",Base!$P$2:$P$1048576,A23)</f>
        <v>0</v>
      </c>
      <c r="D23" s="6">
        <f t="shared" si="3"/>
        <v>0</v>
      </c>
      <c r="E23" s="1"/>
      <c r="F23" s="9" t="s">
        <v>40</v>
      </c>
      <c r="G23" s="12">
        <v>2178</v>
      </c>
      <c r="H23" s="5">
        <f>SUMIFS(Base!$E$2:$E$1048576,Base!$C$2:$C$1048576,"20",Base!$P$2:$P$1048576,F23)</f>
        <v>0</v>
      </c>
      <c r="I23" s="6">
        <f t="shared" si="1"/>
        <v>2178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</row>
    <row r="24" spans="1:29" ht="15.75" customHeight="1">
      <c r="A24" s="9"/>
      <c r="B24" s="12">
        <v>0</v>
      </c>
      <c r="C24" s="5">
        <f>SUMIFS(Base!$E$2:$E$1048576,Base!$C$2:$C$1048576,"12",Base!$P$2:$P$1048576,A24)</f>
        <v>0</v>
      </c>
      <c r="D24" s="6">
        <f t="shared" si="3"/>
        <v>0</v>
      </c>
      <c r="E24" s="1"/>
      <c r="F24" s="9" t="s">
        <v>45</v>
      </c>
      <c r="G24" s="12">
        <v>199.65</v>
      </c>
      <c r="H24" s="5">
        <f>SUMIFS(Base!$E$2:$E$1048576,Base!$C$2:$C$1048576,"20",Base!$P$2:$P$1048576,F24)</f>
        <v>0</v>
      </c>
      <c r="I24" s="6">
        <f t="shared" si="1"/>
        <v>199.65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</row>
    <row r="25" spans="1:29" ht="15.75" customHeight="1">
      <c r="A25" s="9"/>
      <c r="B25" s="12">
        <v>0</v>
      </c>
      <c r="C25" s="5">
        <f>SUMIFS(Base!$E$2:$E$1048576,Base!$C$2:$C$1048576,"12",Base!$P$2:$P$1048576,A25)</f>
        <v>0</v>
      </c>
      <c r="D25" s="6">
        <f t="shared" si="3"/>
        <v>0</v>
      </c>
      <c r="E25" s="1"/>
      <c r="F25" s="9" t="s">
        <v>46</v>
      </c>
      <c r="G25" s="12">
        <v>1197.9000000000001</v>
      </c>
      <c r="H25" s="5">
        <f>SUMIFS(Base!$E$2:$E$1048576,Base!$C$2:$C$1048576,"20",Base!$P$2:$P$1048576,F25)</f>
        <v>0</v>
      </c>
      <c r="I25" s="6">
        <f t="shared" si="1"/>
        <v>1197.9000000000001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</row>
    <row r="26" spans="1:29" ht="15.75" customHeight="1">
      <c r="A26" s="9"/>
      <c r="B26" s="12">
        <v>0</v>
      </c>
      <c r="C26" s="5">
        <f>SUMIFS(Base!$E$2:$E$1048576,Base!$C$2:$C$1048576,"12",Base!$P$2:$P$1048576,A26)</f>
        <v>0</v>
      </c>
      <c r="D26" s="6">
        <f t="shared" si="0"/>
        <v>0</v>
      </c>
      <c r="E26" s="1"/>
      <c r="F26" s="9" t="s">
        <v>47</v>
      </c>
      <c r="G26" s="12">
        <v>972.33</v>
      </c>
      <c r="H26" s="5">
        <f>SUMIFS(Base!$E$2:$E$1048576,Base!$C$2:$C$1048576,"20",Base!$P$2:$P$1048576,F26)</f>
        <v>0</v>
      </c>
      <c r="I26" s="6">
        <f t="shared" si="1"/>
        <v>972.33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</row>
    <row r="27" spans="1:29" ht="15.75" customHeight="1">
      <c r="A27" s="13" t="s">
        <v>10</v>
      </c>
      <c r="B27" s="7">
        <f>SUBTOTAL(9,'CONTROLE ORÇAMENTÁRIO'!$B$7:$B$26)</f>
        <v>13423.08</v>
      </c>
      <c r="C27" s="7">
        <f>SUBTOTAL(9,'CONTROLE ORÇAMENTÁRIO'!$C$7:$C$26)</f>
        <v>0</v>
      </c>
      <c r="D27" s="8">
        <f>SUM(D7:D26)</f>
        <v>13423.08</v>
      </c>
      <c r="E27" s="1"/>
      <c r="F27" s="13" t="s">
        <v>10</v>
      </c>
      <c r="G27" s="7">
        <f>SUM(G7:G26)</f>
        <v>141624.19999999995</v>
      </c>
      <c r="H27" s="7">
        <f>SUM(H7:H26)</f>
        <v>0</v>
      </c>
      <c r="I27" s="8">
        <f>SUM(I7:I26)</f>
        <v>141624.19999999995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1:29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1:29" ht="15.75" customHeight="1">
      <c r="A29" s="67" t="s">
        <v>18</v>
      </c>
      <c r="B29" s="68"/>
      <c r="C29" s="68"/>
      <c r="D29" s="69"/>
      <c r="E29" s="1"/>
      <c r="F29" s="67" t="s">
        <v>19</v>
      </c>
      <c r="G29" s="68"/>
      <c r="H29" s="68"/>
      <c r="I29" s="69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5.75" customHeight="1">
      <c r="A30" s="14" t="s">
        <v>11</v>
      </c>
      <c r="B30" s="15" t="s">
        <v>15</v>
      </c>
      <c r="C30" s="15" t="s">
        <v>12</v>
      </c>
      <c r="D30" s="15" t="s">
        <v>16</v>
      </c>
      <c r="E30" s="1"/>
      <c r="F30" s="14" t="s">
        <v>11</v>
      </c>
      <c r="G30" s="15" t="s">
        <v>15</v>
      </c>
      <c r="H30" s="15" t="s">
        <v>12</v>
      </c>
      <c r="I30" s="15" t="s">
        <v>16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5.75" customHeight="1">
      <c r="A31" s="13" t="s">
        <v>13</v>
      </c>
      <c r="B31" s="7">
        <f>B48</f>
        <v>39911.599999999999</v>
      </c>
      <c r="C31" s="41">
        <f>C48</f>
        <v>0</v>
      </c>
      <c r="D31" s="42">
        <f>B31-C31</f>
        <v>39911.599999999999</v>
      </c>
      <c r="E31" s="1"/>
      <c r="F31" s="13" t="s">
        <v>13</v>
      </c>
      <c r="G31" s="7">
        <f>G51</f>
        <v>78520.049999999988</v>
      </c>
      <c r="H31" s="41">
        <f>H51</f>
        <v>0</v>
      </c>
      <c r="I31" s="42">
        <f>G31-H31</f>
        <v>78520.049999999988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5.75" customHeight="1">
      <c r="A32" s="10" t="s">
        <v>7</v>
      </c>
      <c r="B32" s="11" t="s">
        <v>1</v>
      </c>
      <c r="C32" s="11" t="s">
        <v>8</v>
      </c>
      <c r="D32" s="4" t="s">
        <v>0</v>
      </c>
      <c r="E32" s="1"/>
      <c r="F32" s="10" t="s">
        <v>7</v>
      </c>
      <c r="G32" s="11" t="s">
        <v>1</v>
      </c>
      <c r="H32" s="11" t="s">
        <v>8</v>
      </c>
      <c r="I32" s="4" t="s">
        <v>0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5.75" customHeight="1">
      <c r="A33" s="9" t="s">
        <v>2</v>
      </c>
      <c r="B33" s="12">
        <v>2968.74</v>
      </c>
      <c r="C33" s="5">
        <f>SUMIFS(Base!$E$2:$E$1048576,Base!$C$2:$C$1048576,"26",Base!$P$2:$P$1048576,A33)</f>
        <v>0</v>
      </c>
      <c r="D33" s="6">
        <f>B33-C33</f>
        <v>2968.74</v>
      </c>
      <c r="E33" s="1"/>
      <c r="F33" s="9" t="s">
        <v>2</v>
      </c>
      <c r="G33" s="12">
        <v>5272.79</v>
      </c>
      <c r="H33" s="5">
        <f>SUMIFS(Base!$E$2:$E$1048576,Base!$C$2:$C$1048576,"31",Base!$P$2:$P$1048576,F33)</f>
        <v>0</v>
      </c>
      <c r="I33" s="6">
        <f>G33-H33</f>
        <v>5272.79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5.75" customHeight="1">
      <c r="A34" s="9" t="s">
        <v>3</v>
      </c>
      <c r="B34" s="12">
        <v>2546.63</v>
      </c>
      <c r="C34" s="5">
        <f>SUMIFS(Base!$E$2:$E$1048576,Base!$C$2:$C$1048576,"26",Base!$P$2:$P$1048576,A34)</f>
        <v>0</v>
      </c>
      <c r="D34" s="6">
        <f t="shared" ref="D34:D47" si="4">B34-C34</f>
        <v>2546.63</v>
      </c>
      <c r="E34" s="1"/>
      <c r="F34" s="9" t="s">
        <v>3</v>
      </c>
      <c r="G34" s="12">
        <v>4583.6899999999996</v>
      </c>
      <c r="H34" s="5">
        <f>SUMIFS(Base!$E$2:$E$1048576,Base!$C$2:$C$1048576,"31",Base!$P$2:$P$1048576,F34)</f>
        <v>0</v>
      </c>
      <c r="I34" s="6">
        <f t="shared" ref="I34:I50" si="5">G34-H34</f>
        <v>4583.6899999999996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5.75" customHeight="1">
      <c r="A35" s="9" t="s">
        <v>4</v>
      </c>
      <c r="B35" s="12">
        <v>889.35</v>
      </c>
      <c r="C35" s="5">
        <f>SUMIFS(Base!$E$2:$E$1048576,Base!$C$2:$C$1048576,"26",Base!$P$2:$P$1048576,A35)</f>
        <v>0</v>
      </c>
      <c r="D35" s="6">
        <f t="shared" si="4"/>
        <v>889.35</v>
      </c>
      <c r="E35" s="1"/>
      <c r="F35" s="9" t="s">
        <v>4</v>
      </c>
      <c r="G35" s="12">
        <v>1452</v>
      </c>
      <c r="H35" s="5">
        <f>SUMIFS(Base!$E$2:$E$1048576,Base!$C$2:$C$1048576,"31",Base!$P$2:$P$1048576,F35)</f>
        <v>0</v>
      </c>
      <c r="I35" s="6">
        <f t="shared" si="5"/>
        <v>1452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5.75" customHeight="1">
      <c r="A36" s="9" t="s">
        <v>5</v>
      </c>
      <c r="B36" s="12">
        <v>5000</v>
      </c>
      <c r="C36" s="5">
        <f>SUMIFS(Base!$E$2:$E$1048576,Base!$C$2:$C$1048576,"26",Base!$P$2:$P$1048576,A36)</f>
        <v>0</v>
      </c>
      <c r="D36" s="6">
        <f t="shared" si="4"/>
        <v>5000</v>
      </c>
      <c r="E36" s="1"/>
      <c r="F36" s="9" t="s">
        <v>5</v>
      </c>
      <c r="G36" s="12">
        <v>9801</v>
      </c>
      <c r="H36" s="5">
        <f>SUMIFS(Base!$E$2:$E$1048576,Base!$C$2:$C$1048576,"31",Base!$P$2:$P$1048576,F36)</f>
        <v>0</v>
      </c>
      <c r="I36" s="6">
        <f t="shared" si="5"/>
        <v>9801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5.75" customHeight="1">
      <c r="A37" s="9" t="s">
        <v>17</v>
      </c>
      <c r="B37" s="12">
        <v>5000</v>
      </c>
      <c r="C37" s="5">
        <f>SUMIFS(Base!$E$2:$E$1048576,Base!$C$2:$C$1048576,"26",Base!$P$2:$P$1048576,A37)</f>
        <v>0</v>
      </c>
      <c r="D37" s="6">
        <f t="shared" si="4"/>
        <v>5000</v>
      </c>
      <c r="E37" s="1"/>
      <c r="F37" s="9" t="s">
        <v>17</v>
      </c>
      <c r="G37" s="12">
        <v>13794</v>
      </c>
      <c r="H37" s="5">
        <f>SUMIFS(Base!$E$2:$E$1048576,Base!$C$2:$C$1048576,"31",Base!$P$2:$P$1048576,F37)</f>
        <v>0</v>
      </c>
      <c r="I37" s="6">
        <f t="shared" si="5"/>
        <v>13794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5.75" customHeight="1">
      <c r="A38" s="9" t="s">
        <v>6</v>
      </c>
      <c r="B38" s="12">
        <v>10890</v>
      </c>
      <c r="C38" s="5">
        <f>SUMIFS(Base!$E$2:$E$1048576,Base!$C$2:$C$1048576,"26",Base!$P$2:$P$1048576,A38)</f>
        <v>0</v>
      </c>
      <c r="D38" s="6">
        <f t="shared" si="4"/>
        <v>10890</v>
      </c>
      <c r="E38" s="1"/>
      <c r="F38" s="9" t="s">
        <v>26</v>
      </c>
      <c r="G38" s="12">
        <v>5262.8</v>
      </c>
      <c r="H38" s="5">
        <f>SUMIFS(Base!$E$2:$E$1048576,Base!$C$2:$C$1048576,"31",Base!$P$2:$P$1048576,F38)</f>
        <v>0</v>
      </c>
      <c r="I38" s="6">
        <f t="shared" si="5"/>
        <v>5262.8</v>
      </c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5" customHeight="1">
      <c r="A39" s="9" t="s">
        <v>21</v>
      </c>
      <c r="B39" s="12">
        <v>320</v>
      </c>
      <c r="C39" s="5">
        <f>SUMIFS(Base!$E$2:$E$1048576,Base!$C$2:$C$1048576,"26",Base!$P$2:$P$1048576,A39)</f>
        <v>0</v>
      </c>
      <c r="D39" s="6">
        <f t="shared" si="4"/>
        <v>320</v>
      </c>
      <c r="F39" s="9" t="s">
        <v>27</v>
      </c>
      <c r="G39" s="12">
        <v>11980.64</v>
      </c>
      <c r="H39" s="5">
        <f>SUMIFS(Base!$E$2:$E$1048576,Base!$C$2:$C$1048576,"31",Base!$P$2:$P$1048576,F39)</f>
        <v>0</v>
      </c>
      <c r="I39" s="6">
        <f t="shared" si="5"/>
        <v>11980.64</v>
      </c>
    </row>
    <row r="40" spans="1:29" ht="15.75" customHeight="1">
      <c r="A40" s="9" t="s">
        <v>20</v>
      </c>
      <c r="B40" s="12">
        <v>429.27</v>
      </c>
      <c r="C40" s="5">
        <f>SUMIFS(Base!$E$2:$E$1048576,Base!$C$2:$C$1048576,"26",Base!$P$2:$P$1048576,A40)</f>
        <v>0</v>
      </c>
      <c r="D40" s="6">
        <f t="shared" si="4"/>
        <v>429.27</v>
      </c>
      <c r="E40" s="1"/>
      <c r="F40" s="9" t="s">
        <v>6</v>
      </c>
      <c r="G40" s="12">
        <v>7168.17</v>
      </c>
      <c r="H40" s="5">
        <f>SUMIFS(Base!$E$2:$E$1048576,Base!$C$2:$C$1048576,"31",Base!$P$2:$P$1048576,F40)</f>
        <v>0</v>
      </c>
      <c r="I40" s="6">
        <f t="shared" si="5"/>
        <v>7168.17</v>
      </c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5.75" customHeight="1">
      <c r="A41" s="9" t="s">
        <v>22</v>
      </c>
      <c r="B41" s="12">
        <v>889.35</v>
      </c>
      <c r="C41" s="5">
        <f>SUMIFS(Base!$E$2:$E$1048576,Base!$C$2:$C$1048576,"26",Base!$P$2:$P$1048576,A41)</f>
        <v>0</v>
      </c>
      <c r="D41" s="6">
        <f t="shared" si="4"/>
        <v>889.35</v>
      </c>
      <c r="E41" s="1"/>
      <c r="F41" s="9" t="s">
        <v>21</v>
      </c>
      <c r="G41" s="12">
        <v>120</v>
      </c>
      <c r="H41" s="5">
        <f>SUMIFS(Base!$E$2:$E$1048576,Base!$C$2:$C$1048576,"31",Base!$P$2:$P$1048576,F41)</f>
        <v>0</v>
      </c>
      <c r="I41" s="6">
        <f t="shared" si="5"/>
        <v>120</v>
      </c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5.75" customHeight="1">
      <c r="A42" s="9" t="s">
        <v>23</v>
      </c>
      <c r="B42" s="12">
        <v>2286.9</v>
      </c>
      <c r="C42" s="5">
        <f>SUMIFS(Base!$E$2:$E$1048576,Base!$C$2:$C$1048576,"26",Base!$P$2:$P$1048576,A42)</f>
        <v>0</v>
      </c>
      <c r="D42" s="6">
        <f t="shared" si="4"/>
        <v>2286.9</v>
      </c>
      <c r="E42" s="1"/>
      <c r="F42" s="9" t="s">
        <v>20</v>
      </c>
      <c r="G42" s="12">
        <v>454.24</v>
      </c>
      <c r="H42" s="5">
        <f>SUMIFS(Base!$E$2:$E$1048576,Base!$C$2:$C$1048576,"31",Base!$P$2:$P$1048576,F42)</f>
        <v>0</v>
      </c>
      <c r="I42" s="6">
        <f t="shared" si="5"/>
        <v>454.24</v>
      </c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5.75" customHeight="1">
      <c r="A43" s="9" t="s">
        <v>24</v>
      </c>
      <c r="B43" s="12">
        <v>108.9</v>
      </c>
      <c r="C43" s="5">
        <f>SUMIFS(Base!$E$2:$E$1048576,Base!$C$2:$C$1048576,"26",Base!$P$2:$P$1048576,A43)</f>
        <v>0</v>
      </c>
      <c r="D43" s="6">
        <f t="shared" si="4"/>
        <v>108.9</v>
      </c>
      <c r="E43" s="1"/>
      <c r="F43" s="9" t="s">
        <v>22</v>
      </c>
      <c r="G43" s="12">
        <v>6534</v>
      </c>
      <c r="H43" s="5">
        <f>SUMIFS(Base!$E$2:$E$1048576,Base!$C$2:$C$1048576,"31",Base!$P$2:$P$1048576,F43)</f>
        <v>0</v>
      </c>
      <c r="I43" s="6">
        <f t="shared" si="5"/>
        <v>6534</v>
      </c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5.75" customHeight="1">
      <c r="A44" s="9" t="s">
        <v>25</v>
      </c>
      <c r="B44" s="12">
        <v>2281.9</v>
      </c>
      <c r="C44" s="5">
        <f>SUMIFS(Base!$E$2:$E$1048576,Base!$C$2:$C$1048576,"26",Base!$P$2:$P$1048576,A44)</f>
        <v>0</v>
      </c>
      <c r="D44" s="6">
        <f t="shared" ref="D44:D46" si="6">B44-C44</f>
        <v>2281.9</v>
      </c>
      <c r="E44" s="1"/>
      <c r="F44" s="9" t="s">
        <v>23</v>
      </c>
      <c r="G44" s="12">
        <v>7078.5</v>
      </c>
      <c r="H44" s="5">
        <f>SUMIFS(Base!$E$2:$E$1048576,Base!$C$2:$C$1048576,"31",Base!$P$2:$P$1048576,F44)</f>
        <v>0</v>
      </c>
      <c r="I44" s="6">
        <f t="shared" ref="I44:I46" si="7">G44-H44</f>
        <v>7078.5</v>
      </c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5.75" customHeight="1">
      <c r="A45" s="9" t="s">
        <v>48</v>
      </c>
      <c r="B45" s="12">
        <v>680</v>
      </c>
      <c r="C45" s="5">
        <f>SUMIFS(Base!$E$2:$E$1048576,Base!$C$2:$C$1048576,"26",Base!$P$2:$P$1048576,A45)</f>
        <v>0</v>
      </c>
      <c r="D45" s="6">
        <f t="shared" si="6"/>
        <v>680</v>
      </c>
      <c r="E45" s="1"/>
      <c r="F45" s="9" t="s">
        <v>24</v>
      </c>
      <c r="G45" s="12">
        <v>816.75</v>
      </c>
      <c r="H45" s="5">
        <f>SUMIFS(Base!$E$2:$E$1048576,Base!$C$2:$C$1048576,"31",Base!$P$2:$P$1048576,F45)</f>
        <v>0</v>
      </c>
      <c r="I45" s="6">
        <f t="shared" si="7"/>
        <v>816.75</v>
      </c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5.75" customHeight="1">
      <c r="A46" s="9" t="s">
        <v>40</v>
      </c>
      <c r="B46" s="12">
        <v>1089</v>
      </c>
      <c r="C46" s="5">
        <f>SUMIFS(Base!$E$2:$E$1048576,Base!$C$2:$C$1048576,"26",Base!$P$2:$P$1048576,A46)</f>
        <v>0</v>
      </c>
      <c r="D46" s="6">
        <f t="shared" si="6"/>
        <v>1089</v>
      </c>
      <c r="E46" s="1"/>
      <c r="F46" s="9" t="s">
        <v>25</v>
      </c>
      <c r="G46" s="12">
        <v>3601.07</v>
      </c>
      <c r="H46" s="5">
        <f>SUMIFS(Base!$E$2:$E$1048576,Base!$C$2:$C$1048576,"31",Base!$P$2:$P$1048576,F46)</f>
        <v>0</v>
      </c>
      <c r="I46" s="6">
        <f t="shared" si="7"/>
        <v>3601.07</v>
      </c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5.75" customHeight="1">
      <c r="A47" s="9" t="s">
        <v>46</v>
      </c>
      <c r="B47" s="12">
        <v>4531.5600000000004</v>
      </c>
      <c r="C47" s="5">
        <f>SUMIFS(Base!$E$2:$E$1048576,Base!$C$2:$C$1048576,"26",Base!$P$2:$P$1048576,A47)</f>
        <v>0</v>
      </c>
      <c r="D47" s="6">
        <f t="shared" si="4"/>
        <v>4531.5600000000004</v>
      </c>
      <c r="E47" s="1"/>
      <c r="F47" s="9" t="s">
        <v>41</v>
      </c>
      <c r="G47" s="12">
        <v>110</v>
      </c>
      <c r="H47" s="5">
        <f>SUMIFS(Base!$E$2:$E$1048576,Base!$C$2:$C$1048576,"31",Base!$P$2:$P$1048576,F47)</f>
        <v>0</v>
      </c>
      <c r="I47" s="6">
        <f t="shared" si="5"/>
        <v>110</v>
      </c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5.75" customHeight="1">
      <c r="A48" s="13" t="s">
        <v>10</v>
      </c>
      <c r="B48" s="7">
        <f>SUM(B33:B47)</f>
        <v>39911.599999999999</v>
      </c>
      <c r="C48" s="7">
        <f>SUM(C33:C47)</f>
        <v>0</v>
      </c>
      <c r="D48" s="8">
        <f>SUM(D33:D47)</f>
        <v>39911.599999999999</v>
      </c>
      <c r="E48" s="1"/>
      <c r="F48" s="9" t="s">
        <v>48</v>
      </c>
      <c r="G48" s="12">
        <v>180</v>
      </c>
      <c r="H48" s="5">
        <f>SUMIFS(Base!$E$2:$E$1048576,Base!$C$2:$C$1048576,"31",Base!$P$2:$P$1048576,F48)</f>
        <v>0</v>
      </c>
      <c r="I48" s="6">
        <f t="shared" si="5"/>
        <v>180</v>
      </c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5.75" customHeight="1">
      <c r="A49" s="34"/>
      <c r="B49" s="35"/>
      <c r="C49" s="35"/>
      <c r="D49" s="35"/>
      <c r="E49" s="1"/>
      <c r="F49" s="9" t="s">
        <v>40</v>
      </c>
      <c r="G49" s="12">
        <v>290.39999999999998</v>
      </c>
      <c r="H49" s="5">
        <f>SUMIFS(Base!$E$2:$E$1048576,Base!$C$2:$C$1048576,"31",Base!$P$2:$P$1048576,F49)</f>
        <v>0</v>
      </c>
      <c r="I49" s="6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5.75" customHeight="1">
      <c r="A50" s="1"/>
      <c r="B50" s="1"/>
      <c r="C50" s="1"/>
      <c r="D50" s="1"/>
      <c r="E50" s="1"/>
      <c r="F50" s="9" t="s">
        <v>49</v>
      </c>
      <c r="G50" s="12">
        <v>20</v>
      </c>
      <c r="H50" s="5">
        <f>SUMIFS(Base!$E$2:$E$1048576,Base!$C$2:$C$1048576,"31",Base!$P$2:$P$1048576,F50)</f>
        <v>0</v>
      </c>
      <c r="I50" s="6">
        <f t="shared" si="5"/>
        <v>20</v>
      </c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5.75" customHeight="1">
      <c r="A51" s="1"/>
      <c r="B51" s="1"/>
      <c r="C51" s="1"/>
      <c r="D51" s="1"/>
      <c r="E51" s="1"/>
      <c r="F51" s="13" t="s">
        <v>10</v>
      </c>
      <c r="G51" s="7">
        <f>SUM(G33:G50)</f>
        <v>78520.049999999988</v>
      </c>
      <c r="H51" s="7">
        <f>SUM(H33:H50)</f>
        <v>0</v>
      </c>
      <c r="I51" s="8">
        <f>SUM(I33:I50)</f>
        <v>78229.649999999994</v>
      </c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spans="1:29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spans="1:29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spans="1:29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spans="1:29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spans="1:29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spans="1:29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spans="1:29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spans="1:29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 spans="1:2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 spans="1:29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</sheetData>
  <mergeCells count="6">
    <mergeCell ref="A1:I1"/>
    <mergeCell ref="A3:D3"/>
    <mergeCell ref="F3:I3"/>
    <mergeCell ref="A29:D29"/>
    <mergeCell ref="F29:I29"/>
    <mergeCell ref="A2:I2"/>
  </mergeCells>
  <printOptions horizontalCentered="1"/>
  <pageMargins left="0.2" right="0.2" top="0.25" bottom="0.25" header="0" footer="0"/>
  <pageSetup paperSize="9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52F71-DBDF-4817-B9E3-88B1D71F71F9}">
  <dimension ref="A1:I47"/>
  <sheetViews>
    <sheetView workbookViewId="0">
      <selection activeCell="B4" sqref="B4"/>
    </sheetView>
  </sheetViews>
  <sheetFormatPr baseColWidth="10" defaultColWidth="9.1640625" defaultRowHeight="15"/>
  <cols>
    <col min="1" max="1" width="34" style="16" bestFit="1" customWidth="1"/>
    <col min="2" max="2" width="17.33203125" style="16" bestFit="1" customWidth="1"/>
    <col min="3" max="4" width="19.6640625" style="16" bestFit="1" customWidth="1"/>
    <col min="5" max="5" width="9.1640625" style="16"/>
    <col min="6" max="6" width="34" style="16" bestFit="1" customWidth="1"/>
    <col min="7" max="8" width="19.1640625" style="16" customWidth="1"/>
    <col min="9" max="9" width="23.83203125" style="16" customWidth="1"/>
    <col min="10" max="16384" width="9.1640625" style="16"/>
  </cols>
  <sheetData>
    <row r="1" spans="1:9" ht="19">
      <c r="A1" s="67" t="s">
        <v>9</v>
      </c>
      <c r="B1" s="68"/>
      <c r="C1" s="71"/>
      <c r="D1" s="68"/>
      <c r="F1" s="67" t="s">
        <v>14</v>
      </c>
      <c r="G1" s="68"/>
      <c r="H1" s="71"/>
      <c r="I1" s="68"/>
    </row>
    <row r="2" spans="1:9" ht="17">
      <c r="A2" s="70" t="s">
        <v>39</v>
      </c>
      <c r="B2" s="70"/>
      <c r="C2" s="70"/>
      <c r="D2" s="70"/>
      <c r="F2" s="70" t="s">
        <v>39</v>
      </c>
      <c r="G2" s="70"/>
      <c r="H2" s="70"/>
      <c r="I2" s="70"/>
    </row>
    <row r="3" spans="1:9">
      <c r="A3" s="13" t="s">
        <v>13</v>
      </c>
      <c r="B3" s="32">
        <f>B17</f>
        <v>0</v>
      </c>
      <c r="C3" s="32">
        <f>C17</f>
        <v>0</v>
      </c>
      <c r="D3" s="33">
        <f>D17</f>
        <v>0</v>
      </c>
      <c r="F3" s="13" t="s">
        <v>13</v>
      </c>
      <c r="G3" s="32">
        <f>G25</f>
        <v>0</v>
      </c>
      <c r="H3" s="32">
        <f>H25</f>
        <v>0</v>
      </c>
      <c r="I3" s="33">
        <f>I25</f>
        <v>0</v>
      </c>
    </row>
    <row r="4" spans="1:9">
      <c r="A4" s="10" t="s">
        <v>7</v>
      </c>
      <c r="B4" s="29" t="s">
        <v>37</v>
      </c>
      <c r="C4" s="29" t="s">
        <v>38</v>
      </c>
      <c r="D4" s="29" t="s">
        <v>50</v>
      </c>
      <c r="F4" s="10" t="s">
        <v>7</v>
      </c>
      <c r="G4" s="29" t="s">
        <v>37</v>
      </c>
      <c r="H4" s="31" t="s">
        <v>38</v>
      </c>
      <c r="I4" s="29" t="s">
        <v>50</v>
      </c>
    </row>
    <row r="5" spans="1:9">
      <c r="A5" s="9" t="s">
        <v>2</v>
      </c>
      <c r="B5" s="30">
        <f>COUNTIFS(Base!$C$2:$C$1048576,"12",Base!$P$2:$P$1048576,'CONTROLE REQUISIÇÕES'!A31,Base!$F$2:$F$1048576,'CONTROLE REQUISIÇÕES'!$B$4)</f>
        <v>0</v>
      </c>
      <c r="C5" s="30">
        <f>COUNTIFS(Base!$C$2:$C$1048576,"12",Base!$P$2:$P$1048576,'CONTROLE REQUISIÇÕES'!A31,Base!$F$2:$F$1048576,'CONTROLE REQUISIÇÕES'!$C$4)</f>
        <v>0</v>
      </c>
      <c r="D5" s="30">
        <f>COUNTIFS(Base!$C$2:$C$1048576,"12",Base!$P$2:$P$1048576,'CONTROLE REQUISIÇÕES'!A31,Base!$F$2:$F$1048576,'CONTROLE REQUISIÇÕES'!$D$4)</f>
        <v>0</v>
      </c>
      <c r="F5" s="9" t="s">
        <v>2</v>
      </c>
      <c r="G5" s="30">
        <f>COUNTIFS(Base!$C$2:$C$1048576,"20",Base!$P$2:$P$1048576,'CONTROLE REQUISIÇÕES'!A31,Base!$F$2:$F$1048576,'CONTROLE REQUISIÇÕES'!$G$4)</f>
        <v>0</v>
      </c>
      <c r="H5" s="30">
        <f>COUNTIFS(Base!$C$2:$C$1048576,"20",Base!$P$2:$P$1048576,'CONTROLE REQUISIÇÕES'!A31,Base!$F$2:$F$1048576,'CONTROLE REQUISIÇÕES'!$H$4)</f>
        <v>0</v>
      </c>
      <c r="I5" s="30">
        <f>COUNTIFS(Base!$C$2:$C$1048576,"20",Base!$P$2:$P$1048576,'CONTROLE REQUISIÇÕES'!A31,Base!$F$2:$F$1048576,'CONTROLE REQUISIÇÕES'!$I$4)</f>
        <v>0</v>
      </c>
    </row>
    <row r="6" spans="1:9">
      <c r="A6" s="9" t="s">
        <v>3</v>
      </c>
      <c r="B6" s="30">
        <f>COUNTIFS(Base!$C$2:$C$1048576,"12",Base!$P$2:$P$1048576,'CONTROLE REQUISIÇÕES'!A32,Base!$F$2:$F$1048576,'CONTROLE REQUISIÇÕES'!$B$4)</f>
        <v>0</v>
      </c>
      <c r="C6" s="30">
        <f>COUNTIFS(Base!$C$2:$C$1048576,"12",Base!$P$2:$P$1048576,'CONTROLE REQUISIÇÕES'!A32,Base!$F$2:$F$1048576,'CONTROLE REQUISIÇÕES'!$C$4)</f>
        <v>0</v>
      </c>
      <c r="D6" s="30">
        <f>COUNTIFS(Base!$C$2:$C$1048576,"12",Base!$P$2:$P$1048576,'CONTROLE REQUISIÇÕES'!A32,Base!$F$2:$F$1048576,'CONTROLE REQUISIÇÕES'!$D$4)</f>
        <v>0</v>
      </c>
      <c r="F6" s="9" t="s">
        <v>3</v>
      </c>
      <c r="G6" s="30">
        <f>COUNTIFS(Base!$C$2:$C$1048576,"20",Base!$P$2:$P$1048576,'CONTROLE REQUISIÇÕES'!A32,Base!$F$2:$F$1048576,'CONTROLE REQUISIÇÕES'!$G$4)</f>
        <v>0</v>
      </c>
      <c r="H6" s="30">
        <f>COUNTIFS(Base!$C$2:$C$1048576,"20",Base!$P$2:$P$1048576,'CONTROLE REQUISIÇÕES'!A32,Base!$F$2:$F$1048576,'CONTROLE REQUISIÇÕES'!$H$4)</f>
        <v>0</v>
      </c>
      <c r="I6" s="30">
        <f>COUNTIFS(Base!$C$2:$C$1048576,"20",Base!$P$2:$P$1048576,'CONTROLE REQUISIÇÕES'!A32,Base!$F$2:$F$1048576,'CONTROLE REQUISIÇÕES'!$I$4)</f>
        <v>0</v>
      </c>
    </row>
    <row r="7" spans="1:9">
      <c r="A7" s="9" t="s">
        <v>4</v>
      </c>
      <c r="B7" s="30">
        <f>COUNTIFS(Base!$C$2:$C$1048576,"12",Base!$P$2:$P$1048576,'CONTROLE REQUISIÇÕES'!A33,Base!$F$2:$F$1048576,'CONTROLE REQUISIÇÕES'!$B$4)</f>
        <v>0</v>
      </c>
      <c r="C7" s="30">
        <f>COUNTIFS(Base!$C$2:$C$1048576,"12",Base!$P$2:$P$1048576,'CONTROLE REQUISIÇÕES'!A33,Base!$F$2:$F$1048576,'CONTROLE REQUISIÇÕES'!$C$4)</f>
        <v>0</v>
      </c>
      <c r="D7" s="30">
        <f>COUNTIFS(Base!$C$2:$C$1048576,"12",Base!$P$2:$P$1048576,'CONTROLE REQUISIÇÕES'!A33,Base!$F$2:$F$1048576,'CONTROLE REQUISIÇÕES'!$D$4)</f>
        <v>0</v>
      </c>
      <c r="F7" s="9" t="s">
        <v>4</v>
      </c>
      <c r="G7" s="30">
        <f>COUNTIFS(Base!$C$2:$C$1048576,"20",Base!$P$2:$P$1048576,'CONTROLE REQUISIÇÕES'!A33,Base!$F$2:$F$1048576,'CONTROLE REQUISIÇÕES'!$G$4)</f>
        <v>0</v>
      </c>
      <c r="H7" s="30">
        <f>COUNTIFS(Base!$C$2:$C$1048576,"20",Base!$P$2:$P$1048576,'CONTROLE REQUISIÇÕES'!A33,Base!$F$2:$F$1048576,'CONTROLE REQUISIÇÕES'!$H$4)</f>
        <v>0</v>
      </c>
      <c r="I7" s="30">
        <f>COUNTIFS(Base!$C$2:$C$1048576,"20",Base!$P$2:$P$1048576,'CONTROLE REQUISIÇÕES'!A33,Base!$F$2:$F$1048576,'CONTROLE REQUISIÇÕES'!$I$4)</f>
        <v>0</v>
      </c>
    </row>
    <row r="8" spans="1:9">
      <c r="A8" s="9" t="s">
        <v>5</v>
      </c>
      <c r="B8" s="30">
        <f>COUNTIFS(Base!$C$2:$C$1048576,"12",Base!$P$2:$P$1048576,'CONTROLE REQUISIÇÕES'!A34,Base!$F$2:$F$1048576,'CONTROLE REQUISIÇÕES'!$B$4)</f>
        <v>0</v>
      </c>
      <c r="C8" s="30">
        <f>COUNTIFS(Base!$C$2:$C$1048576,"12",Base!$P$2:$P$1048576,'CONTROLE REQUISIÇÕES'!A34,Base!$F$2:$F$1048576,'CONTROLE REQUISIÇÕES'!$C$4)</f>
        <v>0</v>
      </c>
      <c r="D8" s="30">
        <f>COUNTIFS(Base!$C$2:$C$1048576,"12",Base!$P$2:$P$1048576,'CONTROLE REQUISIÇÕES'!A34,Base!$F$2:$F$1048576,'CONTROLE REQUISIÇÕES'!$D$4)</f>
        <v>0</v>
      </c>
      <c r="F8" s="9" t="s">
        <v>5</v>
      </c>
      <c r="G8" s="30">
        <f>COUNTIFS(Base!$C$2:$C$1048576,"20",Base!$P$2:$P$1048576,'CONTROLE REQUISIÇÕES'!A34,Base!$F$2:$F$1048576,'CONTROLE REQUISIÇÕES'!$G$4)</f>
        <v>0</v>
      </c>
      <c r="H8" s="30">
        <f>COUNTIFS(Base!$C$2:$C$1048576,"20",Base!$P$2:$P$1048576,'CONTROLE REQUISIÇÕES'!A34,Base!$F$2:$F$1048576,'CONTROLE REQUISIÇÕES'!$H$4)</f>
        <v>0</v>
      </c>
      <c r="I8" s="30">
        <f>COUNTIFS(Base!$C$2:$C$1048576,"20",Base!$P$2:$P$1048576,'CONTROLE REQUISIÇÕES'!A34,Base!$F$2:$F$1048576,'CONTROLE REQUISIÇÕES'!$I$4)</f>
        <v>0</v>
      </c>
    </row>
    <row r="9" spans="1:9">
      <c r="A9" s="9" t="s">
        <v>17</v>
      </c>
      <c r="B9" s="30">
        <f>COUNTIFS(Base!$C$2:$C$1048576,"12",Base!$P$2:$P$1048576,'CONTROLE REQUISIÇÕES'!A35,Base!$F$2:$F$1048576,'CONTROLE REQUISIÇÕES'!$B$4)</f>
        <v>0</v>
      </c>
      <c r="C9" s="30">
        <f>COUNTIFS(Base!$C$2:$C$1048576,"12",Base!$P$2:$P$1048576,'CONTROLE REQUISIÇÕES'!A35,Base!$F$2:$F$1048576,'CONTROLE REQUISIÇÕES'!$C$4)</f>
        <v>0</v>
      </c>
      <c r="D9" s="30">
        <f>COUNTIFS(Base!$C$2:$C$1048576,"12",Base!$P$2:$P$1048576,'CONTROLE REQUISIÇÕES'!A35,Base!$F$2:$F$1048576,'CONTROLE REQUISIÇÕES'!$D$4)</f>
        <v>0</v>
      </c>
      <c r="F9" s="9" t="s">
        <v>17</v>
      </c>
      <c r="G9" s="30">
        <f>COUNTIFS(Base!$C$2:$C$1048576,"20",Base!$P$2:$P$1048576,'CONTROLE REQUISIÇÕES'!A35,Base!$F$2:$F$1048576,'CONTROLE REQUISIÇÕES'!$G$4)</f>
        <v>0</v>
      </c>
      <c r="H9" s="30">
        <f>COUNTIFS(Base!$C$2:$C$1048576,"20",Base!$P$2:$P$1048576,'CONTROLE REQUISIÇÕES'!A35,Base!$F$2:$F$1048576,'CONTROLE REQUISIÇÕES'!$H$4)</f>
        <v>0</v>
      </c>
      <c r="I9" s="30">
        <f>COUNTIFS(Base!$C$2:$C$1048576,"20",Base!$P$2:$P$1048576,'CONTROLE REQUISIÇÕES'!A35,Base!$F$2:$F$1048576,'CONTROLE REQUISIÇÕES'!$I$4)</f>
        <v>0</v>
      </c>
    </row>
    <row r="10" spans="1:9">
      <c r="A10" s="9" t="s">
        <v>6</v>
      </c>
      <c r="B10" s="30">
        <f>COUNTIFS(Base!$C$2:$C$1048576,"12",Base!$P$2:$P$1048576,'CONTROLE REQUISIÇÕES'!A36,Base!$F$2:$F$1048576,'CONTROLE REQUISIÇÕES'!$B$4)</f>
        <v>0</v>
      </c>
      <c r="C10" s="30">
        <f>COUNTIFS(Base!$C$2:$C$1048576,"12",Base!$P$2:$P$1048576,'CONTROLE REQUISIÇÕES'!A36,Base!$F$2:$F$1048576,'CONTROLE REQUISIÇÕES'!$C$4)</f>
        <v>0</v>
      </c>
      <c r="D10" s="30">
        <f>COUNTIFS(Base!$C$2:$C$1048576,"12",Base!$P$2:$P$1048576,'CONTROLE REQUISIÇÕES'!A36,Base!$F$2:$F$1048576,'CONTROLE REQUISIÇÕES'!$D$4)</f>
        <v>0</v>
      </c>
      <c r="F10" s="9" t="s">
        <v>6</v>
      </c>
      <c r="G10" s="30">
        <f>COUNTIFS(Base!$C$2:$C$1048576,"20",Base!$P$2:$P$1048576,'CONTROLE REQUISIÇÕES'!A36,Base!$F$2:$F$1048576,'CONTROLE REQUISIÇÕES'!$G$4)</f>
        <v>0</v>
      </c>
      <c r="H10" s="30">
        <f>COUNTIFS(Base!$C$2:$C$1048576,"20",Base!$P$2:$P$1048576,'CONTROLE REQUISIÇÕES'!A36,Base!$F$2:$F$1048576,'CONTROLE REQUISIÇÕES'!$H$4)</f>
        <v>0</v>
      </c>
      <c r="I10" s="30">
        <f>COUNTIFS(Base!$C$2:$C$1048576,"20",Base!$P$2:$P$1048576,'CONTROLE REQUISIÇÕES'!A36,Base!$F$2:$F$1048576,'CONTROLE REQUISIÇÕES'!$I$4)</f>
        <v>0</v>
      </c>
    </row>
    <row r="11" spans="1:9">
      <c r="A11" s="9" t="s">
        <v>21</v>
      </c>
      <c r="B11" s="30">
        <f>COUNTIFS(Base!$C$2:$C$1048576,"12",Base!$P$2:$P$1048576,'CONTROLE REQUISIÇÕES'!A37,Base!$F$2:$F$1048576,'CONTROLE REQUISIÇÕES'!$B$4)</f>
        <v>0</v>
      </c>
      <c r="C11" s="30">
        <f>COUNTIFS(Base!$C$2:$C$1048576,"12",Base!$P$2:$P$1048576,'CONTROLE REQUISIÇÕES'!A37,Base!$F$2:$F$1048576,'CONTROLE REQUISIÇÕES'!$C$4)</f>
        <v>0</v>
      </c>
      <c r="D11" s="30">
        <f>COUNTIFS(Base!$C$2:$C$1048576,"12",Base!$P$2:$P$1048576,'CONTROLE REQUISIÇÕES'!A37,Base!$F$2:$F$1048576,'CONTROLE REQUISIÇÕES'!$D$4)</f>
        <v>0</v>
      </c>
      <c r="F11" s="9" t="s">
        <v>21</v>
      </c>
      <c r="G11" s="30">
        <f>COUNTIFS(Base!$C$2:$C$1048576,"20",Base!$P$2:$P$1048576,'CONTROLE REQUISIÇÕES'!A37,Base!$F$2:$F$1048576,'CONTROLE REQUISIÇÕES'!$G$4)</f>
        <v>0</v>
      </c>
      <c r="H11" s="30">
        <f>COUNTIFS(Base!$C$2:$C$1048576,"20",Base!$P$2:$P$1048576,'CONTROLE REQUISIÇÕES'!A37,Base!$F$2:$F$1048576,'CONTROLE REQUISIÇÕES'!$H$4)</f>
        <v>0</v>
      </c>
      <c r="I11" s="30">
        <f>COUNTIFS(Base!$C$2:$C$1048576,"20",Base!$P$2:$P$1048576,'CONTROLE REQUISIÇÕES'!A37,Base!$F$2:$F$1048576,'CONTROLE REQUISIÇÕES'!$I$4)</f>
        <v>0</v>
      </c>
    </row>
    <row r="12" spans="1:9">
      <c r="A12" s="9" t="s">
        <v>20</v>
      </c>
      <c r="B12" s="30">
        <f>COUNTIFS(Base!$C$2:$C$1048576,"12",Base!$P$2:$P$1048576,'CONTROLE REQUISIÇÕES'!A38,Base!$F$2:$F$1048576,'CONTROLE REQUISIÇÕES'!$B$4)</f>
        <v>0</v>
      </c>
      <c r="C12" s="30">
        <f>COUNTIFS(Base!$C$2:$C$1048576,"12",Base!$P$2:$P$1048576,'CONTROLE REQUISIÇÕES'!A38,Base!$F$2:$F$1048576,'CONTROLE REQUISIÇÕES'!$C$4)</f>
        <v>0</v>
      </c>
      <c r="D12" s="30">
        <f>COUNTIFS(Base!$C$2:$C$1048576,"12",Base!$P$2:$P$1048576,'CONTROLE REQUISIÇÕES'!A38,Base!$F$2:$F$1048576,'CONTROLE REQUISIÇÕES'!$D$4)</f>
        <v>0</v>
      </c>
      <c r="F12" s="9" t="s">
        <v>20</v>
      </c>
      <c r="G12" s="30">
        <f>COUNTIFS(Base!$C$2:$C$1048576,"20",Base!$P$2:$P$1048576,'CONTROLE REQUISIÇÕES'!A38,Base!$F$2:$F$1048576,'CONTROLE REQUISIÇÕES'!$G$4)</f>
        <v>0</v>
      </c>
      <c r="H12" s="30">
        <f>COUNTIFS(Base!$C$2:$C$1048576,"20",Base!$P$2:$P$1048576,'CONTROLE REQUISIÇÕES'!A38,Base!$F$2:$F$1048576,'CONTROLE REQUISIÇÕES'!$H$4)</f>
        <v>0</v>
      </c>
      <c r="I12" s="30">
        <f>COUNTIFS(Base!$C$2:$C$1048576,"20",Base!$P$2:$P$1048576,'CONTROLE REQUISIÇÕES'!A38,Base!$F$2:$F$1048576,'CONTROLE REQUISIÇÕES'!$I$4)</f>
        <v>0</v>
      </c>
    </row>
    <row r="13" spans="1:9">
      <c r="A13" s="9" t="s">
        <v>22</v>
      </c>
      <c r="B13" s="30">
        <f>COUNTIFS(Base!$C$2:$C$1048576,"12",Base!$P$2:$P$1048576,'CONTROLE REQUISIÇÕES'!A39,Base!$F$2:$F$1048576,'CONTROLE REQUISIÇÕES'!$B$4)</f>
        <v>0</v>
      </c>
      <c r="C13" s="30">
        <f>COUNTIFS(Base!$C$2:$C$1048576,"12",Base!$P$2:$P$1048576,'CONTROLE REQUISIÇÕES'!A39,Base!$F$2:$F$1048576,'CONTROLE REQUISIÇÕES'!$C$4)</f>
        <v>0</v>
      </c>
      <c r="D13" s="30">
        <f>COUNTIFS(Base!$C$2:$C$1048576,"12",Base!$P$2:$P$1048576,'CONTROLE REQUISIÇÕES'!A39,Base!$F$2:$F$1048576,'CONTROLE REQUISIÇÕES'!$D$4)</f>
        <v>0</v>
      </c>
      <c r="F13" s="9" t="s">
        <v>22</v>
      </c>
      <c r="G13" s="30">
        <f>COUNTIFS(Base!$C$2:$C$1048576,"20",Base!$P$2:$P$1048576,'CONTROLE REQUISIÇÕES'!A39,Base!$F$2:$F$1048576,'CONTROLE REQUISIÇÕES'!$G$4)</f>
        <v>0</v>
      </c>
      <c r="H13" s="30">
        <f>COUNTIFS(Base!$C$2:$C$1048576,"20",Base!$P$2:$P$1048576,'CONTROLE REQUISIÇÕES'!A39,Base!$F$2:$F$1048576,'CONTROLE REQUISIÇÕES'!$H$4)</f>
        <v>0</v>
      </c>
      <c r="I13" s="30">
        <f>COUNTIFS(Base!$C$2:$C$1048576,"20",Base!$P$2:$P$1048576,'CONTROLE REQUISIÇÕES'!A39,Base!$F$2:$F$1048576,'CONTROLE REQUISIÇÕES'!$I$4)</f>
        <v>0</v>
      </c>
    </row>
    <row r="14" spans="1:9">
      <c r="A14" s="9" t="s">
        <v>23</v>
      </c>
      <c r="B14" s="30">
        <f>COUNTIFS(Base!$C$2:$C$1048576,"12",Base!$P$2:$P$1048576,'CONTROLE REQUISIÇÕES'!A40,Base!$F$2:$F$1048576,'CONTROLE REQUISIÇÕES'!$B$4)</f>
        <v>0</v>
      </c>
      <c r="C14" s="30">
        <f>COUNTIFS(Base!$C$2:$C$1048576,"12",Base!$P$2:$P$1048576,'CONTROLE REQUISIÇÕES'!A40,Base!$F$2:$F$1048576,'CONTROLE REQUISIÇÕES'!$C$4)</f>
        <v>0</v>
      </c>
      <c r="D14" s="30">
        <f>COUNTIFS(Base!$C$2:$C$1048576,"12",Base!$P$2:$P$1048576,'CONTROLE REQUISIÇÕES'!A40,Base!$F$2:$F$1048576,'CONTROLE REQUISIÇÕES'!$D$4)</f>
        <v>0</v>
      </c>
      <c r="F14" s="9" t="s">
        <v>23</v>
      </c>
      <c r="G14" s="30">
        <f>COUNTIFS(Base!$C$2:$C$1048576,"20",Base!$P$2:$P$1048576,'CONTROLE REQUISIÇÕES'!A40,Base!$F$2:$F$1048576,'CONTROLE REQUISIÇÕES'!$G$4)</f>
        <v>0</v>
      </c>
      <c r="H14" s="30">
        <f>COUNTIFS(Base!$C$2:$C$1048576,"20",Base!$P$2:$P$1048576,'CONTROLE REQUISIÇÕES'!A40,Base!$F$2:$F$1048576,'CONTROLE REQUISIÇÕES'!$H$4)</f>
        <v>0</v>
      </c>
      <c r="I14" s="30">
        <f>COUNTIFS(Base!$C$2:$C$1048576,"20",Base!$P$2:$P$1048576,'CONTROLE REQUISIÇÕES'!A40,Base!$F$2:$F$1048576,'CONTROLE REQUISIÇÕES'!$I$4)</f>
        <v>0</v>
      </c>
    </row>
    <row r="15" spans="1:9">
      <c r="A15" s="9" t="s">
        <v>24</v>
      </c>
      <c r="B15" s="30">
        <f>COUNTIFS(Base!$C$2:$C$1048576,"12",Base!$P$2:$P$1048576,'CONTROLE REQUISIÇÕES'!A41,Base!$F$2:$F$1048576,'CONTROLE REQUISIÇÕES'!$B$4)</f>
        <v>0</v>
      </c>
      <c r="C15" s="30">
        <f>COUNTIFS(Base!$C$2:$C$1048576,"12",Base!$P$2:$P$1048576,'CONTROLE REQUISIÇÕES'!A41,Base!$F$2:$F$1048576,'CONTROLE REQUISIÇÕES'!$C$4)</f>
        <v>0</v>
      </c>
      <c r="D15" s="30">
        <f>COUNTIFS(Base!$C$2:$C$1048576,"12",Base!$P$2:$P$1048576,'CONTROLE REQUISIÇÕES'!A41,Base!$F$2:$F$1048576,'CONTROLE REQUISIÇÕES'!$D$4)</f>
        <v>0</v>
      </c>
      <c r="F15" s="9" t="s">
        <v>24</v>
      </c>
      <c r="G15" s="30">
        <f>COUNTIFS(Base!$C$2:$C$1048576,"20",Base!$P$2:$P$1048576,'CONTROLE REQUISIÇÕES'!A41,Base!$F$2:$F$1048576,'CONTROLE REQUISIÇÕES'!$G$4)</f>
        <v>0</v>
      </c>
      <c r="H15" s="30">
        <f>COUNTIFS(Base!$C$2:$C$1048576,"20",Base!$P$2:$P$1048576,'CONTROLE REQUISIÇÕES'!A41,Base!$F$2:$F$1048576,'CONTROLE REQUISIÇÕES'!$H$4)</f>
        <v>0</v>
      </c>
      <c r="I15" s="30">
        <f>COUNTIFS(Base!$C$2:$C$1048576,"20",Base!$P$2:$P$1048576,'CONTROLE REQUISIÇÕES'!A41,Base!$F$2:$F$1048576,'CONTROLE REQUISIÇÕES'!$I$4)</f>
        <v>0</v>
      </c>
    </row>
    <row r="16" spans="1:9">
      <c r="A16" s="9" t="s">
        <v>25</v>
      </c>
      <c r="B16" s="30">
        <f>COUNTIFS(Base!$C$2:$C$1048576,"12",Base!$P$2:$P$1048576,'CONTROLE REQUISIÇÕES'!A42,Base!$F$2:$F$1048576,'CONTROLE REQUISIÇÕES'!$B$4)</f>
        <v>0</v>
      </c>
      <c r="C16" s="30">
        <f>COUNTIFS(Base!$C$2:$C$1048576,"12",Base!$P$2:$P$1048576,'CONTROLE REQUISIÇÕES'!A42,Base!$F$2:$F$1048576,'CONTROLE REQUISIÇÕES'!$C$4)</f>
        <v>0</v>
      </c>
      <c r="D16" s="30">
        <f>COUNTIFS(Base!$C$2:$C$1048576,"12",Base!$P$2:$P$1048576,'CONTROLE REQUISIÇÕES'!A42,Base!$F$2:$F$1048576,'CONTROLE REQUISIÇÕES'!$D$4)</f>
        <v>0</v>
      </c>
      <c r="F16" s="9" t="s">
        <v>25</v>
      </c>
      <c r="G16" s="30">
        <f>COUNTIFS(Base!$C$2:$C$1048576,"20",Base!$P$2:$P$1048576,'CONTROLE REQUISIÇÕES'!A42,Base!$F$2:$F$1048576,'CONTROLE REQUISIÇÕES'!$G$4)</f>
        <v>0</v>
      </c>
      <c r="H16" s="30">
        <f>COUNTIFS(Base!$C$2:$C$1048576,"20",Base!$P$2:$P$1048576,'CONTROLE REQUISIÇÕES'!A42,Base!$F$2:$F$1048576,'CONTROLE REQUISIÇÕES'!$H$4)</f>
        <v>0</v>
      </c>
      <c r="I16" s="30">
        <f>COUNTIFS(Base!$C$2:$C$1048576,"20",Base!$P$2:$P$1048576,'CONTROLE REQUISIÇÕES'!A42,Base!$F$2:$F$1048576,'CONTROLE REQUISIÇÕES'!$I$4)</f>
        <v>0</v>
      </c>
    </row>
    <row r="17" spans="1:9">
      <c r="A17" s="13" t="s">
        <v>10</v>
      </c>
      <c r="B17" s="32">
        <f>SUM(B5:B16)</f>
        <v>0</v>
      </c>
      <c r="C17" s="32">
        <f>SUM(C5:C16)</f>
        <v>0</v>
      </c>
      <c r="D17" s="32">
        <f>SUM(D5:D16)</f>
        <v>0</v>
      </c>
      <c r="F17" s="9" t="s">
        <v>41</v>
      </c>
      <c r="G17" s="30">
        <f>COUNTIFS(Base!$C$2:$C$1048576,"20",Base!$P$2:$P$1048576,'CONTROLE REQUISIÇÕES'!A46,Base!$F$2:$F$1048576,'CONTROLE REQUISIÇÕES'!$G$4)</f>
        <v>0</v>
      </c>
      <c r="H17" s="30">
        <f>COUNTIFS(Base!$C$2:$C$1048576,"20",Base!$P$2:$P$1048576,'CONTROLE REQUISIÇÕES'!A46,Base!$F$2:$F$1048576,'CONTROLE REQUISIÇÕES'!$H$4)</f>
        <v>0</v>
      </c>
      <c r="I17" s="30">
        <f>COUNTIFS(Base!$C$2:$C$1048576,"20",Base!$P$2:$P$1048576,'CONTROLE REQUISIÇÕES'!A46,Base!$F$2:$F$1048576,'CONTROLE REQUISIÇÕES'!$I$4)</f>
        <v>0</v>
      </c>
    </row>
    <row r="18" spans="1:9">
      <c r="A18" s="34"/>
      <c r="B18" s="40"/>
      <c r="C18" s="40"/>
      <c r="D18" s="40"/>
      <c r="F18" s="9" t="s">
        <v>42</v>
      </c>
      <c r="G18" s="30">
        <f>COUNTIFS(Base!$C$2:$C$1048576,"20",Base!$P$2:$P$1048576,'CONTROLE REQUISIÇÕES'!A44,Base!$F$2:$F$1048576,'CONTROLE REQUISIÇÕES'!$G$4)</f>
        <v>0</v>
      </c>
      <c r="H18" s="30">
        <f>COUNTIFS(Base!$C$2:$C$1048576,"20",Base!$P$2:$P$1048576,'CONTROLE REQUISIÇÕES'!A44,Base!$F$2:$F$1048576,'CONTROLE REQUISIÇÕES'!$H$4)</f>
        <v>0</v>
      </c>
      <c r="I18" s="30">
        <f>COUNTIFS(Base!$C$2:$C$1048576,"20",Base!$P$2:$P$1048576,'CONTROLE REQUISIÇÕES'!A44,Base!$F$2:$F$1048576,'CONTROLE REQUISIÇÕES'!$I$4)</f>
        <v>0</v>
      </c>
    </row>
    <row r="19" spans="1:9">
      <c r="A19" s="34"/>
      <c r="B19" s="40"/>
      <c r="C19" s="40"/>
      <c r="D19" s="40"/>
      <c r="F19" s="9" t="s">
        <v>43</v>
      </c>
      <c r="G19" s="30">
        <f>COUNTIFS(Base!$C$2:$C$1048576,"20",Base!$P$2:$P$1048576,'CONTROLE REQUISIÇÕES'!A45,Base!$F$2:$F$1048576,'CONTROLE REQUISIÇÕES'!$G$4)</f>
        <v>0</v>
      </c>
      <c r="H19" s="30">
        <f>COUNTIFS(Base!$C$2:$C$1048576,"20",Base!$P$2:$P$1048576,'CONTROLE REQUISIÇÕES'!A45,Base!$F$2:$F$1048576,'CONTROLE REQUISIÇÕES'!$H$4)</f>
        <v>0</v>
      </c>
      <c r="I19" s="30">
        <f>COUNTIFS(Base!$C$2:$C$1048576,"20",Base!$P$2:$P$1048576,'CONTROLE REQUISIÇÕES'!A45,Base!$F$2:$F$1048576,'CONTROLE REQUISIÇÕES'!$I$4)</f>
        <v>0</v>
      </c>
    </row>
    <row r="20" spans="1:9">
      <c r="A20" s="34"/>
      <c r="B20" s="40"/>
      <c r="C20" s="40"/>
      <c r="D20" s="40"/>
      <c r="F20" s="9" t="s">
        <v>44</v>
      </c>
      <c r="G20" s="30">
        <f>COUNTIFS(Base!$C$2:$C$1048576,"20",Base!$P$2:$P$1048576,'CONTROLE REQUISIÇÕES'!#REF!,Base!$F$2:$F$1048576,'CONTROLE REQUISIÇÕES'!$G$4)</f>
        <v>0</v>
      </c>
      <c r="H20" s="30">
        <f>COUNTIFS(Base!$C$2:$C$1048576,"20",Base!$P$2:$P$1048576,'CONTROLE REQUISIÇÕES'!#REF!,Base!$F$2:$F$1048576,'CONTROLE REQUISIÇÕES'!$H$4)</f>
        <v>0</v>
      </c>
      <c r="I20" s="30">
        <f>COUNTIFS(Base!$C$2:$C$1048576,"20",Base!$P$2:$P$1048576,'CONTROLE REQUISIÇÕES'!#REF!,Base!$F$2:$F$1048576,'CONTROLE REQUISIÇÕES'!$I$4)</f>
        <v>0</v>
      </c>
    </row>
    <row r="21" spans="1:9">
      <c r="A21" s="34"/>
      <c r="B21" s="40"/>
      <c r="C21" s="40"/>
      <c r="D21" s="40"/>
      <c r="F21" s="9" t="s">
        <v>40</v>
      </c>
      <c r="G21" s="30">
        <f>COUNTIFS(Base!$C$2:$C$1048576,"20",Base!$P$2:$P$1048576,'CONTROLE REQUISIÇÕES'!A47,Base!$F$2:$F$1048576,'CONTROLE REQUISIÇÕES'!$G$4)</f>
        <v>0</v>
      </c>
      <c r="H21" s="30">
        <f>COUNTIFS(Base!$C$2:$C$1048576,"20",Base!$P$2:$P$1048576,'CONTROLE REQUISIÇÕES'!A47,Base!$F$2:$F$1048576,'CONTROLE REQUISIÇÕES'!$H$4)</f>
        <v>0</v>
      </c>
      <c r="I21" s="30">
        <f>COUNTIFS(Base!$C$2:$C$1048576,"20",Base!$P$2:$P$1048576,'CONTROLE REQUISIÇÕES'!A47,Base!$F$2:$F$1048576,'CONTROLE REQUISIÇÕES'!$I$4)</f>
        <v>0</v>
      </c>
    </row>
    <row r="22" spans="1:9">
      <c r="A22" s="34"/>
      <c r="B22" s="40"/>
      <c r="C22" s="40"/>
      <c r="D22" s="40"/>
      <c r="F22" s="9" t="s">
        <v>45</v>
      </c>
      <c r="G22" s="30">
        <f>COUNTIFS(Base!$C$2:$C$1048576,"20",Base!$P$2:$P$1048576,'CONTROLE REQUISIÇÕES'!#REF!,Base!$F$2:$F$1048576,'CONTROLE REQUISIÇÕES'!$G$4)</f>
        <v>0</v>
      </c>
      <c r="H22" s="30">
        <f>COUNTIFS(Base!$C$2:$C$1048576,"20",Base!$P$2:$P$1048576,'CONTROLE REQUISIÇÕES'!#REF!,Base!$F$2:$F$1048576,'CONTROLE REQUISIÇÕES'!$H$4)</f>
        <v>0</v>
      </c>
      <c r="I22" s="30">
        <f>COUNTIFS(Base!$C$2:$C$1048576,"20",Base!$P$2:$P$1048576,'CONTROLE REQUISIÇÕES'!#REF!,Base!$F$2:$F$1048576,'CONTROLE REQUISIÇÕES'!$I$4)</f>
        <v>0</v>
      </c>
    </row>
    <row r="23" spans="1:9">
      <c r="A23" s="34"/>
      <c r="B23" s="40"/>
      <c r="C23" s="40"/>
      <c r="D23" s="40"/>
      <c r="F23" s="9" t="s">
        <v>46</v>
      </c>
      <c r="G23" s="30">
        <f>COUNTIFS(Base!$C$2:$C$1048576,"20",Base!$P$2:$P$1048576,'CONTROLE REQUISIÇÕES'!A49,Base!$F$2:$F$1048576,'CONTROLE REQUISIÇÕES'!$G$4)</f>
        <v>0</v>
      </c>
      <c r="H23" s="30">
        <f>COUNTIFS(Base!$C$2:$C$1048576,"20",Base!$P$2:$P$1048576,'CONTROLE REQUISIÇÕES'!A49,Base!$F$2:$F$1048576,'CONTROLE REQUISIÇÕES'!$H$4)</f>
        <v>0</v>
      </c>
      <c r="I23" s="30">
        <f>COUNTIFS(Base!$C$2:$C$1048576,"20",Base!$P$2:$P$1048576,'CONTROLE REQUISIÇÕES'!A49,Base!$F$2:$F$1048576,'CONTROLE REQUISIÇÕES'!$I$4)</f>
        <v>0</v>
      </c>
    </row>
    <row r="24" spans="1:9">
      <c r="A24" s="34"/>
      <c r="B24" s="40"/>
      <c r="C24" s="40"/>
      <c r="D24" s="40"/>
      <c r="F24" s="9" t="s">
        <v>47</v>
      </c>
      <c r="G24" s="30">
        <f>COUNTIFS(Base!$C$2:$C$1048576,"20",Base!$P$2:$P$1048576,'CONTROLE REQUISIÇÕES'!A50,Base!$F$2:$F$1048576,'CONTROLE REQUISIÇÕES'!$G$4)</f>
        <v>0</v>
      </c>
      <c r="H24" s="30">
        <f>COUNTIFS(Base!$C$2:$C$1048576,"20",Base!$P$2:$P$1048576,'CONTROLE REQUISIÇÕES'!A50,Base!$F$2:$F$1048576,'CONTROLE REQUISIÇÕES'!$H$4)</f>
        <v>0</v>
      </c>
      <c r="I24" s="30">
        <f>COUNTIFS(Base!$C$2:$C$1048576,"20",Base!$P$2:$P$1048576,'CONTROLE REQUISIÇÕES'!A50,Base!$F$2:$F$1048576,'CONTROLE REQUISIÇÕES'!$I$4)</f>
        <v>0</v>
      </c>
    </row>
    <row r="25" spans="1:9">
      <c r="A25" s="34"/>
      <c r="B25" s="40"/>
      <c r="C25" s="40"/>
      <c r="D25" s="40"/>
      <c r="F25" s="13" t="s">
        <v>10</v>
      </c>
      <c r="G25" s="32">
        <f>SUM(G5:G24)</f>
        <v>0</v>
      </c>
      <c r="H25" s="32">
        <f>SUM(H5:H24)</f>
        <v>0</v>
      </c>
      <c r="I25" s="32">
        <f>SUM(I5:I24)</f>
        <v>0</v>
      </c>
    </row>
    <row r="27" spans="1:9" ht="19">
      <c r="A27" s="72" t="s">
        <v>18</v>
      </c>
      <c r="B27" s="73"/>
      <c r="C27" s="73"/>
      <c r="D27" s="73"/>
      <c r="F27" s="67" t="s">
        <v>19</v>
      </c>
      <c r="G27" s="68"/>
      <c r="H27" s="71"/>
      <c r="I27" s="68"/>
    </row>
    <row r="28" spans="1:9" ht="17">
      <c r="A28" s="70" t="s">
        <v>39</v>
      </c>
      <c r="B28" s="70"/>
      <c r="C28" s="70"/>
      <c r="D28" s="70"/>
      <c r="F28" s="70" t="s">
        <v>39</v>
      </c>
      <c r="G28" s="70"/>
      <c r="H28" s="70"/>
      <c r="I28" s="70"/>
    </row>
    <row r="29" spans="1:9">
      <c r="A29" s="13" t="s">
        <v>13</v>
      </c>
      <c r="B29" s="32">
        <f>B46</f>
        <v>0</v>
      </c>
      <c r="C29" s="32">
        <f>C46</f>
        <v>0</v>
      </c>
      <c r="D29" s="33">
        <f>D46</f>
        <v>0</v>
      </c>
      <c r="F29" s="13" t="s">
        <v>13</v>
      </c>
      <c r="G29" s="32">
        <f>G47</f>
        <v>0</v>
      </c>
      <c r="H29" s="32">
        <f>H47</f>
        <v>0</v>
      </c>
      <c r="I29" s="33">
        <f>I47</f>
        <v>0</v>
      </c>
    </row>
    <row r="30" spans="1:9">
      <c r="A30" s="10" t="s">
        <v>7</v>
      </c>
      <c r="B30" s="29" t="s">
        <v>37</v>
      </c>
      <c r="C30" s="29" t="s">
        <v>38</v>
      </c>
      <c r="D30" s="29" t="s">
        <v>50</v>
      </c>
      <c r="F30" s="10" t="s">
        <v>7</v>
      </c>
      <c r="G30" s="29" t="s">
        <v>37</v>
      </c>
      <c r="H30" s="31" t="s">
        <v>38</v>
      </c>
      <c r="I30" s="29" t="s">
        <v>50</v>
      </c>
    </row>
    <row r="31" spans="1:9">
      <c r="A31" s="9" t="s">
        <v>2</v>
      </c>
      <c r="B31" s="30">
        <f>COUNTIFS(Base!$C$2:$C$1048576,"26",Base!$P$2:$P$1048576,'CONTROLE REQUISIÇÕES'!A31,Base!$F$2:$F$1048576,'CONTROLE REQUISIÇÕES'!$B$30)</f>
        <v>0</v>
      </c>
      <c r="C31" s="30">
        <f>COUNTIFS(Base!$C$2:$C$1048576,"26",Base!$P$2:$P$1048576,'CONTROLE REQUISIÇÕES'!A31,Base!$F$2:$F$1048576,'CONTROLE REQUISIÇÕES'!$C$30)</f>
        <v>0</v>
      </c>
      <c r="D31" s="30">
        <f>COUNTIFS(Base!$C$2:$C$1048576,"26",Base!$P$2:$P$1048576,'CONTROLE REQUISIÇÕES'!A31,Base!$F$2:$F$1048576,'CONTROLE REQUISIÇÕES'!$D$30)</f>
        <v>0</v>
      </c>
      <c r="F31" s="9" t="s">
        <v>2</v>
      </c>
      <c r="G31" s="30">
        <f>COUNTIFS(Base!$C$2:$C$1048576,"31",Base!$P$2:$P$1048576,'CONTROLE REQUISIÇÕES'!A31,Base!$F$2:$F$1048576,'CONTROLE REQUISIÇÕES'!$G$30)</f>
        <v>0</v>
      </c>
      <c r="H31" s="30">
        <f>COUNTIFS(Base!$C$2:$C$1048576,"31",Base!$P$2:$P$1048576,'CONTROLE REQUISIÇÕES'!A31,Base!$F$2:$F$1048576,'CONTROLE REQUISIÇÕES'!$H$30)</f>
        <v>0</v>
      </c>
      <c r="I31" s="30">
        <f>COUNTIFS(Base!$C$2:$C$1048576,"31",Base!$P$2:$P$1048576,'CONTROLE REQUISIÇÕES'!A31,Base!$F$2:$F$1048576,'CONTROLE REQUISIÇÕES'!$I$30)</f>
        <v>0</v>
      </c>
    </row>
    <row r="32" spans="1:9">
      <c r="A32" s="9" t="s">
        <v>3</v>
      </c>
      <c r="B32" s="30">
        <f>COUNTIFS(Base!$C$2:$C$1048576,"26",Base!$P$2:$P$1048576,'CONTROLE REQUISIÇÕES'!A32,Base!$F$2:$F$1048576,'CONTROLE REQUISIÇÕES'!$B$30)</f>
        <v>0</v>
      </c>
      <c r="C32" s="30">
        <f>COUNTIFS(Base!$C$2:$C$1048576,"26",Base!$P$2:$P$1048576,'CONTROLE REQUISIÇÕES'!A32,Base!$F$2:$F$1048576,'CONTROLE REQUISIÇÕES'!$C$30)</f>
        <v>0</v>
      </c>
      <c r="D32" s="30">
        <f>COUNTIFS(Base!$C$2:$C$1048576,"26",Base!$P$2:$P$1048576,'CONTROLE REQUISIÇÕES'!A32,Base!$F$2:$F$1048576,'CONTROLE REQUISIÇÕES'!$D$30)</f>
        <v>0</v>
      </c>
      <c r="F32" s="9" t="s">
        <v>3</v>
      </c>
      <c r="G32" s="30">
        <f>COUNTIFS(Base!$C$2:$C$1048576,"31",Base!$P$2:$P$1048576,'CONTROLE REQUISIÇÕES'!A32,Base!$F$2:$F$1048576,'CONTROLE REQUISIÇÕES'!$G$30)</f>
        <v>0</v>
      </c>
      <c r="H32" s="30">
        <f>COUNTIFS(Base!$C$2:$C$1048576,"31",Base!$P$2:$P$1048576,'CONTROLE REQUISIÇÕES'!A32,Base!$F$2:$F$1048576,'CONTROLE REQUISIÇÕES'!$H$30)</f>
        <v>0</v>
      </c>
      <c r="I32" s="30">
        <f>COUNTIFS(Base!$C$2:$C$1048576,"31",Base!$P$2:$P$1048576,'CONTROLE REQUISIÇÕES'!A32,Base!$F$2:$F$1048576,'CONTROLE REQUISIÇÕES'!$I$30)</f>
        <v>0</v>
      </c>
    </row>
    <row r="33" spans="1:9">
      <c r="A33" s="9" t="s">
        <v>4</v>
      </c>
      <c r="B33" s="30">
        <f>COUNTIFS(Base!$C$2:$C$1048576,"26",Base!$P$2:$P$1048576,'CONTROLE REQUISIÇÕES'!A33,Base!$F$2:$F$1048576,'CONTROLE REQUISIÇÕES'!$B$30)</f>
        <v>0</v>
      </c>
      <c r="C33" s="30">
        <f>COUNTIFS(Base!$C$2:$C$1048576,"26",Base!$P$2:$P$1048576,'CONTROLE REQUISIÇÕES'!A33,Base!$F$2:$F$1048576,'CONTROLE REQUISIÇÕES'!$C$30)</f>
        <v>0</v>
      </c>
      <c r="D33" s="30">
        <f>COUNTIFS(Base!$C$2:$C$1048576,"26",Base!$P$2:$P$1048576,'CONTROLE REQUISIÇÕES'!A33,Base!$F$2:$F$1048576,'CONTROLE REQUISIÇÕES'!$D$30)</f>
        <v>0</v>
      </c>
      <c r="F33" s="9" t="s">
        <v>4</v>
      </c>
      <c r="G33" s="30">
        <f>COUNTIFS(Base!$C$2:$C$1048576,"31",Base!$P$2:$P$1048576,'CONTROLE REQUISIÇÕES'!A33,Base!$F$2:$F$1048576,'CONTROLE REQUISIÇÕES'!$G$30)</f>
        <v>0</v>
      </c>
      <c r="H33" s="30">
        <f>COUNTIFS(Base!$C$2:$C$1048576,"31",Base!$P$2:$P$1048576,'CONTROLE REQUISIÇÕES'!A33,Base!$F$2:$F$1048576,'CONTROLE REQUISIÇÕES'!$H$30)</f>
        <v>0</v>
      </c>
      <c r="I33" s="30">
        <f>COUNTIFS(Base!$C$2:$C$1048576,"31",Base!$P$2:$P$1048576,'CONTROLE REQUISIÇÕES'!A33,Base!$F$2:$F$1048576,'CONTROLE REQUISIÇÕES'!$I$30)</f>
        <v>0</v>
      </c>
    </row>
    <row r="34" spans="1:9">
      <c r="A34" s="9" t="s">
        <v>5</v>
      </c>
      <c r="B34" s="30">
        <f>COUNTIFS(Base!$C$2:$C$1048576,"26",Base!$P$2:$P$1048576,'CONTROLE REQUISIÇÕES'!A34,Base!$F$2:$F$1048576,'CONTROLE REQUISIÇÕES'!$B$30)</f>
        <v>0</v>
      </c>
      <c r="C34" s="30">
        <f>COUNTIFS(Base!$C$2:$C$1048576,"26",Base!$P$2:$P$1048576,'CONTROLE REQUISIÇÕES'!A34,Base!$F$2:$F$1048576,'CONTROLE REQUISIÇÕES'!$C$30)</f>
        <v>0</v>
      </c>
      <c r="D34" s="30">
        <f>COUNTIFS(Base!$C$2:$C$1048576,"26",Base!$P$2:$P$1048576,'CONTROLE REQUISIÇÕES'!A34,Base!$F$2:$F$1048576,'CONTROLE REQUISIÇÕES'!$D$30)</f>
        <v>0</v>
      </c>
      <c r="F34" s="9" t="s">
        <v>5</v>
      </c>
      <c r="G34" s="30">
        <f>COUNTIFS(Base!$C$2:$C$1048576,"31",Base!$P$2:$P$1048576,'CONTROLE REQUISIÇÕES'!A34,Base!$F$2:$F$1048576,'CONTROLE REQUISIÇÕES'!$G$30)</f>
        <v>0</v>
      </c>
      <c r="H34" s="30">
        <f>COUNTIFS(Base!$C$2:$C$1048576,"31",Base!$P$2:$P$1048576,'CONTROLE REQUISIÇÕES'!A34,Base!$F$2:$F$1048576,'CONTROLE REQUISIÇÕES'!$H$30)</f>
        <v>0</v>
      </c>
      <c r="I34" s="30">
        <f>COUNTIFS(Base!$C$2:$C$1048576,"31",Base!$P$2:$P$1048576,'CONTROLE REQUISIÇÕES'!A34,Base!$F$2:$F$1048576,'CONTROLE REQUISIÇÕES'!$I$30)</f>
        <v>0</v>
      </c>
    </row>
    <row r="35" spans="1:9">
      <c r="A35" s="9" t="s">
        <v>17</v>
      </c>
      <c r="B35" s="30">
        <f>COUNTIFS(Base!$C$2:$C$1048576,"26",Base!$P$2:$P$1048576,'CONTROLE REQUISIÇÕES'!A35,Base!$F$2:$F$1048576,'CONTROLE REQUISIÇÕES'!$B$30)</f>
        <v>0</v>
      </c>
      <c r="C35" s="30">
        <f>COUNTIFS(Base!$C$2:$C$1048576,"26",Base!$P$2:$P$1048576,'CONTROLE REQUISIÇÕES'!A35,Base!$F$2:$F$1048576,'CONTROLE REQUISIÇÕES'!$C$30)</f>
        <v>0</v>
      </c>
      <c r="D35" s="30">
        <f>COUNTIFS(Base!$C$2:$C$1048576,"26",Base!$P$2:$P$1048576,'CONTROLE REQUISIÇÕES'!A35,Base!$F$2:$F$1048576,'CONTROLE REQUISIÇÕES'!$D$30)</f>
        <v>0</v>
      </c>
      <c r="F35" s="9" t="s">
        <v>17</v>
      </c>
      <c r="G35" s="30">
        <f>COUNTIFS(Base!$C$2:$C$1048576,"31",Base!$P$2:$P$1048576,'CONTROLE REQUISIÇÕES'!A35,Base!$F$2:$F$1048576,'CONTROLE REQUISIÇÕES'!$G$30)</f>
        <v>0</v>
      </c>
      <c r="H35" s="30">
        <f>COUNTIFS(Base!$C$2:$C$1048576,"31",Base!$P$2:$P$1048576,'CONTROLE REQUISIÇÕES'!A35,Base!$F$2:$F$1048576,'CONTROLE REQUISIÇÕES'!$H$30)</f>
        <v>0</v>
      </c>
      <c r="I35" s="30">
        <f>COUNTIFS(Base!$C$2:$C$1048576,"31",Base!$P$2:$P$1048576,'CONTROLE REQUISIÇÕES'!A35,Base!$F$2:$F$1048576,'CONTROLE REQUISIÇÕES'!$I$30)</f>
        <v>0</v>
      </c>
    </row>
    <row r="36" spans="1:9">
      <c r="A36" s="9" t="s">
        <v>6</v>
      </c>
      <c r="B36" s="30">
        <f>COUNTIFS(Base!$C$2:$C$1048576,"26",Base!$P$2:$P$1048576,'CONTROLE REQUISIÇÕES'!A36,Base!$F$2:$F$1048576,'CONTROLE REQUISIÇÕES'!$B$30)</f>
        <v>0</v>
      </c>
      <c r="C36" s="30">
        <f>COUNTIFS(Base!$C$2:$C$1048576,"26",Base!$P$2:$P$1048576,'CONTROLE REQUISIÇÕES'!A36,Base!$F$2:$F$1048576,'CONTROLE REQUISIÇÕES'!$C$30)</f>
        <v>0</v>
      </c>
      <c r="D36" s="30">
        <f>COUNTIFS(Base!$C$2:$C$1048576,"26",Base!$P$2:$P$1048576,'CONTROLE REQUISIÇÕES'!A36,Base!$F$2:$F$1048576,'CONTROLE REQUISIÇÕES'!$D$30)</f>
        <v>0</v>
      </c>
      <c r="F36" s="9" t="s">
        <v>6</v>
      </c>
      <c r="G36" s="30">
        <f>COUNTIFS(Base!$C$2:$C$1048576,"31",Base!$P$2:$P$1048576,'CONTROLE REQUISIÇÕES'!A36,Base!$F$2:$F$1048576,'CONTROLE REQUISIÇÕES'!$G$30)</f>
        <v>0</v>
      </c>
      <c r="H36" s="30">
        <f>COUNTIFS(Base!$C$2:$C$1048576,"31",Base!$P$2:$P$1048576,'CONTROLE REQUISIÇÕES'!A36,Base!$F$2:$F$1048576,'CONTROLE REQUISIÇÕES'!$H$30)</f>
        <v>0</v>
      </c>
      <c r="I36" s="30">
        <f>COUNTIFS(Base!$C$2:$C$1048576,"31",Base!$P$2:$P$1048576,'CONTROLE REQUISIÇÕES'!A36,Base!$F$2:$F$1048576,'CONTROLE REQUISIÇÕES'!$I$30)</f>
        <v>0</v>
      </c>
    </row>
    <row r="37" spans="1:9">
      <c r="A37" s="9" t="s">
        <v>21</v>
      </c>
      <c r="B37" s="30">
        <f>COUNTIFS(Base!$C$2:$C$1048576,"26",Base!$P$2:$P$1048576,'CONTROLE REQUISIÇÕES'!A37,Base!$F$2:$F$1048576,'CONTROLE REQUISIÇÕES'!$B$30)</f>
        <v>0</v>
      </c>
      <c r="C37" s="30">
        <f>COUNTIFS(Base!$C$2:$C$1048576,"26",Base!$P$2:$P$1048576,'CONTROLE REQUISIÇÕES'!A37,Base!$F$2:$F$1048576,'CONTROLE REQUISIÇÕES'!$C$30)</f>
        <v>0</v>
      </c>
      <c r="D37" s="30">
        <f>COUNTIFS(Base!$C$2:$C$1048576,"26",Base!$P$2:$P$1048576,'CONTROLE REQUISIÇÕES'!A37,Base!$F$2:$F$1048576,'CONTROLE REQUISIÇÕES'!$D$30)</f>
        <v>0</v>
      </c>
      <c r="F37" s="9" t="s">
        <v>21</v>
      </c>
      <c r="G37" s="30">
        <f>COUNTIFS(Base!$C$2:$C$1048576,"31",Base!$P$2:$P$1048576,'CONTROLE REQUISIÇÕES'!A37,Base!$F$2:$F$1048576,'CONTROLE REQUISIÇÕES'!$G$30)</f>
        <v>0</v>
      </c>
      <c r="H37" s="30">
        <f>COUNTIFS(Base!$C$2:$C$1048576,"31",Base!$P$2:$P$1048576,'CONTROLE REQUISIÇÕES'!A37,Base!$F$2:$F$1048576,'CONTROLE REQUISIÇÕES'!$H$30)</f>
        <v>0</v>
      </c>
      <c r="I37" s="30">
        <f>COUNTIFS(Base!$C$2:$C$1048576,"31",Base!$P$2:$P$1048576,'CONTROLE REQUISIÇÕES'!A37,Base!$F$2:$F$1048576,'CONTROLE REQUISIÇÕES'!$I$30)</f>
        <v>0</v>
      </c>
    </row>
    <row r="38" spans="1:9">
      <c r="A38" s="9" t="s">
        <v>20</v>
      </c>
      <c r="B38" s="30">
        <f>COUNTIFS(Base!$C$2:$C$1048576,"26",Base!$P$2:$P$1048576,'CONTROLE REQUISIÇÕES'!A38,Base!$F$2:$F$1048576,'CONTROLE REQUISIÇÕES'!$B$30)</f>
        <v>0</v>
      </c>
      <c r="C38" s="30">
        <f>COUNTIFS(Base!$C$2:$C$1048576,"26",Base!$P$2:$P$1048576,'CONTROLE REQUISIÇÕES'!A38,Base!$F$2:$F$1048576,'CONTROLE REQUISIÇÕES'!$C$30)</f>
        <v>0</v>
      </c>
      <c r="D38" s="30">
        <f>COUNTIFS(Base!$C$2:$C$1048576,"26",Base!$P$2:$P$1048576,'CONTROLE REQUISIÇÕES'!A38,Base!$F$2:$F$1048576,'CONTROLE REQUISIÇÕES'!$D$30)</f>
        <v>0</v>
      </c>
      <c r="F38" s="9" t="s">
        <v>20</v>
      </c>
      <c r="G38" s="30">
        <f>COUNTIFS(Base!$C$2:$C$1048576,"31",Base!$P$2:$P$1048576,'CONTROLE REQUISIÇÕES'!A38,Base!$F$2:$F$1048576,'CONTROLE REQUISIÇÕES'!$G$30)</f>
        <v>0</v>
      </c>
      <c r="H38" s="30">
        <f>COUNTIFS(Base!$C$2:$C$1048576,"31",Base!$P$2:$P$1048576,'CONTROLE REQUISIÇÕES'!A38,Base!$F$2:$F$1048576,'CONTROLE REQUISIÇÕES'!$H$30)</f>
        <v>0</v>
      </c>
      <c r="I38" s="30">
        <f>COUNTIFS(Base!$C$2:$C$1048576,"31",Base!$P$2:$P$1048576,'CONTROLE REQUISIÇÕES'!A38,Base!$F$2:$F$1048576,'CONTROLE REQUISIÇÕES'!$I$30)</f>
        <v>0</v>
      </c>
    </row>
    <row r="39" spans="1:9">
      <c r="A39" s="9" t="s">
        <v>22</v>
      </c>
      <c r="B39" s="30">
        <f>COUNTIFS(Base!$C$2:$C$1048576,"26",Base!$P$2:$P$1048576,'CONTROLE REQUISIÇÕES'!A39,Base!$F$2:$F$1048576,'CONTROLE REQUISIÇÕES'!$B$30)</f>
        <v>0</v>
      </c>
      <c r="C39" s="30">
        <f>COUNTIFS(Base!$C$2:$C$1048576,"26",Base!$P$2:$P$1048576,'CONTROLE REQUISIÇÕES'!A39,Base!$F$2:$F$1048576,'CONTROLE REQUISIÇÕES'!$C$30)</f>
        <v>0</v>
      </c>
      <c r="D39" s="30">
        <f>COUNTIFS(Base!$C$2:$C$1048576,"26",Base!$P$2:$P$1048576,'CONTROLE REQUISIÇÕES'!A39,Base!$F$2:$F$1048576,'CONTROLE REQUISIÇÕES'!$D$30)</f>
        <v>0</v>
      </c>
      <c r="F39" s="9" t="s">
        <v>22</v>
      </c>
      <c r="G39" s="30">
        <f>COUNTIFS(Base!$C$2:$C$1048576,"31",Base!$P$2:$P$1048576,'CONTROLE REQUISIÇÕES'!A39,Base!$F$2:$F$1048576,'CONTROLE REQUISIÇÕES'!$G$30)</f>
        <v>0</v>
      </c>
      <c r="H39" s="30">
        <f>COUNTIFS(Base!$C$2:$C$1048576,"31",Base!$P$2:$P$1048576,'CONTROLE REQUISIÇÕES'!A39,Base!$F$2:$F$1048576,'CONTROLE REQUISIÇÕES'!$H$30)</f>
        <v>0</v>
      </c>
      <c r="I39" s="30">
        <f>COUNTIFS(Base!$C$2:$C$1048576,"31",Base!$P$2:$P$1048576,'CONTROLE REQUISIÇÕES'!A39,Base!$F$2:$F$1048576,'CONTROLE REQUISIÇÕES'!$I$30)</f>
        <v>0</v>
      </c>
    </row>
    <row r="40" spans="1:9">
      <c r="A40" s="9" t="s">
        <v>23</v>
      </c>
      <c r="B40" s="30">
        <f>COUNTIFS(Base!$C$2:$C$1048576,"26",Base!$P$2:$P$1048576,'CONTROLE REQUISIÇÕES'!A40,Base!$F$2:$F$1048576,'CONTROLE REQUISIÇÕES'!$B$30)</f>
        <v>0</v>
      </c>
      <c r="C40" s="30">
        <f>COUNTIFS(Base!$C$2:$C$1048576,"26",Base!$P$2:$P$1048576,'CONTROLE REQUISIÇÕES'!A40,Base!$F$2:$F$1048576,'CONTROLE REQUISIÇÕES'!$C$30)</f>
        <v>0</v>
      </c>
      <c r="D40" s="30">
        <f>COUNTIFS(Base!$C$2:$C$1048576,"26",Base!$P$2:$P$1048576,'CONTROLE REQUISIÇÕES'!A40,Base!$F$2:$F$1048576,'CONTROLE REQUISIÇÕES'!$D$30)</f>
        <v>0</v>
      </c>
      <c r="F40" s="9" t="s">
        <v>23</v>
      </c>
      <c r="G40" s="30">
        <f>COUNTIFS(Base!$C$2:$C$1048576,"31",Base!$P$2:$P$1048576,'CONTROLE REQUISIÇÕES'!A40,Base!$F$2:$F$1048576,'CONTROLE REQUISIÇÕES'!$G$30)</f>
        <v>0</v>
      </c>
      <c r="H40" s="30">
        <f>COUNTIFS(Base!$C$2:$C$1048576,"31",Base!$P$2:$P$1048576,'CONTROLE REQUISIÇÕES'!A40,Base!$F$2:$F$1048576,'CONTROLE REQUISIÇÕES'!$H$30)</f>
        <v>0</v>
      </c>
      <c r="I40" s="30">
        <f>COUNTIFS(Base!$C$2:$C$1048576,"31",Base!$P$2:$P$1048576,'CONTROLE REQUISIÇÕES'!A40,Base!$F$2:$F$1048576,'CONTROLE REQUISIÇÕES'!$I$30)</f>
        <v>0</v>
      </c>
    </row>
    <row r="41" spans="1:9">
      <c r="A41" s="9" t="s">
        <v>24</v>
      </c>
      <c r="B41" s="30">
        <f>COUNTIFS(Base!$C$2:$C$1048576,"26",Base!$P$2:$P$1048576,'CONTROLE REQUISIÇÕES'!A41,Base!$F$2:$F$1048576,'CONTROLE REQUISIÇÕES'!$B$30)</f>
        <v>0</v>
      </c>
      <c r="C41" s="30">
        <f>COUNTIFS(Base!$C$2:$C$1048576,"26",Base!$P$2:$P$1048576,'CONTROLE REQUISIÇÕES'!A41,Base!$F$2:$F$1048576,'CONTROLE REQUISIÇÕES'!$C$30)</f>
        <v>0</v>
      </c>
      <c r="D41" s="30">
        <f>COUNTIFS(Base!$C$2:$C$1048576,"26",Base!$P$2:$P$1048576,'CONTROLE REQUISIÇÕES'!A41,Base!$F$2:$F$1048576,'CONTROLE REQUISIÇÕES'!$D$30)</f>
        <v>0</v>
      </c>
      <c r="F41" s="9" t="s">
        <v>24</v>
      </c>
      <c r="G41" s="30">
        <f>COUNTIFS(Base!$C$2:$C$1048576,"31",Base!$P$2:$P$1048576,'CONTROLE REQUISIÇÕES'!A41,Base!$F$2:$F$1048576,'CONTROLE REQUISIÇÕES'!$G$30)</f>
        <v>0</v>
      </c>
      <c r="H41" s="30">
        <f>COUNTIFS(Base!$C$2:$C$1048576,"31",Base!$P$2:$P$1048576,'CONTROLE REQUISIÇÕES'!A41,Base!$F$2:$F$1048576,'CONTROLE REQUISIÇÕES'!$H$30)</f>
        <v>0</v>
      </c>
      <c r="I41" s="30">
        <f>COUNTIFS(Base!$C$2:$C$1048576,"31",Base!$P$2:$P$1048576,'CONTROLE REQUISIÇÕES'!A41,Base!$F$2:$F$1048576,'CONTROLE REQUISIÇÕES'!$I$30)</f>
        <v>0</v>
      </c>
    </row>
    <row r="42" spans="1:9">
      <c r="A42" s="9" t="s">
        <v>25</v>
      </c>
      <c r="B42" s="30">
        <f>COUNTIFS(Base!$C$2:$C$1048576,"26",Base!$P$2:$P$1048576,'CONTROLE REQUISIÇÕES'!A42,Base!$F$2:$F$1048576,'CONTROLE REQUISIÇÕES'!$B$30)</f>
        <v>0</v>
      </c>
      <c r="C42" s="30">
        <f>COUNTIFS(Base!$C$2:$C$1048576,"26",Base!$P$2:$P$1048576,'CONTROLE REQUISIÇÕES'!A42,Base!$F$2:$F$1048576,'CONTROLE REQUISIÇÕES'!$C$30)</f>
        <v>0</v>
      </c>
      <c r="D42" s="30">
        <f>COUNTIFS(Base!$C$2:$C$1048576,"26",Base!$P$2:$P$1048576,'CONTROLE REQUISIÇÕES'!A42,Base!$F$2:$F$1048576,'CONTROLE REQUISIÇÕES'!$D$30)</f>
        <v>0</v>
      </c>
      <c r="F42" s="9" t="s">
        <v>25</v>
      </c>
      <c r="G42" s="30">
        <f>COUNTIFS(Base!$C$2:$C$1048576,"31",Base!$P$2:$P$1048576,'CONTROLE REQUISIÇÕES'!A42,Base!$F$2:$F$1048576,'CONTROLE REQUISIÇÕES'!$G$30)</f>
        <v>0</v>
      </c>
      <c r="H42" s="30">
        <f>COUNTIFS(Base!$C$2:$C$1048576,"31",Base!$P$2:$P$1048576,'CONTROLE REQUISIÇÕES'!A42,Base!$F$2:$F$1048576,'CONTROLE REQUISIÇÕES'!$H$30)</f>
        <v>0</v>
      </c>
      <c r="I42" s="30">
        <f>COUNTIFS(Base!$C$2:$C$1048576,"31",Base!$P$2:$P$1048576,'CONTROLE REQUISIÇÕES'!A42,Base!$F$2:$F$1048576,'CONTROLE REQUISIÇÕES'!$I$30)</f>
        <v>0</v>
      </c>
    </row>
    <row r="43" spans="1:9">
      <c r="A43" s="9" t="s">
        <v>48</v>
      </c>
      <c r="B43" s="30">
        <f>COUNTIFS(Base!$C$2:$C$1048576,"26",Base!$P$2:$P$1048576,'CONTROLE REQUISIÇÕES'!A43,Base!$F$2:$F$1048576,'CONTROLE REQUISIÇÕES'!$B$30)</f>
        <v>0</v>
      </c>
      <c r="C43" s="30">
        <f>COUNTIFS(Base!$C$2:$C$1048576,"26",Base!$P$2:$P$1048576,'CONTROLE REQUISIÇÕES'!A43,Base!$F$2:$F$1048576,'CONTROLE REQUISIÇÕES'!$C$30)</f>
        <v>0</v>
      </c>
      <c r="D43" s="30">
        <f>COUNTIFS(Base!$C$2:$C$1048576,"26",Base!$P$2:$P$1048576,'CONTROLE REQUISIÇÕES'!A43,Base!$F$2:$F$1048576,'CONTROLE REQUISIÇÕES'!$D$30)</f>
        <v>0</v>
      </c>
      <c r="F43" s="9" t="s">
        <v>41</v>
      </c>
      <c r="G43" s="30">
        <f>COUNTIFS(Base!$C$2:$C$1048576,"31",Base!$P$2:$P$1048576,'CONTROLE REQUISIÇÕES'!A43,Base!$F$2:$F$1048576,'CONTROLE REQUISIÇÕES'!$G$30)</f>
        <v>0</v>
      </c>
      <c r="H43" s="30">
        <f>COUNTIFS(Base!$C$2:$C$1048576,"31",Base!$P$2:$P$1048576,'CONTROLE REQUISIÇÕES'!A43,Base!$F$2:$F$1048576,'CONTROLE REQUISIÇÕES'!$H$30)</f>
        <v>0</v>
      </c>
      <c r="I43" s="30">
        <f>COUNTIFS(Base!$C$2:$C$1048576,"31",Base!$P$2:$P$1048576,'CONTROLE REQUISIÇÕES'!A43,Base!$F$2:$F$1048576,'CONTROLE REQUISIÇÕES'!$I$30)</f>
        <v>0</v>
      </c>
    </row>
    <row r="44" spans="1:9">
      <c r="A44" s="9" t="s">
        <v>40</v>
      </c>
      <c r="B44" s="30">
        <f>COUNTIFS(Base!$C$2:$C$1048576,"26",Base!$P$2:$P$1048576,'CONTROLE REQUISIÇÕES'!A44,Base!$F$2:$F$1048576,'CONTROLE REQUISIÇÕES'!$B$30)</f>
        <v>0</v>
      </c>
      <c r="C44" s="30">
        <f>COUNTIFS(Base!$C$2:$C$1048576,"26",Base!$P$2:$P$1048576,'CONTROLE REQUISIÇÕES'!A44,Base!$F$2:$F$1048576,'CONTROLE REQUISIÇÕES'!$C$30)</f>
        <v>0</v>
      </c>
      <c r="D44" s="30">
        <f>COUNTIFS(Base!$C$2:$C$1048576,"26",Base!$P$2:$P$1048576,'CONTROLE REQUISIÇÕES'!A44,Base!$F$2:$F$1048576,'CONTROLE REQUISIÇÕES'!$D$30)</f>
        <v>0</v>
      </c>
      <c r="F44" s="9" t="s">
        <v>48</v>
      </c>
      <c r="G44" s="30">
        <f>COUNTIFS(Base!$C$2:$C$1048576,"31",Base!$P$2:$P$1048576,'CONTROLE REQUISIÇÕES'!A44,Base!$F$2:$F$1048576,'CONTROLE REQUISIÇÕES'!$G$30)</f>
        <v>0</v>
      </c>
      <c r="H44" s="30">
        <f>COUNTIFS(Base!$C$2:$C$1048576,"31",Base!$P$2:$P$1048576,'CONTROLE REQUISIÇÕES'!A44,Base!$F$2:$F$1048576,'CONTROLE REQUISIÇÕES'!$H$30)</f>
        <v>0</v>
      </c>
      <c r="I44" s="30">
        <f>COUNTIFS(Base!$C$2:$C$1048576,"31",Base!$P$2:$P$1048576,'CONTROLE REQUISIÇÕES'!A44,Base!$F$2:$F$1048576,'CONTROLE REQUISIÇÕES'!$I$30)</f>
        <v>0</v>
      </c>
    </row>
    <row r="45" spans="1:9">
      <c r="A45" s="9" t="s">
        <v>46</v>
      </c>
      <c r="B45" s="30">
        <f>COUNTIFS(Base!$C$2:$C$1048576,"26",Base!$P$2:$P$1048576,'CONTROLE REQUISIÇÕES'!A45,Base!$F$2:$F$1048576,'CONTROLE REQUISIÇÕES'!$B$30)</f>
        <v>0</v>
      </c>
      <c r="C45" s="30">
        <f>COUNTIFS(Base!$C$2:$C$1048576,"26",Base!$P$2:$P$1048576,'CONTROLE REQUISIÇÕES'!A45,Base!$F$2:$F$1048576,'CONTROLE REQUISIÇÕES'!$C$30)</f>
        <v>0</v>
      </c>
      <c r="D45" s="30">
        <f>COUNTIFS(Base!$C$2:$C$1048576,"26",Base!$P$2:$P$1048576,'CONTROLE REQUISIÇÕES'!A45,Base!$F$2:$F$1048576,'CONTROLE REQUISIÇÕES'!$D$30)</f>
        <v>0</v>
      </c>
      <c r="F45" s="9" t="s">
        <v>40</v>
      </c>
      <c r="G45" s="30">
        <f>COUNTIFS(Base!$C$2:$C$1048576,"31",Base!$P$2:$P$1048576,'CONTROLE REQUISIÇÕES'!A45,Base!$F$2:$F$1048576,'CONTROLE REQUISIÇÕES'!$G$30)</f>
        <v>0</v>
      </c>
      <c r="H45" s="30">
        <f>COUNTIFS(Base!$C$2:$C$1048576,"31",Base!$P$2:$P$1048576,'CONTROLE REQUISIÇÕES'!A45,Base!$F$2:$F$1048576,'CONTROLE REQUISIÇÕES'!$H$30)</f>
        <v>0</v>
      </c>
      <c r="I45" s="30">
        <f>COUNTIFS(Base!$C$2:$C$1048576,"31",Base!$P$2:$P$1048576,'CONTROLE REQUISIÇÕES'!A45,Base!$F$2:$F$1048576,'CONTROLE REQUISIÇÕES'!$I$30)</f>
        <v>0</v>
      </c>
    </row>
    <row r="46" spans="1:9">
      <c r="A46" s="13" t="s">
        <v>10</v>
      </c>
      <c r="B46" s="32">
        <f>SUM(B31:B45)</f>
        <v>0</v>
      </c>
      <c r="C46" s="32">
        <f>SUM(C31:C45)</f>
        <v>0</v>
      </c>
      <c r="D46" s="32">
        <f>SUM(D31:D45)</f>
        <v>0</v>
      </c>
      <c r="F46" s="9" t="s">
        <v>49</v>
      </c>
      <c r="G46" s="30">
        <f>COUNTIFS(Base!$C$2:$C$1048576,"31",Base!$P$2:$P$1048576,'CONTROLE REQUISIÇÕES'!A46,Base!$F$2:$F$1048576,'CONTROLE REQUISIÇÕES'!$G$30)</f>
        <v>0</v>
      </c>
      <c r="H46" s="30">
        <f>COUNTIFS(Base!$C$2:$C$1048576,"31",Base!$P$2:$P$1048576,'CONTROLE REQUISIÇÕES'!A46,Base!$F$2:$F$1048576,'CONTROLE REQUISIÇÕES'!$H$30)</f>
        <v>0</v>
      </c>
      <c r="I46" s="30">
        <f>COUNTIFS(Base!$C$2:$C$1048576,"31",Base!$P$2:$P$1048576,'CONTROLE REQUISIÇÕES'!A46,Base!$F$2:$F$1048576,'CONTROLE REQUISIÇÕES'!$I$30)</f>
        <v>0</v>
      </c>
    </row>
    <row r="47" spans="1:9">
      <c r="F47" s="13" t="s">
        <v>10</v>
      </c>
      <c r="G47" s="32">
        <f>SUM(G31:G46)</f>
        <v>0</v>
      </c>
      <c r="H47" s="32">
        <f>SUM(H31:H46)</f>
        <v>0</v>
      </c>
      <c r="I47" s="32">
        <f>SUM(I31:I46)</f>
        <v>0</v>
      </c>
    </row>
  </sheetData>
  <mergeCells count="8">
    <mergeCell ref="A28:D28"/>
    <mergeCell ref="F27:I27"/>
    <mergeCell ref="F28:I28"/>
    <mergeCell ref="A2:D2"/>
    <mergeCell ref="A1:D1"/>
    <mergeCell ref="F1:I1"/>
    <mergeCell ref="F2:I2"/>
    <mergeCell ref="A27:D27"/>
  </mergeCells>
  <pageMargins left="0.511811024" right="0.511811024" top="0.78740157499999996" bottom="0.78740157499999996" header="0.31496062000000002" footer="0.31496062000000002"/>
  <ignoredErrors>
    <ignoredError sqref="G21:I21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4B97E-AD48-49A1-A97B-3D1619041ADD}">
  <dimension ref="B73:D78"/>
  <sheetViews>
    <sheetView workbookViewId="0">
      <selection activeCell="I92" sqref="I92"/>
    </sheetView>
  </sheetViews>
  <sheetFormatPr baseColWidth="10" defaultColWidth="9.1640625" defaultRowHeight="15"/>
  <cols>
    <col min="1" max="1" width="9.1640625" style="25"/>
    <col min="2" max="2" width="13.1640625" style="26" customWidth="1"/>
    <col min="3" max="3" width="19.5" style="26" customWidth="1"/>
    <col min="4" max="4" width="9.1640625" style="26"/>
    <col min="5" max="11" width="9.1640625" style="25"/>
    <col min="12" max="12" width="16.1640625" style="25" customWidth="1"/>
    <col min="13" max="13" width="21.5" style="25" customWidth="1"/>
    <col min="14" max="16384" width="9.1640625" style="25"/>
  </cols>
  <sheetData>
    <row r="73" spans="2:3">
      <c r="B73" s="74" t="s">
        <v>36</v>
      </c>
      <c r="C73" s="74"/>
    </row>
    <row r="74" spans="2:3">
      <c r="B74" s="28" t="s">
        <v>35</v>
      </c>
      <c r="C74" s="28" t="s">
        <v>34</v>
      </c>
    </row>
    <row r="75" spans="2:3">
      <c r="B75" s="27">
        <v>12</v>
      </c>
      <c r="C75" s="27">
        <f>COUNTIF(Base!$C$2:$C$1048576,B75)</f>
        <v>0</v>
      </c>
    </row>
    <row r="76" spans="2:3">
      <c r="B76" s="27">
        <v>20</v>
      </c>
      <c r="C76" s="27">
        <f>COUNTIF(Base!$C$2:$C$1048576,B76)</f>
        <v>0</v>
      </c>
    </row>
    <row r="77" spans="2:3">
      <c r="B77" s="27">
        <v>26</v>
      </c>
      <c r="C77" s="27">
        <f>COUNTIF(Base!$C$2:$C$1048576,B77)</f>
        <v>0</v>
      </c>
    </row>
    <row r="78" spans="2:3">
      <c r="B78" s="27">
        <v>31</v>
      </c>
      <c r="C78" s="27">
        <f>COUNTIF(Base!$C$2:$C$1048576,B78)</f>
        <v>0</v>
      </c>
    </row>
  </sheetData>
  <mergeCells count="1">
    <mergeCell ref="B73:C73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D5158-B820-4E0B-A171-7FBD313A67AF}">
  <dimension ref="A1:T146"/>
  <sheetViews>
    <sheetView tabSelected="1" zoomScale="110" zoomScaleNormal="110" workbookViewId="0">
      <pane xSplit="3" ySplit="1" topLeftCell="D113" activePane="bottomRight" state="frozen"/>
      <selection pane="topRight" activeCell="D1" sqref="D1"/>
      <selection pane="bottomLeft" activeCell="A6" sqref="A6"/>
      <selection pane="bottomRight" activeCell="B1" sqref="B1"/>
    </sheetView>
  </sheetViews>
  <sheetFormatPr baseColWidth="10" defaultColWidth="9.1640625" defaultRowHeight="17" customHeight="1"/>
  <cols>
    <col min="1" max="1" width="10.83203125" style="18" customWidth="1"/>
    <col min="2" max="2" width="13.5" style="45" customWidth="1"/>
    <col min="3" max="3" width="19.5" style="46" bestFit="1" customWidth="1"/>
    <col min="4" max="4" width="12.83203125" style="47" customWidth="1"/>
    <col min="5" max="5" width="13.5" style="48" customWidth="1"/>
    <col min="6" max="6" width="17.33203125" style="46" bestFit="1" customWidth="1"/>
    <col min="7" max="7" width="19.83203125" style="49" customWidth="1"/>
    <col min="8" max="8" width="45.5" style="23" customWidth="1"/>
    <col min="9" max="9" width="19.6640625" style="22" bestFit="1" customWidth="1"/>
    <col min="10" max="10" width="12" style="39" customWidth="1"/>
    <col min="11" max="11" width="15.33203125" style="38" customWidth="1"/>
    <col min="12" max="12" width="15.33203125" style="22" customWidth="1"/>
    <col min="13" max="13" width="19.5" style="22" bestFit="1" customWidth="1"/>
    <col min="14" max="14" width="16.5" style="36" bestFit="1" customWidth="1"/>
    <col min="15" max="15" width="28.5" style="23" customWidth="1"/>
    <col min="16" max="16" width="20" style="49" customWidth="1"/>
    <col min="17" max="17" width="26.5" style="23" bestFit="1" customWidth="1"/>
    <col min="18" max="18" width="15.5" style="17" customWidth="1"/>
    <col min="19" max="19" width="17.5" style="16" customWidth="1"/>
    <col min="20" max="20" width="17.5" style="16" hidden="1" customWidth="1"/>
    <col min="21" max="21" width="25.6640625" style="16" customWidth="1"/>
    <col min="22" max="22" width="20" style="16" bestFit="1" customWidth="1"/>
    <col min="23" max="16384" width="9.1640625" style="16"/>
  </cols>
  <sheetData>
    <row r="1" spans="1:18" s="17" customFormat="1" ht="21" customHeight="1">
      <c r="A1" s="51" t="s">
        <v>60</v>
      </c>
      <c r="B1" s="51" t="s">
        <v>175</v>
      </c>
      <c r="C1" s="51" t="s">
        <v>63</v>
      </c>
      <c r="D1" s="51" t="s">
        <v>28</v>
      </c>
      <c r="E1" s="50" t="s">
        <v>8</v>
      </c>
      <c r="F1" s="37" t="s">
        <v>29</v>
      </c>
      <c r="G1" s="52" t="s">
        <v>31</v>
      </c>
      <c r="H1" s="51" t="s">
        <v>30</v>
      </c>
      <c r="I1" s="51" t="s">
        <v>32</v>
      </c>
      <c r="J1" s="51" t="s">
        <v>33</v>
      </c>
      <c r="L1" s="53" t="s">
        <v>57</v>
      </c>
    </row>
    <row r="2" spans="1:18" ht="15">
      <c r="A2" s="18" t="s">
        <v>61</v>
      </c>
      <c r="B2" s="19">
        <v>45566</v>
      </c>
      <c r="C2" s="20"/>
      <c r="D2" s="21"/>
      <c r="E2" s="24">
        <v>1E-3</v>
      </c>
      <c r="F2" s="20" t="s">
        <v>52</v>
      </c>
      <c r="G2" s="43" t="s">
        <v>2</v>
      </c>
      <c r="H2" s="23" t="s">
        <v>58</v>
      </c>
      <c r="I2" s="21" t="s">
        <v>37</v>
      </c>
      <c r="J2" s="23"/>
      <c r="K2" s="16"/>
      <c r="L2" s="23" t="s">
        <v>59</v>
      </c>
      <c r="M2" s="16"/>
      <c r="N2" s="16"/>
      <c r="O2" s="16"/>
      <c r="P2" s="16"/>
      <c r="Q2" s="16"/>
      <c r="R2" s="16"/>
    </row>
    <row r="3" spans="1:18" ht="15">
      <c r="A3" s="18" t="s">
        <v>61</v>
      </c>
      <c r="B3" s="19">
        <v>45566</v>
      </c>
      <c r="C3" s="20"/>
      <c r="D3" s="21"/>
      <c r="E3" s="24">
        <v>1E-3</v>
      </c>
      <c r="F3" s="20" t="s">
        <v>52</v>
      </c>
      <c r="G3" s="23" t="s">
        <v>3</v>
      </c>
      <c r="I3" s="21"/>
      <c r="J3" s="23"/>
      <c r="K3" s="16"/>
      <c r="L3" s="23"/>
      <c r="M3" s="16"/>
      <c r="N3" s="16"/>
      <c r="O3" s="16"/>
      <c r="P3" s="16"/>
      <c r="Q3" s="16"/>
      <c r="R3" s="16"/>
    </row>
    <row r="4" spans="1:18" ht="15">
      <c r="A4" s="18" t="s">
        <v>61</v>
      </c>
      <c r="B4" s="19">
        <v>45566</v>
      </c>
      <c r="C4" s="20"/>
      <c r="D4" s="21"/>
      <c r="E4" s="24">
        <v>1E-3</v>
      </c>
      <c r="F4" s="20" t="s">
        <v>52</v>
      </c>
      <c r="G4" s="43" t="s">
        <v>4</v>
      </c>
      <c r="I4" s="21"/>
      <c r="J4" s="23"/>
      <c r="K4" s="16"/>
      <c r="L4" s="23"/>
      <c r="M4" s="16"/>
      <c r="N4" s="16"/>
      <c r="O4" s="16"/>
      <c r="P4" s="16"/>
      <c r="Q4" s="16"/>
      <c r="R4" s="16"/>
    </row>
    <row r="5" spans="1:18" ht="15">
      <c r="A5" s="18" t="s">
        <v>61</v>
      </c>
      <c r="B5" s="19">
        <v>45566</v>
      </c>
      <c r="C5" s="20"/>
      <c r="D5" s="21"/>
      <c r="E5" s="24">
        <v>1E-3</v>
      </c>
      <c r="F5" s="20" t="s">
        <v>52</v>
      </c>
      <c r="G5" s="43" t="s">
        <v>5</v>
      </c>
      <c r="I5" s="21"/>
      <c r="J5" s="23"/>
      <c r="K5" s="16"/>
      <c r="L5" s="23"/>
      <c r="M5" s="16"/>
      <c r="N5" s="16"/>
      <c r="O5" s="16"/>
      <c r="P5" s="16"/>
      <c r="Q5" s="16"/>
      <c r="R5" s="16"/>
    </row>
    <row r="6" spans="1:18" ht="15">
      <c r="A6" s="18" t="s">
        <v>61</v>
      </c>
      <c r="B6" s="19">
        <v>45566</v>
      </c>
      <c r="C6" s="20"/>
      <c r="D6" s="21"/>
      <c r="E6" s="24">
        <v>1E-3</v>
      </c>
      <c r="F6" s="20" t="s">
        <v>52</v>
      </c>
      <c r="G6" s="43" t="s">
        <v>17</v>
      </c>
      <c r="I6" s="21"/>
      <c r="J6" s="23"/>
      <c r="K6" s="16"/>
      <c r="L6" s="23"/>
      <c r="M6" s="16"/>
      <c r="N6" s="16"/>
      <c r="O6" s="16"/>
      <c r="P6" s="16"/>
      <c r="Q6" s="16"/>
      <c r="R6" s="16"/>
    </row>
    <row r="7" spans="1:18" ht="15">
      <c r="A7" s="18" t="s">
        <v>61</v>
      </c>
      <c r="B7" s="19">
        <v>45566</v>
      </c>
      <c r="C7" s="20"/>
      <c r="D7" s="21"/>
      <c r="E7" s="24">
        <v>1E-3</v>
      </c>
      <c r="F7" s="20" t="s">
        <v>52</v>
      </c>
      <c r="G7" s="43" t="s">
        <v>6</v>
      </c>
      <c r="I7" s="21"/>
      <c r="J7" s="23"/>
      <c r="K7" s="16"/>
      <c r="L7" s="23"/>
      <c r="M7" s="16"/>
      <c r="N7" s="16"/>
      <c r="O7" s="16"/>
      <c r="P7" s="16"/>
      <c r="Q7" s="16"/>
      <c r="R7" s="16"/>
    </row>
    <row r="8" spans="1:18" ht="15">
      <c r="A8" s="18" t="s">
        <v>61</v>
      </c>
      <c r="B8" s="19">
        <v>45566</v>
      </c>
      <c r="C8" s="20"/>
      <c r="D8" s="21"/>
      <c r="E8" s="24">
        <v>1E-3</v>
      </c>
      <c r="F8" s="20" t="s">
        <v>52</v>
      </c>
      <c r="G8" s="43" t="s">
        <v>21</v>
      </c>
      <c r="I8" s="21"/>
      <c r="J8" s="23"/>
      <c r="K8" s="16"/>
      <c r="L8" s="23"/>
      <c r="M8" s="16"/>
      <c r="N8" s="16"/>
      <c r="O8" s="16"/>
      <c r="P8" s="16"/>
      <c r="Q8" s="16"/>
      <c r="R8" s="16"/>
    </row>
    <row r="9" spans="1:18" ht="15">
      <c r="A9" s="18" t="s">
        <v>61</v>
      </c>
      <c r="B9" s="19">
        <v>45566</v>
      </c>
      <c r="C9" s="20"/>
      <c r="D9" s="21"/>
      <c r="E9" s="24">
        <v>1E-3</v>
      </c>
      <c r="F9" s="20" t="s">
        <v>52</v>
      </c>
      <c r="G9" s="43" t="s">
        <v>20</v>
      </c>
      <c r="I9" s="21"/>
      <c r="J9" s="23"/>
      <c r="K9" s="16"/>
      <c r="L9" s="23"/>
      <c r="M9" s="16"/>
      <c r="N9" s="16"/>
      <c r="O9" s="16"/>
      <c r="P9" s="16"/>
      <c r="Q9" s="16"/>
      <c r="R9" s="16"/>
    </row>
    <row r="10" spans="1:18" ht="15">
      <c r="A10" s="18" t="s">
        <v>61</v>
      </c>
      <c r="B10" s="19">
        <v>45566</v>
      </c>
      <c r="C10" s="20"/>
      <c r="D10" s="21"/>
      <c r="E10" s="24">
        <v>1E-3</v>
      </c>
      <c r="F10" s="20" t="s">
        <v>52</v>
      </c>
      <c r="G10" s="43" t="s">
        <v>22</v>
      </c>
      <c r="I10" s="21"/>
      <c r="J10" s="23"/>
      <c r="K10" s="16"/>
      <c r="L10" s="23"/>
      <c r="M10" s="16"/>
      <c r="N10" s="16"/>
      <c r="O10" s="16"/>
      <c r="P10" s="16"/>
      <c r="Q10" s="16"/>
      <c r="R10" s="16"/>
    </row>
    <row r="11" spans="1:18" ht="15">
      <c r="A11" s="18" t="s">
        <v>61</v>
      </c>
      <c r="B11" s="19">
        <v>45566</v>
      </c>
      <c r="C11" s="20"/>
      <c r="D11" s="21"/>
      <c r="E11" s="24">
        <v>1E-3</v>
      </c>
      <c r="F11" s="20" t="s">
        <v>52</v>
      </c>
      <c r="G11" s="43" t="s">
        <v>23</v>
      </c>
      <c r="I11" s="21"/>
      <c r="J11" s="23"/>
      <c r="K11" s="16"/>
      <c r="L11" s="23"/>
      <c r="M11" s="16"/>
      <c r="N11" s="16"/>
      <c r="O11" s="16"/>
      <c r="P11" s="16"/>
      <c r="Q11" s="16"/>
      <c r="R11" s="16"/>
    </row>
    <row r="12" spans="1:18" ht="15">
      <c r="A12" s="18" t="s">
        <v>61</v>
      </c>
      <c r="B12" s="19">
        <v>45566</v>
      </c>
      <c r="C12" s="20"/>
      <c r="D12" s="21"/>
      <c r="E12" s="24">
        <v>1E-3</v>
      </c>
      <c r="F12" s="20" t="s">
        <v>52</v>
      </c>
      <c r="G12" s="44" t="s">
        <v>24</v>
      </c>
      <c r="I12" s="21"/>
      <c r="J12" s="23"/>
      <c r="K12" s="16"/>
      <c r="L12" s="23"/>
      <c r="M12" s="16"/>
      <c r="N12" s="16"/>
      <c r="O12" s="16"/>
      <c r="P12" s="16"/>
      <c r="Q12" s="16"/>
      <c r="R12" s="16"/>
    </row>
    <row r="13" spans="1:18" ht="15">
      <c r="A13" s="18" t="s">
        <v>61</v>
      </c>
      <c r="B13" s="19">
        <v>45566</v>
      </c>
      <c r="C13" s="20"/>
      <c r="D13" s="21"/>
      <c r="E13" s="24">
        <v>1E-3</v>
      </c>
      <c r="F13" s="20" t="s">
        <v>52</v>
      </c>
      <c r="G13" s="44" t="s">
        <v>40</v>
      </c>
      <c r="I13" s="21"/>
      <c r="J13" s="23"/>
      <c r="K13" s="16"/>
      <c r="L13" s="23"/>
      <c r="M13" s="16"/>
      <c r="N13" s="16"/>
      <c r="O13" s="16"/>
      <c r="P13" s="16"/>
      <c r="Q13" s="16"/>
      <c r="R13" s="16"/>
    </row>
    <row r="14" spans="1:18" ht="15">
      <c r="A14" s="18" t="s">
        <v>61</v>
      </c>
      <c r="B14" s="19">
        <v>45566</v>
      </c>
      <c r="C14" s="20"/>
      <c r="D14" s="21"/>
      <c r="E14" s="24">
        <v>1E-3</v>
      </c>
      <c r="F14" s="20" t="s">
        <v>53</v>
      </c>
      <c r="G14" s="43" t="s">
        <v>2</v>
      </c>
      <c r="I14" s="21"/>
      <c r="J14" s="23"/>
      <c r="K14" s="16"/>
      <c r="L14" s="23"/>
      <c r="M14" s="16"/>
      <c r="N14" s="16"/>
      <c r="O14" s="16"/>
      <c r="P14" s="16"/>
      <c r="Q14" s="16"/>
      <c r="R14" s="16"/>
    </row>
    <row r="15" spans="1:18" ht="15">
      <c r="A15" s="18" t="s">
        <v>61</v>
      </c>
      <c r="B15" s="19">
        <v>45566</v>
      </c>
      <c r="C15" s="20"/>
      <c r="D15" s="21"/>
      <c r="E15" s="24">
        <v>1E-3</v>
      </c>
      <c r="F15" s="20" t="s">
        <v>53</v>
      </c>
      <c r="G15" s="23" t="s">
        <v>3</v>
      </c>
      <c r="I15" s="21"/>
      <c r="J15" s="23"/>
      <c r="K15" s="16"/>
      <c r="L15" s="23"/>
      <c r="M15" s="16"/>
      <c r="N15" s="16"/>
      <c r="O15" s="16"/>
      <c r="P15" s="16"/>
      <c r="Q15" s="16"/>
      <c r="R15" s="16"/>
    </row>
    <row r="16" spans="1:18" ht="15">
      <c r="A16" s="18" t="s">
        <v>61</v>
      </c>
      <c r="B16" s="19">
        <v>45566</v>
      </c>
      <c r="C16" s="20"/>
      <c r="D16" s="21"/>
      <c r="E16" s="24">
        <v>1E-3</v>
      </c>
      <c r="F16" s="20" t="s">
        <v>53</v>
      </c>
      <c r="G16" s="43" t="s">
        <v>4</v>
      </c>
      <c r="I16" s="21"/>
      <c r="J16" s="23"/>
      <c r="K16" s="16"/>
      <c r="L16" s="23"/>
      <c r="M16" s="16"/>
      <c r="N16" s="16"/>
      <c r="O16" s="16"/>
      <c r="P16" s="16"/>
      <c r="Q16" s="16"/>
      <c r="R16" s="16"/>
    </row>
    <row r="17" spans="1:18" ht="15">
      <c r="A17" s="18" t="s">
        <v>61</v>
      </c>
      <c r="B17" s="19">
        <v>45566</v>
      </c>
      <c r="C17" s="20"/>
      <c r="D17" s="21"/>
      <c r="E17" s="24">
        <v>1E-3</v>
      </c>
      <c r="F17" s="20" t="s">
        <v>53</v>
      </c>
      <c r="G17" s="43" t="s">
        <v>5</v>
      </c>
      <c r="I17" s="21"/>
      <c r="J17" s="23"/>
      <c r="K17" s="16"/>
      <c r="L17" s="23"/>
      <c r="M17" s="16"/>
      <c r="N17" s="16"/>
      <c r="O17" s="16"/>
      <c r="P17" s="16"/>
      <c r="Q17" s="16"/>
      <c r="R17" s="16"/>
    </row>
    <row r="18" spans="1:18" ht="15">
      <c r="A18" s="18" t="s">
        <v>61</v>
      </c>
      <c r="B18" s="19">
        <v>45566</v>
      </c>
      <c r="C18" s="20"/>
      <c r="D18" s="21"/>
      <c r="E18" s="24">
        <v>1E-3</v>
      </c>
      <c r="F18" s="20" t="s">
        <v>53</v>
      </c>
      <c r="G18" s="43" t="s">
        <v>17</v>
      </c>
      <c r="I18" s="21"/>
      <c r="J18" s="23"/>
      <c r="K18" s="16"/>
      <c r="L18" s="23"/>
      <c r="M18" s="16"/>
      <c r="N18" s="16"/>
      <c r="O18" s="16"/>
      <c r="P18" s="16"/>
      <c r="Q18" s="16"/>
      <c r="R18" s="16"/>
    </row>
    <row r="19" spans="1:18" ht="15">
      <c r="A19" s="18" t="s">
        <v>61</v>
      </c>
      <c r="B19" s="19">
        <v>45566</v>
      </c>
      <c r="C19" s="20"/>
      <c r="D19" s="21"/>
      <c r="E19" s="24">
        <v>1E-3</v>
      </c>
      <c r="F19" s="20" t="s">
        <v>53</v>
      </c>
      <c r="G19" s="23" t="s">
        <v>26</v>
      </c>
      <c r="I19" s="21"/>
      <c r="J19" s="23"/>
      <c r="K19" s="16"/>
      <c r="L19" s="23"/>
      <c r="M19" s="16"/>
      <c r="N19" s="16"/>
      <c r="O19" s="16"/>
      <c r="P19" s="16"/>
      <c r="Q19" s="16"/>
      <c r="R19" s="16"/>
    </row>
    <row r="20" spans="1:18" ht="15">
      <c r="A20" s="18" t="s">
        <v>61</v>
      </c>
      <c r="B20" s="19">
        <v>45566</v>
      </c>
      <c r="C20" s="20"/>
      <c r="D20" s="21"/>
      <c r="E20" s="24">
        <v>1E-3</v>
      </c>
      <c r="F20" s="20" t="s">
        <v>53</v>
      </c>
      <c r="G20" s="23" t="s">
        <v>27</v>
      </c>
      <c r="I20" s="21"/>
      <c r="J20" s="23"/>
      <c r="K20" s="16"/>
      <c r="L20" s="23"/>
      <c r="M20" s="16"/>
      <c r="N20" s="16"/>
      <c r="O20" s="16"/>
      <c r="P20" s="16"/>
      <c r="Q20" s="16"/>
      <c r="R20" s="16"/>
    </row>
    <row r="21" spans="1:18" ht="15">
      <c r="A21" s="18" t="s">
        <v>61</v>
      </c>
      <c r="B21" s="19">
        <v>45566</v>
      </c>
      <c r="C21" s="20"/>
      <c r="D21" s="21"/>
      <c r="E21" s="24">
        <v>1E-3</v>
      </c>
      <c r="F21" s="20" t="s">
        <v>53</v>
      </c>
      <c r="G21" s="44" t="s">
        <v>6</v>
      </c>
      <c r="I21" s="21"/>
      <c r="J21" s="23"/>
      <c r="K21" s="16"/>
      <c r="L21" s="23"/>
      <c r="M21" s="16"/>
      <c r="N21" s="16"/>
      <c r="O21" s="16"/>
      <c r="P21" s="16"/>
      <c r="Q21" s="16"/>
      <c r="R21" s="16"/>
    </row>
    <row r="22" spans="1:18" ht="15">
      <c r="A22" s="18" t="s">
        <v>61</v>
      </c>
      <c r="B22" s="19">
        <v>45566</v>
      </c>
      <c r="C22" s="20"/>
      <c r="D22" s="21"/>
      <c r="E22" s="24">
        <v>1E-3</v>
      </c>
      <c r="F22" s="20" t="s">
        <v>53</v>
      </c>
      <c r="G22" s="43" t="s">
        <v>21</v>
      </c>
      <c r="I22" s="21"/>
      <c r="J22" s="23"/>
      <c r="K22" s="16"/>
      <c r="L22" s="23"/>
      <c r="M22" s="16"/>
      <c r="N22" s="16"/>
      <c r="O22" s="16"/>
      <c r="P22" s="16"/>
      <c r="Q22" s="16"/>
      <c r="R22" s="16"/>
    </row>
    <row r="23" spans="1:18" ht="15">
      <c r="A23" s="18" t="s">
        <v>62</v>
      </c>
      <c r="B23" s="19">
        <v>45597</v>
      </c>
      <c r="C23" s="20"/>
      <c r="D23" s="21"/>
      <c r="E23" s="24">
        <v>1E-3</v>
      </c>
      <c r="F23" s="20" t="s">
        <v>53</v>
      </c>
      <c r="G23" s="43" t="s">
        <v>20</v>
      </c>
      <c r="I23" s="21"/>
      <c r="J23" s="23"/>
      <c r="K23" s="16"/>
      <c r="L23" s="23"/>
      <c r="M23" s="16"/>
      <c r="N23" s="16"/>
      <c r="O23" s="16"/>
      <c r="P23" s="16"/>
      <c r="Q23" s="16"/>
      <c r="R23" s="16"/>
    </row>
    <row r="24" spans="1:18" ht="15">
      <c r="A24" s="18" t="s">
        <v>62</v>
      </c>
      <c r="B24" s="19">
        <v>45597</v>
      </c>
      <c r="C24" s="20"/>
      <c r="D24" s="21"/>
      <c r="E24" s="24">
        <v>1E-3</v>
      </c>
      <c r="F24" s="20" t="s">
        <v>53</v>
      </c>
      <c r="G24" s="43" t="s">
        <v>22</v>
      </c>
      <c r="I24" s="21"/>
      <c r="J24" s="23"/>
      <c r="K24" s="16"/>
      <c r="L24" s="23"/>
      <c r="M24" s="16"/>
      <c r="N24" s="16"/>
      <c r="O24" s="16"/>
      <c r="P24" s="16"/>
      <c r="Q24" s="16"/>
      <c r="R24" s="16"/>
    </row>
    <row r="25" spans="1:18" ht="15">
      <c r="A25" s="18" t="s">
        <v>62</v>
      </c>
      <c r="B25" s="19">
        <v>45597</v>
      </c>
      <c r="C25" s="20"/>
      <c r="D25" s="21"/>
      <c r="E25" s="24">
        <v>1E-3</v>
      </c>
      <c r="F25" s="20" t="s">
        <v>53</v>
      </c>
      <c r="G25" s="43" t="s">
        <v>23</v>
      </c>
      <c r="I25" s="21"/>
      <c r="J25" s="23"/>
      <c r="K25" s="16"/>
      <c r="L25" s="23"/>
      <c r="M25" s="16"/>
      <c r="N25" s="16"/>
      <c r="O25" s="16"/>
      <c r="P25" s="16"/>
      <c r="Q25" s="16"/>
      <c r="R25" s="16"/>
    </row>
    <row r="26" spans="1:18" ht="15">
      <c r="A26" s="18" t="s">
        <v>62</v>
      </c>
      <c r="B26" s="19">
        <v>45597</v>
      </c>
      <c r="C26" s="20"/>
      <c r="D26" s="21"/>
      <c r="E26" s="24">
        <v>1E-3</v>
      </c>
      <c r="F26" s="20" t="s">
        <v>53</v>
      </c>
      <c r="G26" s="44" t="s">
        <v>24</v>
      </c>
      <c r="I26" s="21"/>
      <c r="J26" s="23"/>
      <c r="K26" s="16"/>
      <c r="L26" s="23"/>
      <c r="M26" s="16"/>
      <c r="N26" s="16"/>
      <c r="O26" s="16"/>
      <c r="P26" s="16"/>
      <c r="Q26" s="16"/>
      <c r="R26" s="16"/>
    </row>
    <row r="27" spans="1:18" ht="15">
      <c r="A27" s="18" t="s">
        <v>62</v>
      </c>
      <c r="B27" s="19">
        <v>45597</v>
      </c>
      <c r="C27" s="20"/>
      <c r="D27" s="21"/>
      <c r="E27" s="24">
        <v>1E-3</v>
      </c>
      <c r="F27" s="20" t="s">
        <v>53</v>
      </c>
      <c r="G27" s="44" t="s">
        <v>54</v>
      </c>
      <c r="I27" s="21"/>
      <c r="J27" s="23"/>
      <c r="K27" s="16"/>
      <c r="L27" s="23"/>
      <c r="M27" s="16"/>
      <c r="N27" s="16"/>
      <c r="O27" s="16"/>
      <c r="P27" s="16"/>
      <c r="Q27" s="16"/>
      <c r="R27" s="16"/>
    </row>
    <row r="28" spans="1:18" ht="15">
      <c r="A28" s="18" t="s">
        <v>62</v>
      </c>
      <c r="B28" s="19">
        <v>45597</v>
      </c>
      <c r="C28" s="20"/>
      <c r="D28" s="21"/>
      <c r="E28" s="24">
        <v>1E-3</v>
      </c>
      <c r="F28" s="20" t="s">
        <v>53</v>
      </c>
      <c r="G28" s="44" t="s">
        <v>41</v>
      </c>
      <c r="I28" s="21"/>
      <c r="J28" s="23"/>
      <c r="K28" s="16"/>
      <c r="L28" s="23"/>
      <c r="M28" s="16"/>
      <c r="N28" s="16"/>
      <c r="O28" s="16"/>
      <c r="P28" s="16"/>
      <c r="Q28" s="16"/>
      <c r="R28" s="16"/>
    </row>
    <row r="29" spans="1:18" ht="15">
      <c r="A29" s="18" t="s">
        <v>62</v>
      </c>
      <c r="B29" s="19">
        <v>45597</v>
      </c>
      <c r="C29" s="20"/>
      <c r="D29" s="21"/>
      <c r="E29" s="24">
        <v>1E-3</v>
      </c>
      <c r="F29" s="20" t="s">
        <v>53</v>
      </c>
      <c r="G29" s="44" t="s">
        <v>48</v>
      </c>
      <c r="I29" s="21"/>
      <c r="J29" s="23"/>
      <c r="K29" s="16"/>
      <c r="L29" s="23"/>
      <c r="M29" s="16"/>
      <c r="N29" s="16"/>
      <c r="O29" s="16"/>
      <c r="P29" s="16"/>
      <c r="Q29" s="16"/>
      <c r="R29" s="16"/>
    </row>
    <row r="30" spans="1:18" ht="15">
      <c r="A30" s="18" t="s">
        <v>62</v>
      </c>
      <c r="B30" s="19">
        <v>45597</v>
      </c>
      <c r="C30" s="20"/>
      <c r="D30" s="21"/>
      <c r="E30" s="24">
        <v>1E-3</v>
      </c>
      <c r="F30" s="20" t="s">
        <v>53</v>
      </c>
      <c r="G30" s="44" t="s">
        <v>40</v>
      </c>
      <c r="I30" s="21"/>
      <c r="J30" s="23"/>
      <c r="K30" s="16"/>
      <c r="L30" s="23"/>
      <c r="M30" s="16"/>
      <c r="N30" s="16"/>
      <c r="O30" s="16"/>
      <c r="P30" s="16"/>
      <c r="Q30" s="16"/>
      <c r="R30" s="16"/>
    </row>
    <row r="31" spans="1:18" ht="15">
      <c r="A31" s="18" t="s">
        <v>62</v>
      </c>
      <c r="B31" s="19">
        <v>45597</v>
      </c>
      <c r="C31" s="20"/>
      <c r="D31" s="21"/>
      <c r="E31" s="24">
        <v>1E-3</v>
      </c>
      <c r="F31" s="20" t="s">
        <v>53</v>
      </c>
      <c r="G31" s="44" t="s">
        <v>49</v>
      </c>
      <c r="I31" s="21"/>
      <c r="J31" s="23"/>
      <c r="K31" s="16"/>
      <c r="L31" s="23"/>
      <c r="M31" s="16"/>
      <c r="N31" s="16"/>
      <c r="O31" s="16"/>
      <c r="P31" s="16"/>
      <c r="Q31" s="16"/>
      <c r="R31" s="16"/>
    </row>
    <row r="32" spans="1:18" ht="15">
      <c r="A32" s="18" t="s">
        <v>62</v>
      </c>
      <c r="B32" s="19">
        <v>45597</v>
      </c>
      <c r="C32" s="20"/>
      <c r="D32" s="21"/>
      <c r="E32" s="24">
        <v>1E-3</v>
      </c>
      <c r="F32" s="20" t="s">
        <v>55</v>
      </c>
      <c r="G32" s="43" t="s">
        <v>2</v>
      </c>
      <c r="I32" s="21"/>
      <c r="J32" s="23"/>
      <c r="K32" s="16"/>
      <c r="L32" s="23"/>
      <c r="M32" s="16"/>
      <c r="N32" s="16"/>
      <c r="O32" s="16"/>
      <c r="P32" s="16"/>
      <c r="Q32" s="16"/>
      <c r="R32" s="16"/>
    </row>
    <row r="33" spans="1:18" ht="15">
      <c r="A33" s="18" t="s">
        <v>62</v>
      </c>
      <c r="B33" s="19">
        <v>45597</v>
      </c>
      <c r="C33" s="20"/>
      <c r="D33" s="21"/>
      <c r="E33" s="24">
        <v>1E-3</v>
      </c>
      <c r="F33" s="20" t="s">
        <v>55</v>
      </c>
      <c r="G33" s="23" t="s">
        <v>3</v>
      </c>
      <c r="I33" s="21"/>
      <c r="J33" s="23"/>
      <c r="K33" s="16"/>
      <c r="L33" s="23"/>
      <c r="M33" s="16"/>
      <c r="N33" s="16"/>
      <c r="O33" s="16"/>
      <c r="P33" s="16"/>
      <c r="Q33" s="16"/>
      <c r="R33" s="16"/>
    </row>
    <row r="34" spans="1:18" ht="15">
      <c r="A34" s="18" t="s">
        <v>62</v>
      </c>
      <c r="B34" s="19">
        <v>45597</v>
      </c>
      <c r="C34" s="20"/>
      <c r="D34" s="21"/>
      <c r="E34" s="24">
        <v>1E-3</v>
      </c>
      <c r="F34" s="20" t="s">
        <v>55</v>
      </c>
      <c r="G34" s="43" t="s">
        <v>4</v>
      </c>
      <c r="I34" s="21"/>
      <c r="J34" s="23"/>
      <c r="K34" s="16"/>
      <c r="L34" s="23"/>
      <c r="M34" s="16"/>
      <c r="N34" s="16"/>
      <c r="O34" s="16"/>
      <c r="P34" s="16"/>
      <c r="Q34" s="16"/>
      <c r="R34" s="16"/>
    </row>
    <row r="35" spans="1:18" ht="15">
      <c r="A35" s="18" t="s">
        <v>62</v>
      </c>
      <c r="B35" s="19">
        <v>45597</v>
      </c>
      <c r="C35" s="20"/>
      <c r="D35" s="21"/>
      <c r="E35" s="24">
        <v>1E-3</v>
      </c>
      <c r="F35" s="20" t="s">
        <v>55</v>
      </c>
      <c r="G35" s="43" t="s">
        <v>5</v>
      </c>
      <c r="I35" s="21"/>
      <c r="J35" s="23"/>
      <c r="K35" s="16"/>
      <c r="L35" s="23"/>
      <c r="M35" s="16"/>
      <c r="N35" s="16"/>
      <c r="O35" s="16"/>
      <c r="P35" s="16"/>
      <c r="Q35" s="16"/>
      <c r="R35" s="16"/>
    </row>
    <row r="36" spans="1:18" ht="15">
      <c r="A36" s="18" t="s">
        <v>62</v>
      </c>
      <c r="B36" s="19">
        <v>45597</v>
      </c>
      <c r="C36" s="20"/>
      <c r="D36" s="21"/>
      <c r="E36" s="24">
        <v>1E-3</v>
      </c>
      <c r="F36" s="20" t="s">
        <v>55</v>
      </c>
      <c r="G36" s="43" t="s">
        <v>17</v>
      </c>
      <c r="I36" s="21"/>
      <c r="J36" s="23"/>
      <c r="K36" s="16"/>
      <c r="L36" s="23"/>
      <c r="M36" s="16"/>
      <c r="N36" s="16"/>
      <c r="O36" s="16"/>
      <c r="P36" s="16"/>
      <c r="Q36" s="16"/>
      <c r="R36" s="16"/>
    </row>
    <row r="37" spans="1:18" ht="15">
      <c r="A37" s="18" t="s">
        <v>62</v>
      </c>
      <c r="B37" s="19">
        <v>45597</v>
      </c>
      <c r="C37" s="20"/>
      <c r="D37" s="21"/>
      <c r="E37" s="24">
        <v>1E-3</v>
      </c>
      <c r="F37" s="20" t="s">
        <v>55</v>
      </c>
      <c r="G37" s="43" t="s">
        <v>6</v>
      </c>
      <c r="I37" s="21"/>
      <c r="J37" s="23"/>
      <c r="K37" s="16"/>
      <c r="L37" s="23"/>
      <c r="M37" s="16"/>
      <c r="N37" s="16"/>
      <c r="O37" s="16"/>
      <c r="P37" s="16"/>
      <c r="Q37" s="16"/>
      <c r="R37" s="16"/>
    </row>
    <row r="38" spans="1:18" ht="15">
      <c r="A38" s="18" t="s">
        <v>62</v>
      </c>
      <c r="B38" s="19">
        <v>45597</v>
      </c>
      <c r="C38" s="20"/>
      <c r="D38" s="21"/>
      <c r="E38" s="24">
        <v>1E-3</v>
      </c>
      <c r="F38" s="20" t="s">
        <v>55</v>
      </c>
      <c r="G38" s="43" t="s">
        <v>21</v>
      </c>
      <c r="I38" s="21"/>
      <c r="J38" s="23"/>
      <c r="K38" s="16"/>
      <c r="L38" s="23"/>
      <c r="M38" s="16"/>
      <c r="N38" s="16"/>
      <c r="O38" s="16"/>
      <c r="P38" s="16"/>
      <c r="Q38" s="16"/>
      <c r="R38" s="16"/>
    </row>
    <row r="39" spans="1:18" ht="15">
      <c r="A39" s="18" t="s">
        <v>62</v>
      </c>
      <c r="B39" s="19">
        <v>45597</v>
      </c>
      <c r="C39" s="20"/>
      <c r="D39" s="21"/>
      <c r="E39" s="24">
        <v>1E-3</v>
      </c>
      <c r="F39" s="20" t="s">
        <v>55</v>
      </c>
      <c r="G39" s="43" t="s">
        <v>20</v>
      </c>
      <c r="I39" s="21"/>
      <c r="J39" s="23"/>
      <c r="K39" s="16"/>
      <c r="L39" s="23"/>
      <c r="M39" s="16"/>
      <c r="N39" s="16"/>
      <c r="O39" s="16"/>
      <c r="P39" s="16"/>
      <c r="Q39" s="16"/>
      <c r="R39" s="16"/>
    </row>
    <row r="40" spans="1:18" ht="15">
      <c r="A40" s="18" t="s">
        <v>62</v>
      </c>
      <c r="B40" s="19">
        <v>45597</v>
      </c>
      <c r="C40" s="20"/>
      <c r="D40" s="21"/>
      <c r="E40" s="24">
        <v>1E-3</v>
      </c>
      <c r="F40" s="20" t="s">
        <v>55</v>
      </c>
      <c r="G40" s="43" t="s">
        <v>22</v>
      </c>
      <c r="I40" s="21"/>
      <c r="J40" s="23"/>
      <c r="K40" s="16"/>
      <c r="L40" s="23"/>
      <c r="M40" s="16"/>
      <c r="N40" s="16"/>
      <c r="O40" s="16"/>
      <c r="P40" s="16"/>
      <c r="Q40" s="16"/>
      <c r="R40" s="16"/>
    </row>
    <row r="41" spans="1:18" ht="15">
      <c r="A41" s="18" t="s">
        <v>62</v>
      </c>
      <c r="B41" s="19">
        <v>45597</v>
      </c>
      <c r="C41" s="20"/>
      <c r="D41" s="21"/>
      <c r="E41" s="24">
        <v>1E-3</v>
      </c>
      <c r="F41" s="20" t="s">
        <v>55</v>
      </c>
      <c r="G41" s="43" t="s">
        <v>23</v>
      </c>
      <c r="I41" s="21"/>
      <c r="J41" s="23"/>
      <c r="K41" s="16"/>
      <c r="L41" s="23"/>
      <c r="M41" s="16"/>
      <c r="N41" s="16"/>
      <c r="O41" s="16"/>
      <c r="P41" s="16"/>
      <c r="Q41" s="16"/>
      <c r="R41" s="16"/>
    </row>
    <row r="42" spans="1:18" ht="15">
      <c r="A42" s="18" t="s">
        <v>62</v>
      </c>
      <c r="B42" s="19">
        <v>45597</v>
      </c>
      <c r="C42" s="20"/>
      <c r="D42" s="21"/>
      <c r="E42" s="24">
        <v>1E-3</v>
      </c>
      <c r="F42" s="20" t="s">
        <v>55</v>
      </c>
      <c r="G42" s="44" t="s">
        <v>24</v>
      </c>
      <c r="I42" s="21"/>
      <c r="J42" s="23"/>
      <c r="K42" s="16"/>
      <c r="L42" s="23"/>
      <c r="M42" s="16"/>
      <c r="N42" s="16"/>
      <c r="O42" s="16"/>
      <c r="P42" s="16"/>
      <c r="Q42" s="16"/>
      <c r="R42" s="16"/>
    </row>
    <row r="43" spans="1:18" ht="15">
      <c r="A43" s="18" t="s">
        <v>62</v>
      </c>
      <c r="B43" s="19">
        <v>45597</v>
      </c>
      <c r="C43" s="20"/>
      <c r="D43" s="21"/>
      <c r="E43" s="24">
        <v>1E-3</v>
      </c>
      <c r="F43" s="20" t="s">
        <v>55</v>
      </c>
      <c r="G43" s="44" t="s">
        <v>54</v>
      </c>
      <c r="I43" s="21"/>
      <c r="J43" s="23"/>
      <c r="K43" s="16"/>
      <c r="L43" s="23"/>
      <c r="M43" s="16"/>
      <c r="N43" s="16"/>
      <c r="O43" s="16"/>
      <c r="P43" s="16"/>
      <c r="Q43" s="16"/>
      <c r="R43" s="16"/>
    </row>
    <row r="44" spans="1:18" ht="15">
      <c r="A44" s="18" t="s">
        <v>62</v>
      </c>
      <c r="B44" s="19">
        <v>45597</v>
      </c>
      <c r="C44" s="20"/>
      <c r="D44" s="21"/>
      <c r="E44" s="24">
        <v>1E-3</v>
      </c>
      <c r="F44" s="20" t="s">
        <v>55</v>
      </c>
      <c r="G44" s="44" t="s">
        <v>48</v>
      </c>
      <c r="I44" s="21"/>
      <c r="J44" s="23"/>
      <c r="K44" s="16"/>
      <c r="L44" s="23"/>
      <c r="M44" s="16"/>
      <c r="N44" s="16"/>
      <c r="O44" s="16"/>
      <c r="P44" s="16"/>
      <c r="Q44" s="16"/>
      <c r="R44" s="16"/>
    </row>
    <row r="45" spans="1:18" ht="15">
      <c r="A45" s="18" t="s">
        <v>62</v>
      </c>
      <c r="B45" s="19">
        <v>45597</v>
      </c>
      <c r="C45" s="20"/>
      <c r="D45" s="21"/>
      <c r="E45" s="24">
        <v>1E-3</v>
      </c>
      <c r="F45" s="20" t="s">
        <v>55</v>
      </c>
      <c r="G45" s="44" t="s">
        <v>40</v>
      </c>
      <c r="I45" s="21"/>
      <c r="J45" s="23"/>
      <c r="K45" s="16"/>
      <c r="L45" s="23"/>
      <c r="M45" s="16"/>
      <c r="N45" s="16"/>
      <c r="O45" s="16"/>
      <c r="P45" s="16"/>
      <c r="Q45" s="16"/>
      <c r="R45" s="16"/>
    </row>
    <row r="46" spans="1:18" ht="15">
      <c r="A46" s="18" t="s">
        <v>62</v>
      </c>
      <c r="B46" s="19">
        <v>45597</v>
      </c>
      <c r="C46" s="20"/>
      <c r="D46" s="21"/>
      <c r="E46" s="24">
        <v>1E-3</v>
      </c>
      <c r="F46" s="20" t="s">
        <v>55</v>
      </c>
      <c r="G46" s="44" t="s">
        <v>46</v>
      </c>
      <c r="I46" s="21"/>
      <c r="J46" s="23"/>
      <c r="K46" s="16"/>
      <c r="L46" s="23"/>
      <c r="M46" s="16"/>
      <c r="N46" s="16"/>
      <c r="O46" s="16"/>
      <c r="P46" s="16"/>
      <c r="Q46" s="16"/>
      <c r="R46" s="16"/>
    </row>
    <row r="47" spans="1:18" ht="15">
      <c r="A47" s="18" t="s">
        <v>62</v>
      </c>
      <c r="B47" s="19">
        <v>45597</v>
      </c>
      <c r="C47" s="20"/>
      <c r="D47" s="21"/>
      <c r="E47" s="24">
        <v>1E-3</v>
      </c>
      <c r="F47" s="20" t="s">
        <v>56</v>
      </c>
      <c r="G47" s="43" t="s">
        <v>2</v>
      </c>
      <c r="I47" s="21"/>
      <c r="J47" s="23"/>
      <c r="K47" s="16"/>
      <c r="L47" s="23"/>
      <c r="M47" s="16"/>
      <c r="N47" s="16"/>
      <c r="O47" s="16"/>
      <c r="P47" s="16"/>
      <c r="Q47" s="16"/>
      <c r="R47" s="16"/>
    </row>
    <row r="48" spans="1:18" ht="15">
      <c r="A48" s="18" t="s">
        <v>62</v>
      </c>
      <c r="B48" s="19">
        <v>45597</v>
      </c>
      <c r="C48" s="20"/>
      <c r="D48" s="21"/>
      <c r="E48" s="24">
        <v>1E-3</v>
      </c>
      <c r="F48" s="20" t="s">
        <v>56</v>
      </c>
      <c r="G48" s="23" t="s">
        <v>3</v>
      </c>
      <c r="I48" s="21"/>
      <c r="J48" s="23"/>
      <c r="K48" s="16"/>
      <c r="L48" s="23"/>
      <c r="M48" s="16"/>
      <c r="N48" s="16"/>
      <c r="O48" s="16"/>
      <c r="P48" s="16"/>
      <c r="Q48" s="16"/>
      <c r="R48" s="16"/>
    </row>
    <row r="49" spans="1:18" ht="15">
      <c r="A49" s="18" t="s">
        <v>62</v>
      </c>
      <c r="B49" s="19">
        <v>45597</v>
      </c>
      <c r="C49" s="20"/>
      <c r="D49" s="21"/>
      <c r="E49" s="24">
        <v>1E-3</v>
      </c>
      <c r="F49" s="20" t="s">
        <v>56</v>
      </c>
      <c r="G49" s="43" t="s">
        <v>4</v>
      </c>
      <c r="I49" s="21"/>
      <c r="J49" s="23"/>
      <c r="K49" s="16"/>
      <c r="L49" s="23"/>
      <c r="M49" s="16"/>
      <c r="N49" s="16"/>
      <c r="O49" s="16"/>
      <c r="P49" s="16"/>
      <c r="Q49" s="16"/>
      <c r="R49" s="16"/>
    </row>
    <row r="50" spans="1:18" ht="15">
      <c r="A50" s="18" t="s">
        <v>62</v>
      </c>
      <c r="B50" s="19">
        <v>45597</v>
      </c>
      <c r="C50" s="20"/>
      <c r="D50" s="21"/>
      <c r="E50" s="24">
        <v>1E-3</v>
      </c>
      <c r="F50" s="20" t="s">
        <v>56</v>
      </c>
      <c r="G50" s="43" t="s">
        <v>5</v>
      </c>
      <c r="I50" s="21"/>
      <c r="J50" s="23"/>
      <c r="K50" s="16"/>
      <c r="L50" s="23"/>
      <c r="M50" s="16"/>
      <c r="N50" s="16"/>
      <c r="O50" s="16"/>
      <c r="P50" s="16"/>
      <c r="Q50" s="16"/>
      <c r="R50" s="16"/>
    </row>
    <row r="51" spans="1:18" ht="15">
      <c r="A51" s="18" t="s">
        <v>62</v>
      </c>
      <c r="B51" s="19">
        <v>45597</v>
      </c>
      <c r="C51" s="20"/>
      <c r="D51" s="21"/>
      <c r="E51" s="24">
        <v>1E-3</v>
      </c>
      <c r="F51" s="20" t="s">
        <v>56</v>
      </c>
      <c r="G51" s="43" t="s">
        <v>17</v>
      </c>
      <c r="I51" s="21"/>
      <c r="J51" s="23"/>
      <c r="K51" s="16"/>
      <c r="L51" s="23"/>
      <c r="M51" s="16"/>
      <c r="N51" s="16"/>
      <c r="O51" s="16"/>
      <c r="P51" s="16"/>
      <c r="Q51" s="16"/>
      <c r="R51" s="16"/>
    </row>
    <row r="52" spans="1:18" ht="15">
      <c r="A52" s="18" t="s">
        <v>62</v>
      </c>
      <c r="B52" s="19">
        <v>45597</v>
      </c>
      <c r="C52" s="20"/>
      <c r="D52" s="21"/>
      <c r="E52" s="24">
        <v>1E-3</v>
      </c>
      <c r="F52" s="20" t="s">
        <v>56</v>
      </c>
      <c r="G52" s="43" t="s">
        <v>6</v>
      </c>
      <c r="I52" s="21"/>
      <c r="J52" s="23"/>
      <c r="K52" s="16"/>
      <c r="L52" s="23"/>
      <c r="M52" s="16"/>
      <c r="N52" s="16"/>
      <c r="O52" s="16"/>
      <c r="P52" s="16"/>
      <c r="Q52" s="16"/>
      <c r="R52" s="16"/>
    </row>
    <row r="53" spans="1:18" ht="15">
      <c r="A53" s="18" t="s">
        <v>62</v>
      </c>
      <c r="B53" s="19">
        <v>45597</v>
      </c>
      <c r="C53" s="20"/>
      <c r="D53" s="21"/>
      <c r="E53" s="24">
        <v>1E-3</v>
      </c>
      <c r="F53" s="20" t="s">
        <v>56</v>
      </c>
      <c r="G53" s="43" t="s">
        <v>21</v>
      </c>
      <c r="I53" s="21"/>
      <c r="J53" s="23"/>
      <c r="K53" s="16"/>
      <c r="L53" s="23"/>
      <c r="M53" s="16"/>
      <c r="N53" s="16"/>
      <c r="O53" s="16"/>
      <c r="P53" s="16"/>
      <c r="Q53" s="16"/>
      <c r="R53" s="16"/>
    </row>
    <row r="54" spans="1:18" ht="15">
      <c r="A54" s="18" t="s">
        <v>62</v>
      </c>
      <c r="B54" s="19">
        <v>45597</v>
      </c>
      <c r="C54" s="20"/>
      <c r="D54" s="21"/>
      <c r="E54" s="24">
        <v>1E-3</v>
      </c>
      <c r="F54" s="20" t="s">
        <v>56</v>
      </c>
      <c r="G54" s="43" t="s">
        <v>20</v>
      </c>
      <c r="I54" s="21"/>
      <c r="J54" s="23"/>
      <c r="K54" s="16"/>
      <c r="L54" s="23"/>
      <c r="M54" s="16"/>
      <c r="N54" s="16"/>
      <c r="O54" s="16"/>
      <c r="P54" s="16"/>
      <c r="Q54" s="16"/>
      <c r="R54" s="16"/>
    </row>
    <row r="55" spans="1:18" ht="15">
      <c r="A55" s="18" t="s">
        <v>62</v>
      </c>
      <c r="B55" s="19">
        <v>45597</v>
      </c>
      <c r="C55" s="20"/>
      <c r="D55" s="21"/>
      <c r="E55" s="24">
        <v>1E-3</v>
      </c>
      <c r="F55" s="20" t="s">
        <v>56</v>
      </c>
      <c r="G55" s="43" t="s">
        <v>22</v>
      </c>
      <c r="I55" s="21"/>
      <c r="J55" s="23"/>
      <c r="K55" s="16"/>
      <c r="L55" s="23"/>
      <c r="M55" s="16"/>
      <c r="N55" s="16"/>
      <c r="O55" s="16"/>
      <c r="P55" s="16"/>
      <c r="Q55" s="16"/>
      <c r="R55" s="16"/>
    </row>
    <row r="56" spans="1:18" ht="15">
      <c r="A56" s="18" t="s">
        <v>62</v>
      </c>
      <c r="B56" s="19">
        <v>45597</v>
      </c>
      <c r="C56" s="20"/>
      <c r="D56" s="21"/>
      <c r="E56" s="24">
        <v>1E-3</v>
      </c>
      <c r="F56" s="20" t="s">
        <v>56</v>
      </c>
      <c r="G56" s="43" t="s">
        <v>23</v>
      </c>
      <c r="I56" s="21"/>
      <c r="J56" s="23"/>
      <c r="K56" s="16"/>
      <c r="L56" s="23"/>
      <c r="M56" s="16"/>
      <c r="N56" s="16"/>
      <c r="O56" s="16"/>
      <c r="P56" s="16"/>
      <c r="Q56" s="16"/>
      <c r="R56" s="16"/>
    </row>
    <row r="57" spans="1:18" ht="15">
      <c r="A57" s="18" t="s">
        <v>62</v>
      </c>
      <c r="B57" s="19">
        <v>45597</v>
      </c>
      <c r="C57" s="20"/>
      <c r="D57" s="21"/>
      <c r="E57" s="24">
        <v>1E-3</v>
      </c>
      <c r="F57" s="20" t="s">
        <v>56</v>
      </c>
      <c r="G57" s="44" t="s">
        <v>24</v>
      </c>
      <c r="I57" s="21"/>
      <c r="J57" s="23"/>
      <c r="K57" s="16"/>
      <c r="L57" s="23"/>
      <c r="M57" s="16"/>
      <c r="N57" s="16"/>
      <c r="O57" s="16"/>
      <c r="P57" s="16"/>
      <c r="Q57" s="16"/>
      <c r="R57" s="16"/>
    </row>
    <row r="58" spans="1:18" ht="15">
      <c r="A58" s="18" t="s">
        <v>62</v>
      </c>
      <c r="B58" s="19">
        <v>45597</v>
      </c>
      <c r="C58" s="20"/>
      <c r="D58" s="21"/>
      <c r="E58" s="24">
        <v>1E-3</v>
      </c>
      <c r="F58" s="20" t="s">
        <v>56</v>
      </c>
      <c r="G58" s="44" t="s">
        <v>40</v>
      </c>
      <c r="I58" s="21"/>
      <c r="J58" s="23"/>
      <c r="K58" s="16"/>
      <c r="L58" s="23"/>
      <c r="M58" s="16"/>
      <c r="N58" s="16"/>
      <c r="O58" s="16"/>
      <c r="P58" s="16"/>
      <c r="Q58" s="16"/>
      <c r="R58" s="16"/>
    </row>
    <row r="59" spans="1:18" ht="15">
      <c r="A59" s="18" t="s">
        <v>62</v>
      </c>
      <c r="B59" s="19">
        <v>45597</v>
      </c>
      <c r="C59" s="20"/>
      <c r="D59" s="21"/>
      <c r="E59" s="24">
        <v>1E-3</v>
      </c>
      <c r="F59" s="20" t="s">
        <v>56</v>
      </c>
      <c r="G59" s="44" t="s">
        <v>45</v>
      </c>
      <c r="I59" s="21"/>
      <c r="J59" s="23"/>
      <c r="K59" s="16"/>
      <c r="L59" s="23"/>
      <c r="M59" s="16"/>
      <c r="N59" s="16"/>
      <c r="O59" s="16"/>
      <c r="P59" s="16"/>
      <c r="Q59" s="16"/>
      <c r="R59" s="16"/>
    </row>
    <row r="60" spans="1:18" ht="15">
      <c r="A60" s="18" t="s">
        <v>62</v>
      </c>
      <c r="B60" s="19">
        <v>45597</v>
      </c>
      <c r="C60" s="20"/>
      <c r="D60" s="21"/>
      <c r="E60" s="24">
        <v>1E-3</v>
      </c>
      <c r="F60" s="20" t="s">
        <v>56</v>
      </c>
      <c r="G60" s="44" t="s">
        <v>46</v>
      </c>
      <c r="I60" s="21"/>
      <c r="J60" s="23"/>
      <c r="K60" s="16"/>
      <c r="L60" s="23"/>
      <c r="M60" s="16"/>
      <c r="N60" s="16"/>
      <c r="O60" s="16"/>
      <c r="P60" s="16"/>
      <c r="Q60" s="16"/>
      <c r="R60" s="16"/>
    </row>
    <row r="61" spans="1:18" ht="15">
      <c r="A61" s="18" t="s">
        <v>62</v>
      </c>
      <c r="B61" s="19">
        <v>45597</v>
      </c>
      <c r="C61" s="20"/>
      <c r="D61" s="21"/>
      <c r="E61" s="24">
        <v>1E-3</v>
      </c>
      <c r="F61" s="20" t="s">
        <v>56</v>
      </c>
      <c r="G61" s="44" t="s">
        <v>47</v>
      </c>
      <c r="I61" s="21"/>
      <c r="J61" s="23"/>
      <c r="K61" s="16"/>
      <c r="L61" s="23"/>
      <c r="M61" s="16"/>
      <c r="N61" s="16"/>
      <c r="O61" s="16"/>
      <c r="P61" s="16"/>
      <c r="Q61" s="16"/>
      <c r="R61" s="16"/>
    </row>
    <row r="62" spans="1:18" ht="15">
      <c r="A62" s="18" t="s">
        <v>62</v>
      </c>
      <c r="B62" s="19">
        <v>45597</v>
      </c>
      <c r="E62" s="48">
        <v>1E-3</v>
      </c>
      <c r="F62" s="46" t="s">
        <v>56</v>
      </c>
      <c r="G62" s="43" t="s">
        <v>54</v>
      </c>
      <c r="H62" s="49"/>
      <c r="I62" s="47"/>
      <c r="J62" s="49"/>
      <c r="K62" s="16"/>
      <c r="L62" s="49"/>
      <c r="M62" s="16"/>
      <c r="N62" s="16"/>
      <c r="O62" s="16"/>
      <c r="P62" s="16"/>
      <c r="Q62" s="16"/>
      <c r="R62" s="16"/>
    </row>
    <row r="63" spans="1:18" ht="15">
      <c r="A63" s="18" t="s">
        <v>62</v>
      </c>
      <c r="B63" s="19">
        <v>45597</v>
      </c>
      <c r="E63" s="48">
        <v>1E-3</v>
      </c>
      <c r="F63" s="46" t="s">
        <v>56</v>
      </c>
      <c r="G63" s="43" t="s">
        <v>41</v>
      </c>
      <c r="H63" s="49"/>
      <c r="I63" s="47"/>
      <c r="J63" s="49"/>
      <c r="K63" s="16"/>
      <c r="L63" s="49"/>
      <c r="M63" s="16"/>
      <c r="N63" s="16"/>
      <c r="O63" s="16"/>
      <c r="P63" s="16"/>
      <c r="Q63" s="16"/>
      <c r="R63" s="16"/>
    </row>
    <row r="64" spans="1:18" ht="15">
      <c r="A64" s="18" t="s">
        <v>62</v>
      </c>
      <c r="B64" s="19">
        <v>45597</v>
      </c>
      <c r="E64" s="48">
        <v>1E-3</v>
      </c>
      <c r="F64" s="46" t="s">
        <v>56</v>
      </c>
      <c r="G64" s="43" t="s">
        <v>42</v>
      </c>
      <c r="H64" s="49"/>
      <c r="I64" s="47"/>
      <c r="J64" s="49"/>
      <c r="K64" s="16"/>
      <c r="L64" s="49"/>
      <c r="M64" s="16"/>
      <c r="N64" s="16"/>
      <c r="O64" s="16"/>
      <c r="P64" s="16"/>
      <c r="Q64" s="16"/>
      <c r="R64" s="16"/>
    </row>
    <row r="65" spans="1:18" ht="15">
      <c r="A65" s="18" t="s">
        <v>62</v>
      </c>
      <c r="B65" s="19">
        <v>45597</v>
      </c>
      <c r="E65" s="48">
        <v>1E-3</v>
      </c>
      <c r="F65" s="46" t="s">
        <v>56</v>
      </c>
      <c r="G65" s="43" t="s">
        <v>43</v>
      </c>
      <c r="H65" s="49"/>
      <c r="I65" s="47"/>
      <c r="J65" s="49"/>
      <c r="K65" s="16"/>
      <c r="L65" s="49"/>
      <c r="M65" s="16"/>
      <c r="N65" s="16"/>
      <c r="O65" s="16"/>
      <c r="P65" s="16"/>
      <c r="Q65" s="16"/>
      <c r="R65" s="16"/>
    </row>
    <row r="66" spans="1:18" ht="15">
      <c r="A66" s="18" t="s">
        <v>62</v>
      </c>
      <c r="B66" s="19">
        <v>45597</v>
      </c>
      <c r="E66" s="48">
        <v>1E-3</v>
      </c>
      <c r="F66" s="46" t="s">
        <v>56</v>
      </c>
      <c r="G66" s="43" t="s">
        <v>44</v>
      </c>
      <c r="H66" s="49"/>
      <c r="I66" s="47"/>
      <c r="J66" s="49"/>
      <c r="K66" s="54"/>
      <c r="L66" s="49"/>
      <c r="M66" s="16"/>
      <c r="N66" s="16"/>
      <c r="O66" s="16"/>
      <c r="P66" s="16"/>
      <c r="Q66" s="16"/>
      <c r="R66" s="16"/>
    </row>
    <row r="67" spans="1:18" ht="15">
      <c r="A67" s="18" t="s">
        <v>62</v>
      </c>
      <c r="B67" s="19">
        <v>45597</v>
      </c>
      <c r="C67" s="20" t="s">
        <v>64</v>
      </c>
      <c r="D67" s="20" t="s">
        <v>120</v>
      </c>
      <c r="E67" s="24">
        <v>7000</v>
      </c>
      <c r="F67" s="55" t="s">
        <v>53</v>
      </c>
      <c r="G67" s="43" t="s">
        <v>6</v>
      </c>
      <c r="H67" s="23" t="s">
        <v>124</v>
      </c>
      <c r="I67" s="21" t="s">
        <v>37</v>
      </c>
      <c r="J67" s="21" t="s">
        <v>174</v>
      </c>
      <c r="K67" s="56"/>
      <c r="L67" s="23"/>
      <c r="M67" s="16"/>
      <c r="N67" s="16"/>
      <c r="O67" s="16"/>
      <c r="P67" s="16"/>
      <c r="Q67" s="16"/>
      <c r="R67" s="16"/>
    </row>
    <row r="68" spans="1:18" ht="15">
      <c r="A68" s="18" t="s">
        <v>62</v>
      </c>
      <c r="B68" s="19">
        <v>45597</v>
      </c>
      <c r="C68" s="20" t="s">
        <v>65</v>
      </c>
      <c r="D68" s="20"/>
      <c r="E68" s="24">
        <v>0</v>
      </c>
      <c r="F68" s="55" t="s">
        <v>53</v>
      </c>
      <c r="G68" s="43" t="s">
        <v>3</v>
      </c>
      <c r="H68" s="23" t="s">
        <v>125</v>
      </c>
      <c r="I68" s="21" t="s">
        <v>50</v>
      </c>
      <c r="J68" s="21"/>
      <c r="K68" s="56"/>
      <c r="L68" s="23"/>
      <c r="M68" s="16"/>
      <c r="N68" s="16"/>
      <c r="O68" s="16"/>
      <c r="P68" s="16"/>
      <c r="Q68" s="16"/>
      <c r="R68" s="16"/>
    </row>
    <row r="69" spans="1:18" ht="17" customHeight="1">
      <c r="A69" s="18" t="s">
        <v>62</v>
      </c>
      <c r="B69" s="19">
        <v>45597</v>
      </c>
      <c r="C69" s="20" t="s">
        <v>66</v>
      </c>
      <c r="D69" s="20"/>
      <c r="E69" s="24">
        <v>167.1</v>
      </c>
      <c r="F69" s="55" t="s">
        <v>53</v>
      </c>
      <c r="G69" s="43" t="s">
        <v>3</v>
      </c>
      <c r="H69" s="56" t="s">
        <v>126</v>
      </c>
      <c r="I69" s="62" t="s">
        <v>37</v>
      </c>
      <c r="J69" s="63"/>
      <c r="K69" s="56"/>
      <c r="L69" s="56"/>
      <c r="M69" s="16"/>
      <c r="N69" s="16"/>
      <c r="O69" s="16"/>
      <c r="P69" s="16"/>
      <c r="Q69" s="16"/>
      <c r="R69" s="16"/>
    </row>
    <row r="70" spans="1:18" ht="17" customHeight="1">
      <c r="A70" s="18" t="s">
        <v>62</v>
      </c>
      <c r="B70" s="19">
        <v>45597</v>
      </c>
      <c r="C70" s="20" t="s">
        <v>67</v>
      </c>
      <c r="D70" s="20"/>
      <c r="E70" s="24">
        <v>655</v>
      </c>
      <c r="F70" s="55" t="s">
        <v>53</v>
      </c>
      <c r="G70" s="43" t="s">
        <v>3</v>
      </c>
      <c r="H70" s="56" t="s">
        <v>127</v>
      </c>
      <c r="I70" s="62" t="s">
        <v>37</v>
      </c>
      <c r="J70" s="63"/>
      <c r="K70" s="56"/>
      <c r="L70" s="56"/>
      <c r="M70" s="16"/>
      <c r="N70" s="16"/>
      <c r="O70" s="16"/>
      <c r="P70" s="16"/>
      <c r="Q70" s="16"/>
      <c r="R70" s="16"/>
    </row>
    <row r="71" spans="1:18" ht="17" customHeight="1">
      <c r="A71" s="18" t="s">
        <v>62</v>
      </c>
      <c r="B71" s="19">
        <v>45597</v>
      </c>
      <c r="C71" s="20" t="s">
        <v>68</v>
      </c>
      <c r="D71" s="20"/>
      <c r="E71" s="24">
        <v>0</v>
      </c>
      <c r="F71" s="55" t="s">
        <v>53</v>
      </c>
      <c r="G71" s="43" t="s">
        <v>3</v>
      </c>
      <c r="H71" s="56" t="s">
        <v>128</v>
      </c>
      <c r="I71" s="62" t="s">
        <v>50</v>
      </c>
      <c r="J71" s="63"/>
      <c r="K71" s="56"/>
      <c r="L71" s="56"/>
      <c r="M71" s="16"/>
      <c r="N71" s="16"/>
      <c r="O71" s="16"/>
      <c r="P71" s="16"/>
      <c r="Q71" s="16"/>
      <c r="R71" s="16"/>
    </row>
    <row r="72" spans="1:18" ht="17" customHeight="1">
      <c r="A72" s="18" t="s">
        <v>62</v>
      </c>
      <c r="B72" s="19">
        <v>45597</v>
      </c>
      <c r="C72" s="20" t="s">
        <v>69</v>
      </c>
      <c r="D72" s="20"/>
      <c r="E72" s="24">
        <v>0</v>
      </c>
      <c r="F72" s="55" t="s">
        <v>53</v>
      </c>
      <c r="G72" s="43" t="s">
        <v>3</v>
      </c>
      <c r="H72" s="56" t="s">
        <v>129</v>
      </c>
      <c r="I72" s="62" t="s">
        <v>50</v>
      </c>
      <c r="J72" s="63"/>
      <c r="K72" s="56"/>
      <c r="L72" s="56"/>
      <c r="M72" s="16"/>
      <c r="N72" s="16"/>
      <c r="O72" s="16"/>
      <c r="P72" s="16"/>
      <c r="Q72" s="16"/>
      <c r="R72" s="16"/>
    </row>
    <row r="73" spans="1:18" ht="17" customHeight="1">
      <c r="A73" s="18" t="s">
        <v>62</v>
      </c>
      <c r="B73" s="19">
        <v>45597</v>
      </c>
      <c r="C73" s="20" t="s">
        <v>70</v>
      </c>
      <c r="D73" s="20"/>
      <c r="E73" s="24">
        <v>481.95</v>
      </c>
      <c r="F73" s="55" t="s">
        <v>53</v>
      </c>
      <c r="G73" s="43" t="s">
        <v>3</v>
      </c>
      <c r="H73" s="56" t="s">
        <v>130</v>
      </c>
      <c r="I73" s="62" t="s">
        <v>37</v>
      </c>
      <c r="J73" s="63"/>
      <c r="K73" s="56"/>
      <c r="L73" s="56"/>
      <c r="M73" s="16"/>
      <c r="N73" s="16"/>
      <c r="O73" s="16"/>
      <c r="P73" s="16"/>
      <c r="Q73" s="16"/>
      <c r="R73" s="16"/>
    </row>
    <row r="74" spans="1:18" ht="17" customHeight="1">
      <c r="A74" s="18" t="s">
        <v>62</v>
      </c>
      <c r="B74" s="19">
        <v>45597</v>
      </c>
      <c r="C74" s="20" t="s">
        <v>71</v>
      </c>
      <c r="D74" s="20"/>
      <c r="E74" s="24">
        <v>1605</v>
      </c>
      <c r="F74" s="55" t="s">
        <v>53</v>
      </c>
      <c r="G74" s="43" t="s">
        <v>5</v>
      </c>
      <c r="H74" s="56" t="s">
        <v>131</v>
      </c>
      <c r="I74" s="62" t="s">
        <v>37</v>
      </c>
      <c r="J74" s="63"/>
      <c r="K74" s="56"/>
      <c r="L74" s="56"/>
      <c r="M74" s="16"/>
      <c r="N74" s="16"/>
      <c r="O74" s="16"/>
      <c r="P74" s="16"/>
      <c r="Q74" s="16"/>
      <c r="R74" s="16"/>
    </row>
    <row r="75" spans="1:18" ht="17" customHeight="1">
      <c r="A75" s="18" t="s">
        <v>62</v>
      </c>
      <c r="B75" s="19">
        <v>45597</v>
      </c>
      <c r="C75" s="20" t="s">
        <v>72</v>
      </c>
      <c r="D75" s="20"/>
      <c r="E75" s="24">
        <v>2982</v>
      </c>
      <c r="F75" s="55" t="s">
        <v>53</v>
      </c>
      <c r="G75" s="43" t="s">
        <v>5</v>
      </c>
      <c r="H75" s="56" t="s">
        <v>132</v>
      </c>
      <c r="I75" s="62" t="s">
        <v>37</v>
      </c>
      <c r="J75" s="63"/>
      <c r="K75" s="56"/>
      <c r="L75" s="56"/>
      <c r="M75" s="16"/>
      <c r="N75" s="16"/>
      <c r="O75" s="16"/>
      <c r="P75" s="16"/>
      <c r="Q75" s="16"/>
      <c r="R75" s="16"/>
    </row>
    <row r="76" spans="1:18" ht="17" customHeight="1">
      <c r="A76" s="18" t="s">
        <v>62</v>
      </c>
      <c r="B76" s="19">
        <v>45597</v>
      </c>
      <c r="C76" s="20" t="s">
        <v>73</v>
      </c>
      <c r="D76" s="20"/>
      <c r="E76" s="24">
        <v>2100</v>
      </c>
      <c r="F76" s="55" t="s">
        <v>53</v>
      </c>
      <c r="G76" s="43" t="s">
        <v>17</v>
      </c>
      <c r="H76" s="56" t="s">
        <v>133</v>
      </c>
      <c r="I76" s="62" t="s">
        <v>37</v>
      </c>
      <c r="J76" s="63"/>
      <c r="K76" s="56"/>
      <c r="L76" s="56"/>
      <c r="M76" s="16"/>
      <c r="N76" s="16"/>
      <c r="O76" s="16"/>
      <c r="P76" s="16"/>
      <c r="Q76" s="16"/>
      <c r="R76" s="16"/>
    </row>
    <row r="77" spans="1:18" ht="17" customHeight="1">
      <c r="A77" s="18" t="s">
        <v>62</v>
      </c>
      <c r="B77" s="19">
        <v>45597</v>
      </c>
      <c r="C77" s="20" t="s">
        <v>74</v>
      </c>
      <c r="D77" s="20"/>
      <c r="E77" s="24">
        <v>0</v>
      </c>
      <c r="F77" s="55" t="s">
        <v>53</v>
      </c>
      <c r="G77" s="43" t="s">
        <v>17</v>
      </c>
      <c r="H77" s="56" t="s">
        <v>134</v>
      </c>
      <c r="I77" s="62" t="s">
        <v>50</v>
      </c>
      <c r="J77" s="63"/>
      <c r="K77" s="56"/>
      <c r="L77" s="56"/>
      <c r="M77" s="16"/>
      <c r="N77" s="16"/>
      <c r="O77" s="16"/>
      <c r="P77" s="16"/>
      <c r="Q77" s="16"/>
      <c r="R77" s="16"/>
    </row>
    <row r="78" spans="1:18" ht="17" customHeight="1">
      <c r="A78" s="18" t="s">
        <v>62</v>
      </c>
      <c r="B78" s="19">
        <v>45597</v>
      </c>
      <c r="C78" s="20" t="s">
        <v>75</v>
      </c>
      <c r="D78" s="20"/>
      <c r="E78" s="24">
        <v>4454.8999999999996</v>
      </c>
      <c r="F78" s="55" t="s">
        <v>53</v>
      </c>
      <c r="G78" s="43" t="s">
        <v>17</v>
      </c>
      <c r="H78" s="56" t="s">
        <v>134</v>
      </c>
      <c r="I78" s="62" t="s">
        <v>37</v>
      </c>
      <c r="J78" s="63"/>
      <c r="K78" s="56"/>
      <c r="L78" s="56"/>
      <c r="M78" s="16"/>
      <c r="N78" s="16"/>
      <c r="O78" s="16"/>
      <c r="P78" s="16"/>
      <c r="Q78" s="16"/>
      <c r="R78" s="16"/>
    </row>
    <row r="79" spans="1:18" ht="17" customHeight="1">
      <c r="A79" s="18" t="s">
        <v>62</v>
      </c>
      <c r="B79" s="19">
        <v>45597</v>
      </c>
      <c r="C79" s="20" t="s">
        <v>76</v>
      </c>
      <c r="D79" s="20"/>
      <c r="E79" s="24">
        <v>7000</v>
      </c>
      <c r="F79" s="55" t="s">
        <v>53</v>
      </c>
      <c r="G79" s="43" t="s">
        <v>23</v>
      </c>
      <c r="H79" s="56" t="s">
        <v>135</v>
      </c>
      <c r="I79" s="62" t="s">
        <v>37</v>
      </c>
      <c r="J79" s="63"/>
      <c r="K79" s="56"/>
      <c r="L79" s="56"/>
      <c r="M79" s="16"/>
      <c r="N79" s="16"/>
      <c r="O79" s="16"/>
      <c r="P79" s="16"/>
      <c r="Q79" s="16"/>
      <c r="R79" s="16"/>
    </row>
    <row r="80" spans="1:18" ht="17" customHeight="1">
      <c r="A80" s="18" t="s">
        <v>62</v>
      </c>
      <c r="B80" s="19">
        <v>45597</v>
      </c>
      <c r="C80" s="20" t="s">
        <v>77</v>
      </c>
      <c r="D80" s="20"/>
      <c r="E80" s="24">
        <v>330</v>
      </c>
      <c r="F80" s="55" t="s">
        <v>52</v>
      </c>
      <c r="G80" s="43" t="s">
        <v>3</v>
      </c>
      <c r="H80" s="56" t="s">
        <v>136</v>
      </c>
      <c r="I80" s="62" t="s">
        <v>37</v>
      </c>
      <c r="J80" s="63"/>
      <c r="K80" s="56"/>
      <c r="L80" s="56"/>
      <c r="M80" s="16"/>
      <c r="N80" s="16"/>
      <c r="O80" s="16"/>
      <c r="P80" s="16"/>
      <c r="Q80" s="16"/>
      <c r="R80" s="16"/>
    </row>
    <row r="81" spans="1:18" ht="17" customHeight="1">
      <c r="A81" s="18" t="s">
        <v>62</v>
      </c>
      <c r="B81" s="19">
        <v>45597</v>
      </c>
      <c r="C81" s="20" t="s">
        <v>78</v>
      </c>
      <c r="D81" s="20"/>
      <c r="E81" s="24">
        <v>330</v>
      </c>
      <c r="F81" s="55" t="s">
        <v>55</v>
      </c>
      <c r="G81" s="43" t="s">
        <v>3</v>
      </c>
      <c r="H81" s="56" t="s">
        <v>137</v>
      </c>
      <c r="I81" s="62" t="s">
        <v>37</v>
      </c>
      <c r="J81" s="63"/>
      <c r="K81" s="56"/>
      <c r="L81" s="56"/>
      <c r="M81" s="16"/>
      <c r="N81" s="16"/>
      <c r="O81" s="16"/>
      <c r="P81" s="16"/>
      <c r="Q81" s="16"/>
      <c r="R81" s="16"/>
    </row>
    <row r="82" spans="1:18" ht="17" customHeight="1">
      <c r="A82" s="18" t="s">
        <v>62</v>
      </c>
      <c r="B82" s="19">
        <v>45597</v>
      </c>
      <c r="C82" s="20" t="s">
        <v>79</v>
      </c>
      <c r="D82" s="20" t="s">
        <v>121</v>
      </c>
      <c r="E82" s="24">
        <v>1662.4</v>
      </c>
      <c r="F82" s="55" t="s">
        <v>56</v>
      </c>
      <c r="G82" s="43" t="s">
        <v>5</v>
      </c>
      <c r="H82" s="56" t="s">
        <v>138</v>
      </c>
      <c r="I82" s="62" t="s">
        <v>37</v>
      </c>
      <c r="J82" s="63" t="s">
        <v>174</v>
      </c>
      <c r="K82" s="56"/>
      <c r="L82" s="56"/>
      <c r="M82" s="16"/>
      <c r="N82" s="16"/>
      <c r="O82" s="16"/>
      <c r="P82" s="16"/>
      <c r="Q82" s="16"/>
      <c r="R82" s="16"/>
    </row>
    <row r="83" spans="1:18" ht="17" customHeight="1">
      <c r="A83" s="18" t="s">
        <v>62</v>
      </c>
      <c r="B83" s="19">
        <v>45597</v>
      </c>
      <c r="C83" s="20" t="s">
        <v>80</v>
      </c>
      <c r="D83" s="20"/>
      <c r="E83" s="24">
        <v>1832.6</v>
      </c>
      <c r="F83" s="55" t="s">
        <v>56</v>
      </c>
      <c r="G83" s="43" t="s">
        <v>5</v>
      </c>
      <c r="H83" s="56" t="s">
        <v>139</v>
      </c>
      <c r="I83" s="62" t="s">
        <v>37</v>
      </c>
      <c r="J83" s="63"/>
      <c r="K83" s="56"/>
      <c r="L83" s="56"/>
      <c r="M83" s="16"/>
      <c r="N83" s="16"/>
      <c r="O83" s="16"/>
      <c r="P83" s="16"/>
      <c r="Q83" s="16"/>
      <c r="R83" s="16"/>
    </row>
    <row r="84" spans="1:18" ht="17" customHeight="1">
      <c r="A84" s="18" t="s">
        <v>62</v>
      </c>
      <c r="B84" s="19">
        <v>45600</v>
      </c>
      <c r="C84" s="20" t="s">
        <v>81</v>
      </c>
      <c r="D84" s="20"/>
      <c r="E84" s="24">
        <v>525.08000000000004</v>
      </c>
      <c r="F84" s="55" t="s">
        <v>53</v>
      </c>
      <c r="G84" s="43" t="s">
        <v>3</v>
      </c>
      <c r="H84" s="56" t="s">
        <v>140</v>
      </c>
      <c r="I84" s="62" t="s">
        <v>37</v>
      </c>
      <c r="J84" s="63"/>
      <c r="K84" s="56"/>
      <c r="L84" s="56"/>
      <c r="M84" s="16"/>
      <c r="N84" s="16"/>
      <c r="O84" s="16"/>
      <c r="P84" s="16"/>
      <c r="Q84" s="16"/>
      <c r="R84" s="16"/>
    </row>
    <row r="85" spans="1:18" ht="17" customHeight="1">
      <c r="A85" s="18" t="s">
        <v>62</v>
      </c>
      <c r="B85" s="19">
        <v>45600</v>
      </c>
      <c r="C85" s="20" t="s">
        <v>82</v>
      </c>
      <c r="D85" s="20"/>
      <c r="E85" s="24">
        <v>322</v>
      </c>
      <c r="F85" s="55" t="s">
        <v>53</v>
      </c>
      <c r="G85" s="43" t="s">
        <v>3</v>
      </c>
      <c r="H85" s="56" t="s">
        <v>141</v>
      </c>
      <c r="I85" s="62" t="s">
        <v>37</v>
      </c>
      <c r="J85" s="63"/>
      <c r="K85" s="56"/>
      <c r="L85" s="56"/>
      <c r="M85" s="16"/>
      <c r="N85" s="16"/>
      <c r="O85" s="16"/>
      <c r="P85" s="16"/>
      <c r="Q85" s="16"/>
      <c r="R85" s="16"/>
    </row>
    <row r="86" spans="1:18" ht="17" customHeight="1">
      <c r="A86" s="18" t="s">
        <v>62</v>
      </c>
      <c r="B86" s="19">
        <v>45600</v>
      </c>
      <c r="C86" s="20" t="s">
        <v>83</v>
      </c>
      <c r="D86" s="20"/>
      <c r="E86" s="24">
        <v>400</v>
      </c>
      <c r="F86" s="55" t="s">
        <v>53</v>
      </c>
      <c r="G86" s="43" t="s">
        <v>3</v>
      </c>
      <c r="H86" s="56" t="s">
        <v>142</v>
      </c>
      <c r="I86" s="62" t="s">
        <v>37</v>
      </c>
      <c r="J86" s="63"/>
      <c r="K86" s="56"/>
      <c r="L86" s="56"/>
      <c r="M86" s="16"/>
      <c r="N86" s="16"/>
      <c r="O86" s="16"/>
      <c r="P86" s="16"/>
      <c r="Q86" s="16"/>
      <c r="R86" s="16"/>
    </row>
    <row r="87" spans="1:18" ht="17" customHeight="1">
      <c r="A87" s="18" t="s">
        <v>62</v>
      </c>
      <c r="B87" s="19">
        <v>45600</v>
      </c>
      <c r="C87" s="20" t="s">
        <v>84</v>
      </c>
      <c r="D87" s="20"/>
      <c r="E87" s="24">
        <v>400</v>
      </c>
      <c r="F87" s="55" t="s">
        <v>53</v>
      </c>
      <c r="G87" s="43" t="s">
        <v>3</v>
      </c>
      <c r="H87" s="56" t="s">
        <v>143</v>
      </c>
      <c r="I87" s="62" t="s">
        <v>37</v>
      </c>
      <c r="J87" s="63"/>
      <c r="K87" s="56"/>
      <c r="L87" s="56"/>
      <c r="M87" s="16"/>
      <c r="N87" s="16"/>
      <c r="O87" s="16"/>
      <c r="P87" s="16"/>
      <c r="Q87" s="16"/>
      <c r="R87" s="16"/>
    </row>
    <row r="88" spans="1:18" ht="17" customHeight="1">
      <c r="A88" s="18" t="s">
        <v>62</v>
      </c>
      <c r="B88" s="19">
        <v>45600</v>
      </c>
      <c r="C88" s="20" t="s">
        <v>85</v>
      </c>
      <c r="D88" s="20"/>
      <c r="E88" s="24">
        <v>400</v>
      </c>
      <c r="F88" s="55" t="s">
        <v>53</v>
      </c>
      <c r="G88" s="43" t="s">
        <v>3</v>
      </c>
      <c r="H88" s="56" t="s">
        <v>144</v>
      </c>
      <c r="I88" s="62" t="s">
        <v>37</v>
      </c>
      <c r="J88" s="63"/>
      <c r="K88" s="56"/>
      <c r="L88" s="56"/>
      <c r="M88" s="16"/>
      <c r="N88" s="16"/>
      <c r="O88" s="16"/>
      <c r="P88" s="16"/>
      <c r="Q88" s="16"/>
      <c r="R88" s="16"/>
    </row>
    <row r="89" spans="1:18" ht="17" customHeight="1">
      <c r="A89" s="18" t="s">
        <v>62</v>
      </c>
      <c r="B89" s="19">
        <v>45600</v>
      </c>
      <c r="C89" s="20" t="s">
        <v>86</v>
      </c>
      <c r="D89" s="20"/>
      <c r="E89" s="24">
        <v>3189.5</v>
      </c>
      <c r="F89" s="55" t="s">
        <v>53</v>
      </c>
      <c r="G89" s="43" t="s">
        <v>2</v>
      </c>
      <c r="H89" s="56" t="s">
        <v>145</v>
      </c>
      <c r="I89" s="62" t="s">
        <v>37</v>
      </c>
      <c r="J89" s="63"/>
      <c r="K89" s="56"/>
      <c r="L89" s="56"/>
      <c r="M89" s="16"/>
      <c r="N89" s="16"/>
      <c r="O89" s="16"/>
      <c r="P89" s="16"/>
      <c r="Q89" s="16"/>
      <c r="R89" s="16"/>
    </row>
    <row r="90" spans="1:18" ht="17" customHeight="1">
      <c r="A90" s="18" t="s">
        <v>62</v>
      </c>
      <c r="B90" s="19">
        <v>45600</v>
      </c>
      <c r="C90" s="20" t="s">
        <v>87</v>
      </c>
      <c r="D90" s="20"/>
      <c r="E90" s="24">
        <v>420</v>
      </c>
      <c r="F90" s="55" t="s">
        <v>53</v>
      </c>
      <c r="G90" s="43" t="s">
        <v>5</v>
      </c>
      <c r="H90" s="56" t="s">
        <v>133</v>
      </c>
      <c r="I90" s="62" t="s">
        <v>37</v>
      </c>
      <c r="J90" s="63"/>
      <c r="K90" s="56"/>
      <c r="L90" s="56"/>
      <c r="M90" s="16"/>
      <c r="N90" s="16"/>
      <c r="O90" s="16"/>
      <c r="P90" s="16"/>
      <c r="Q90" s="16"/>
      <c r="R90" s="16"/>
    </row>
    <row r="91" spans="1:18" ht="17" customHeight="1">
      <c r="A91" s="18" t="s">
        <v>62</v>
      </c>
      <c r="B91" s="19">
        <v>45600</v>
      </c>
      <c r="C91" s="20" t="s">
        <v>88</v>
      </c>
      <c r="D91" s="20"/>
      <c r="E91" s="24">
        <v>1284</v>
      </c>
      <c r="F91" s="55" t="s">
        <v>53</v>
      </c>
      <c r="G91" s="43" t="s">
        <v>5</v>
      </c>
      <c r="H91" s="56" t="s">
        <v>146</v>
      </c>
      <c r="I91" s="62" t="s">
        <v>37</v>
      </c>
      <c r="J91" s="63"/>
      <c r="K91" s="56"/>
      <c r="L91" s="56"/>
      <c r="M91" s="16"/>
      <c r="N91" s="16"/>
      <c r="O91" s="16"/>
      <c r="P91" s="16"/>
      <c r="Q91" s="16"/>
      <c r="R91" s="16"/>
    </row>
    <row r="92" spans="1:18" ht="17" customHeight="1">
      <c r="A92" s="18" t="s">
        <v>62</v>
      </c>
      <c r="B92" s="19">
        <v>45600</v>
      </c>
      <c r="C92" s="20" t="s">
        <v>89</v>
      </c>
      <c r="D92" s="20"/>
      <c r="E92" s="24">
        <v>3976</v>
      </c>
      <c r="F92" s="55" t="s">
        <v>53</v>
      </c>
      <c r="G92" s="43" t="s">
        <v>5</v>
      </c>
      <c r="H92" s="56" t="s">
        <v>147</v>
      </c>
      <c r="I92" s="62" t="s">
        <v>37</v>
      </c>
      <c r="J92" s="63"/>
      <c r="K92" s="56"/>
      <c r="L92" s="56"/>
      <c r="M92" s="16"/>
      <c r="N92" s="16"/>
      <c r="O92" s="16"/>
      <c r="P92" s="16"/>
      <c r="Q92" s="16"/>
      <c r="R92" s="16"/>
    </row>
    <row r="93" spans="1:18" ht="17" customHeight="1">
      <c r="A93" s="18" t="s">
        <v>62</v>
      </c>
      <c r="B93" s="19">
        <v>45600</v>
      </c>
      <c r="C93" s="20" t="s">
        <v>90</v>
      </c>
      <c r="D93" s="20"/>
      <c r="E93" s="24">
        <v>402</v>
      </c>
      <c r="F93" s="55" t="s">
        <v>53</v>
      </c>
      <c r="G93" s="43" t="s">
        <v>3</v>
      </c>
      <c r="H93" s="56" t="s">
        <v>148</v>
      </c>
      <c r="I93" s="62" t="s">
        <v>37</v>
      </c>
      <c r="J93" s="63"/>
      <c r="K93" s="56"/>
      <c r="L93" s="56"/>
      <c r="M93" s="16"/>
      <c r="N93" s="16"/>
      <c r="O93" s="16"/>
      <c r="P93" s="16"/>
      <c r="Q93" s="16"/>
      <c r="R93" s="16"/>
    </row>
    <row r="94" spans="1:18" ht="17" customHeight="1">
      <c r="A94" s="18" t="s">
        <v>62</v>
      </c>
      <c r="B94" s="19">
        <v>45600</v>
      </c>
      <c r="C94" s="20" t="s">
        <v>91</v>
      </c>
      <c r="D94" s="20" t="s">
        <v>122</v>
      </c>
      <c r="E94" s="24">
        <v>5206.1099999999997</v>
      </c>
      <c r="F94" s="55" t="s">
        <v>53</v>
      </c>
      <c r="G94" s="43" t="s">
        <v>22</v>
      </c>
      <c r="H94" s="56" t="s">
        <v>149</v>
      </c>
      <c r="I94" s="62" t="s">
        <v>37</v>
      </c>
      <c r="J94" s="63" t="s">
        <v>174</v>
      </c>
      <c r="K94" s="56"/>
      <c r="L94" s="56"/>
      <c r="M94" s="16"/>
      <c r="N94" s="16"/>
      <c r="O94" s="16"/>
      <c r="P94" s="16"/>
      <c r="Q94" s="16"/>
      <c r="R94" s="16"/>
    </row>
    <row r="95" spans="1:18" ht="17" customHeight="1">
      <c r="A95" s="18" t="s">
        <v>62</v>
      </c>
      <c r="B95" s="19">
        <v>45600</v>
      </c>
      <c r="C95" s="20" t="s">
        <v>92</v>
      </c>
      <c r="D95" s="20"/>
      <c r="E95" s="24">
        <v>1600</v>
      </c>
      <c r="F95" s="55" t="s">
        <v>53</v>
      </c>
      <c r="G95" s="43" t="s">
        <v>23</v>
      </c>
      <c r="H95" s="56" t="s">
        <v>150</v>
      </c>
      <c r="I95" s="62" t="s">
        <v>37</v>
      </c>
      <c r="J95" s="63"/>
      <c r="K95" s="56"/>
      <c r="L95" s="56"/>
      <c r="M95" s="16"/>
      <c r="N95" s="16"/>
      <c r="O95" s="16"/>
      <c r="P95" s="16"/>
      <c r="Q95" s="16"/>
      <c r="R95" s="16"/>
    </row>
    <row r="96" spans="1:18" ht="17" customHeight="1">
      <c r="A96" s="18" t="s">
        <v>62</v>
      </c>
      <c r="B96" s="19">
        <v>45600</v>
      </c>
      <c r="C96" s="20" t="s">
        <v>93</v>
      </c>
      <c r="D96" s="20"/>
      <c r="E96" s="24">
        <v>3394.8</v>
      </c>
      <c r="F96" s="55" t="s">
        <v>53</v>
      </c>
      <c r="G96" s="43" t="s">
        <v>5</v>
      </c>
      <c r="H96" s="56" t="s">
        <v>151</v>
      </c>
      <c r="I96" s="62" t="s">
        <v>37</v>
      </c>
      <c r="J96" s="63"/>
      <c r="K96" s="56"/>
      <c r="L96" s="56"/>
      <c r="M96" s="16"/>
      <c r="N96" s="16"/>
      <c r="O96" s="16"/>
      <c r="P96" s="16"/>
      <c r="Q96" s="16"/>
      <c r="R96" s="16"/>
    </row>
    <row r="97" spans="1:18" ht="17" customHeight="1">
      <c r="A97" s="18" t="s">
        <v>62</v>
      </c>
      <c r="B97" s="19">
        <v>45600</v>
      </c>
      <c r="C97" s="20" t="s">
        <v>94</v>
      </c>
      <c r="D97" s="20"/>
      <c r="E97" s="24">
        <v>3311.64</v>
      </c>
      <c r="F97" s="55" t="s">
        <v>53</v>
      </c>
      <c r="G97" s="43" t="s">
        <v>5</v>
      </c>
      <c r="H97" s="56" t="s">
        <v>152</v>
      </c>
      <c r="I97" s="62" t="s">
        <v>37</v>
      </c>
      <c r="J97" s="63"/>
      <c r="K97" s="56"/>
      <c r="L97" s="56"/>
      <c r="M97" s="16"/>
      <c r="N97" s="16"/>
      <c r="O97" s="16"/>
      <c r="P97" s="16"/>
      <c r="Q97" s="16"/>
      <c r="R97" s="16"/>
    </row>
    <row r="98" spans="1:18" ht="17" customHeight="1">
      <c r="A98" s="18" t="s">
        <v>62</v>
      </c>
      <c r="B98" s="19">
        <v>45600</v>
      </c>
      <c r="C98" s="20" t="s">
        <v>95</v>
      </c>
      <c r="D98" s="20"/>
      <c r="E98" s="24">
        <v>2101.08</v>
      </c>
      <c r="F98" s="55" t="s">
        <v>53</v>
      </c>
      <c r="G98" s="43" t="s">
        <v>17</v>
      </c>
      <c r="H98" s="56" t="s">
        <v>134</v>
      </c>
      <c r="I98" s="62" t="s">
        <v>37</v>
      </c>
      <c r="J98" s="63"/>
      <c r="K98" s="56"/>
      <c r="L98" s="56"/>
      <c r="M98" s="16"/>
      <c r="N98" s="16"/>
      <c r="O98" s="16"/>
      <c r="P98" s="16"/>
      <c r="Q98" s="16"/>
      <c r="R98" s="16"/>
    </row>
    <row r="99" spans="1:18" ht="17" customHeight="1">
      <c r="A99" s="18" t="s">
        <v>62</v>
      </c>
      <c r="B99" s="19">
        <v>45600</v>
      </c>
      <c r="C99" s="20" t="s">
        <v>96</v>
      </c>
      <c r="D99" s="20"/>
      <c r="E99" s="24">
        <v>0</v>
      </c>
      <c r="F99" s="55" t="s">
        <v>53</v>
      </c>
      <c r="G99" s="43" t="s">
        <v>3</v>
      </c>
      <c r="H99" s="56" t="s">
        <v>125</v>
      </c>
      <c r="I99" s="62" t="s">
        <v>50</v>
      </c>
      <c r="J99" s="63"/>
      <c r="K99" s="56"/>
      <c r="L99" s="56"/>
      <c r="M99" s="16"/>
      <c r="N99" s="16"/>
      <c r="O99" s="16"/>
      <c r="P99" s="16"/>
      <c r="Q99" s="16"/>
      <c r="R99" s="16"/>
    </row>
    <row r="100" spans="1:18" ht="17" customHeight="1">
      <c r="A100" s="18" t="s">
        <v>62</v>
      </c>
      <c r="B100" s="19">
        <v>45600</v>
      </c>
      <c r="C100" s="20" t="s">
        <v>97</v>
      </c>
      <c r="D100" s="20"/>
      <c r="E100" s="24">
        <v>1255</v>
      </c>
      <c r="F100" s="55" t="s">
        <v>53</v>
      </c>
      <c r="G100" s="43" t="s">
        <v>3</v>
      </c>
      <c r="H100" s="56" t="s">
        <v>153</v>
      </c>
      <c r="I100" s="62" t="s">
        <v>37</v>
      </c>
      <c r="J100" s="63"/>
      <c r="K100" s="56"/>
      <c r="L100" s="56"/>
      <c r="M100" s="16"/>
      <c r="N100" s="16"/>
      <c r="O100" s="16"/>
      <c r="P100" s="16"/>
      <c r="Q100" s="16"/>
      <c r="R100" s="16"/>
    </row>
    <row r="101" spans="1:18" ht="17" customHeight="1">
      <c r="A101" s="18" t="s">
        <v>62</v>
      </c>
      <c r="B101" s="19">
        <v>45600</v>
      </c>
      <c r="C101" s="20" t="s">
        <v>98</v>
      </c>
      <c r="D101" s="20"/>
      <c r="E101" s="24">
        <v>2492.4</v>
      </c>
      <c r="F101" s="55" t="s">
        <v>53</v>
      </c>
      <c r="G101" s="43" t="s">
        <v>3</v>
      </c>
      <c r="H101" s="56" t="s">
        <v>154</v>
      </c>
      <c r="I101" s="62" t="s">
        <v>37</v>
      </c>
      <c r="J101" s="63"/>
      <c r="K101" s="56"/>
      <c r="L101" s="56"/>
      <c r="M101" s="16"/>
      <c r="N101" s="16"/>
      <c r="O101" s="16"/>
      <c r="P101" s="16"/>
      <c r="Q101" s="16"/>
      <c r="R101" s="16"/>
    </row>
    <row r="102" spans="1:18" ht="17" customHeight="1">
      <c r="A102" s="18" t="s">
        <v>62</v>
      </c>
      <c r="B102" s="19">
        <v>45600</v>
      </c>
      <c r="C102" s="20" t="s">
        <v>99</v>
      </c>
      <c r="D102" s="20"/>
      <c r="E102" s="24">
        <v>1214.8</v>
      </c>
      <c r="F102" s="55" t="s">
        <v>55</v>
      </c>
      <c r="G102" s="43" t="s">
        <v>2</v>
      </c>
      <c r="H102" s="56" t="s">
        <v>155</v>
      </c>
      <c r="I102" s="62" t="s">
        <v>37</v>
      </c>
      <c r="J102" s="63"/>
      <c r="K102" s="56"/>
      <c r="L102" s="56"/>
      <c r="M102" s="16"/>
      <c r="N102" s="16"/>
      <c r="O102" s="16"/>
      <c r="P102" s="16"/>
      <c r="Q102" s="16"/>
      <c r="R102" s="16"/>
    </row>
    <row r="103" spans="1:18" ht="17" customHeight="1">
      <c r="A103" s="18" t="s">
        <v>62</v>
      </c>
      <c r="B103" s="19">
        <v>45600</v>
      </c>
      <c r="C103" s="20" t="s">
        <v>99</v>
      </c>
      <c r="D103" s="20"/>
      <c r="E103" s="24">
        <v>617.85</v>
      </c>
      <c r="F103" s="55" t="s">
        <v>56</v>
      </c>
      <c r="G103" s="43" t="s">
        <v>2</v>
      </c>
      <c r="H103" s="56" t="s">
        <v>155</v>
      </c>
      <c r="I103" s="62" t="s">
        <v>37</v>
      </c>
      <c r="J103" s="63"/>
      <c r="K103" s="56"/>
      <c r="L103" s="56"/>
      <c r="M103" s="16"/>
      <c r="N103" s="16"/>
      <c r="O103" s="16"/>
      <c r="P103" s="16"/>
      <c r="Q103" s="16"/>
      <c r="R103" s="16"/>
    </row>
    <row r="104" spans="1:18" ht="17" customHeight="1">
      <c r="A104" s="18" t="s">
        <v>62</v>
      </c>
      <c r="B104" s="19">
        <v>45600</v>
      </c>
      <c r="C104" s="20" t="s">
        <v>99</v>
      </c>
      <c r="D104" s="20"/>
      <c r="E104" s="24">
        <v>1107.95</v>
      </c>
      <c r="F104" s="55" t="s">
        <v>52</v>
      </c>
      <c r="G104" s="43" t="s">
        <v>2</v>
      </c>
      <c r="H104" s="56" t="s">
        <v>155</v>
      </c>
      <c r="I104" s="62" t="s">
        <v>37</v>
      </c>
      <c r="J104" s="63"/>
      <c r="K104" s="56"/>
      <c r="L104" s="56"/>
      <c r="M104" s="16"/>
      <c r="N104" s="16"/>
      <c r="O104" s="16"/>
      <c r="P104" s="16"/>
      <c r="Q104" s="16"/>
      <c r="R104" s="16"/>
    </row>
    <row r="105" spans="1:18" ht="17" customHeight="1">
      <c r="A105" s="18" t="s">
        <v>62</v>
      </c>
      <c r="B105" s="19">
        <v>45600</v>
      </c>
      <c r="C105" s="20" t="s">
        <v>100</v>
      </c>
      <c r="D105" s="20"/>
      <c r="E105" s="24">
        <v>2366.1999999999998</v>
      </c>
      <c r="F105" s="55" t="s">
        <v>52</v>
      </c>
      <c r="G105" s="43" t="s">
        <v>2</v>
      </c>
      <c r="H105" s="56" t="s">
        <v>156</v>
      </c>
      <c r="I105" s="62" t="s">
        <v>37</v>
      </c>
      <c r="J105" s="63"/>
      <c r="K105" s="56"/>
      <c r="L105" s="56"/>
      <c r="M105" s="16"/>
      <c r="N105" s="16"/>
      <c r="O105" s="16"/>
      <c r="P105" s="16"/>
      <c r="Q105" s="16"/>
      <c r="R105" s="16"/>
    </row>
    <row r="106" spans="1:18" ht="17" customHeight="1">
      <c r="A106" s="18" t="s">
        <v>62</v>
      </c>
      <c r="B106" s="19">
        <v>45600</v>
      </c>
      <c r="C106" s="20" t="s">
        <v>101</v>
      </c>
      <c r="D106" s="20"/>
      <c r="E106" s="24">
        <v>1336.5</v>
      </c>
      <c r="F106" s="55" t="s">
        <v>55</v>
      </c>
      <c r="G106" s="43" t="s">
        <v>2</v>
      </c>
      <c r="H106" s="56" t="s">
        <v>157</v>
      </c>
      <c r="I106" s="62" t="s">
        <v>37</v>
      </c>
      <c r="J106" s="63"/>
      <c r="K106" s="56"/>
      <c r="L106" s="56"/>
      <c r="M106" s="16"/>
      <c r="N106" s="16"/>
      <c r="O106" s="16"/>
      <c r="P106" s="16"/>
      <c r="Q106" s="16"/>
      <c r="R106" s="16"/>
    </row>
    <row r="107" spans="1:18" ht="17" customHeight="1">
      <c r="A107" s="18" t="s">
        <v>62</v>
      </c>
      <c r="B107" s="19">
        <v>45600</v>
      </c>
      <c r="C107" s="20" t="s">
        <v>101</v>
      </c>
      <c r="D107" s="20"/>
      <c r="E107" s="24">
        <v>694.98</v>
      </c>
      <c r="F107" s="55" t="s">
        <v>56</v>
      </c>
      <c r="G107" s="43" t="s">
        <v>2</v>
      </c>
      <c r="H107" s="56" t="s">
        <v>157</v>
      </c>
      <c r="I107" s="62" t="s">
        <v>37</v>
      </c>
      <c r="J107" s="63"/>
      <c r="K107" s="56"/>
      <c r="L107" s="56"/>
      <c r="M107" s="16"/>
      <c r="N107" s="16"/>
      <c r="O107" s="16"/>
      <c r="P107" s="16"/>
      <c r="Q107" s="16"/>
      <c r="R107" s="16"/>
    </row>
    <row r="108" spans="1:18" ht="17" customHeight="1">
      <c r="A108" s="18" t="s">
        <v>62</v>
      </c>
      <c r="B108" s="19">
        <v>45600</v>
      </c>
      <c r="C108" s="20" t="s">
        <v>102</v>
      </c>
      <c r="D108" s="20"/>
      <c r="E108" s="24">
        <v>1971.44</v>
      </c>
      <c r="F108" s="55" t="s">
        <v>55</v>
      </c>
      <c r="G108" s="43" t="s">
        <v>2</v>
      </c>
      <c r="H108" s="56" t="s">
        <v>158</v>
      </c>
      <c r="I108" s="62" t="s">
        <v>37</v>
      </c>
      <c r="J108" s="63"/>
      <c r="K108" s="56"/>
      <c r="L108" s="56"/>
      <c r="M108" s="16"/>
      <c r="N108" s="16"/>
      <c r="O108" s="16"/>
      <c r="P108" s="16"/>
      <c r="Q108" s="16"/>
      <c r="R108" s="16"/>
    </row>
    <row r="109" spans="1:18" ht="17" customHeight="1">
      <c r="A109" s="18" t="s">
        <v>62</v>
      </c>
      <c r="B109" s="19">
        <v>45600</v>
      </c>
      <c r="C109" s="20" t="s">
        <v>103</v>
      </c>
      <c r="D109" s="20"/>
      <c r="E109" s="24">
        <v>677.36</v>
      </c>
      <c r="F109" s="55" t="s">
        <v>55</v>
      </c>
      <c r="G109" s="43" t="s">
        <v>3</v>
      </c>
      <c r="H109" s="56" t="s">
        <v>159</v>
      </c>
      <c r="I109" s="62" t="s">
        <v>37</v>
      </c>
      <c r="J109" s="63"/>
      <c r="K109" s="56"/>
      <c r="L109" s="56"/>
      <c r="M109" s="16"/>
      <c r="N109" s="16"/>
      <c r="O109" s="16"/>
      <c r="P109" s="16"/>
      <c r="Q109" s="16"/>
      <c r="R109" s="16"/>
    </row>
    <row r="110" spans="1:18" ht="17" customHeight="1">
      <c r="A110" s="18" t="s">
        <v>62</v>
      </c>
      <c r="B110" s="19">
        <v>45600</v>
      </c>
      <c r="C110" s="20" t="s">
        <v>103</v>
      </c>
      <c r="D110" s="20"/>
      <c r="E110" s="24">
        <v>338.68</v>
      </c>
      <c r="F110" s="55" t="s">
        <v>56</v>
      </c>
      <c r="G110" s="43" t="s">
        <v>3</v>
      </c>
      <c r="H110" s="56" t="s">
        <v>159</v>
      </c>
      <c r="I110" s="62" t="s">
        <v>37</v>
      </c>
      <c r="J110" s="63"/>
      <c r="K110" s="56"/>
      <c r="L110" s="56"/>
      <c r="M110" s="16"/>
      <c r="N110" s="16"/>
      <c r="O110" s="16"/>
      <c r="P110" s="16"/>
      <c r="Q110" s="16"/>
      <c r="R110" s="16"/>
    </row>
    <row r="111" spans="1:18" ht="17" customHeight="1">
      <c r="A111" s="18" t="s">
        <v>62</v>
      </c>
      <c r="B111" s="19">
        <v>45600</v>
      </c>
      <c r="C111" s="20" t="s">
        <v>104</v>
      </c>
      <c r="D111" s="20"/>
      <c r="E111" s="24">
        <v>532.5</v>
      </c>
      <c r="F111" s="55" t="s">
        <v>55</v>
      </c>
      <c r="G111" s="43" t="s">
        <v>3</v>
      </c>
      <c r="H111" s="56" t="s">
        <v>160</v>
      </c>
      <c r="I111" s="62" t="s">
        <v>37</v>
      </c>
      <c r="J111" s="63"/>
      <c r="K111" s="56"/>
      <c r="L111" s="56"/>
      <c r="M111" s="16"/>
      <c r="N111" s="16"/>
      <c r="O111" s="16"/>
      <c r="P111" s="16"/>
      <c r="Q111" s="16"/>
      <c r="R111" s="16"/>
    </row>
    <row r="112" spans="1:18" ht="17" customHeight="1">
      <c r="A112" s="18" t="s">
        <v>62</v>
      </c>
      <c r="B112" s="19">
        <v>45600</v>
      </c>
      <c r="C112" s="20" t="s">
        <v>105</v>
      </c>
      <c r="D112" s="20"/>
      <c r="E112" s="24">
        <v>967.36</v>
      </c>
      <c r="F112" s="55" t="s">
        <v>52</v>
      </c>
      <c r="G112" s="43" t="s">
        <v>3</v>
      </c>
      <c r="H112" s="56" t="s">
        <v>161</v>
      </c>
      <c r="I112" s="62" t="s">
        <v>37</v>
      </c>
      <c r="J112" s="63"/>
      <c r="K112" s="56"/>
      <c r="L112" s="56"/>
      <c r="M112" s="16"/>
      <c r="N112" s="16"/>
      <c r="O112" s="16"/>
      <c r="P112" s="16"/>
      <c r="Q112" s="16"/>
      <c r="R112" s="16"/>
    </row>
    <row r="113" spans="1:18" ht="17" customHeight="1">
      <c r="A113" s="18" t="s">
        <v>62</v>
      </c>
      <c r="B113" s="19">
        <v>45600</v>
      </c>
      <c r="C113" s="20" t="s">
        <v>106</v>
      </c>
      <c r="D113" s="20"/>
      <c r="E113" s="24">
        <v>470</v>
      </c>
      <c r="F113" s="55" t="s">
        <v>52</v>
      </c>
      <c r="G113" s="43" t="s">
        <v>3</v>
      </c>
      <c r="H113" s="56" t="s">
        <v>162</v>
      </c>
      <c r="I113" s="62" t="s">
        <v>37</v>
      </c>
      <c r="J113" s="63"/>
      <c r="K113" s="56"/>
      <c r="L113" s="56"/>
      <c r="M113" s="16"/>
      <c r="N113" s="16"/>
      <c r="O113" s="16"/>
      <c r="P113" s="16"/>
      <c r="Q113" s="16"/>
      <c r="R113" s="16"/>
    </row>
    <row r="114" spans="1:18" ht="17" customHeight="1">
      <c r="A114" s="18" t="s">
        <v>62</v>
      </c>
      <c r="B114" s="19">
        <v>45600</v>
      </c>
      <c r="C114" s="20" t="s">
        <v>107</v>
      </c>
      <c r="D114" s="20"/>
      <c r="E114" s="24">
        <v>470</v>
      </c>
      <c r="F114" s="55" t="s">
        <v>55</v>
      </c>
      <c r="G114" s="43" t="s">
        <v>3</v>
      </c>
      <c r="H114" s="56" t="s">
        <v>162</v>
      </c>
      <c r="I114" s="62" t="s">
        <v>37</v>
      </c>
      <c r="J114" s="63"/>
      <c r="K114" s="56"/>
      <c r="L114" s="56"/>
      <c r="M114" s="16"/>
      <c r="N114" s="16"/>
      <c r="O114" s="16"/>
      <c r="P114" s="16"/>
      <c r="Q114" s="16"/>
      <c r="R114" s="16"/>
    </row>
    <row r="115" spans="1:18" ht="17" customHeight="1">
      <c r="A115" s="18" t="s">
        <v>62</v>
      </c>
      <c r="B115" s="19">
        <v>45600</v>
      </c>
      <c r="C115" s="20" t="s">
        <v>108</v>
      </c>
      <c r="D115" s="20"/>
      <c r="E115" s="24">
        <v>470</v>
      </c>
      <c r="F115" s="55" t="s">
        <v>56</v>
      </c>
      <c r="G115" s="43" t="s">
        <v>3</v>
      </c>
      <c r="H115" s="56" t="s">
        <v>162</v>
      </c>
      <c r="I115" s="62" t="s">
        <v>37</v>
      </c>
      <c r="J115" s="63"/>
      <c r="K115" s="56"/>
      <c r="L115" s="56"/>
      <c r="M115" s="16"/>
      <c r="N115" s="16"/>
      <c r="O115" s="16"/>
      <c r="P115" s="16"/>
      <c r="Q115" s="16"/>
      <c r="R115" s="16"/>
    </row>
    <row r="116" spans="1:18" ht="17" customHeight="1">
      <c r="A116" s="18" t="s">
        <v>62</v>
      </c>
      <c r="B116" s="19">
        <v>45600</v>
      </c>
      <c r="C116" s="20" t="s">
        <v>109</v>
      </c>
      <c r="D116" s="20"/>
      <c r="E116" s="24">
        <v>1432.2</v>
      </c>
      <c r="F116" s="55" t="s">
        <v>56</v>
      </c>
      <c r="G116" s="43" t="s">
        <v>5</v>
      </c>
      <c r="H116" s="56" t="s">
        <v>163</v>
      </c>
      <c r="I116" s="62" t="s">
        <v>37</v>
      </c>
      <c r="J116" s="63"/>
      <c r="K116" s="56"/>
      <c r="L116" s="56"/>
      <c r="M116" s="16"/>
      <c r="N116" s="16"/>
      <c r="O116" s="16"/>
      <c r="P116" s="16"/>
      <c r="Q116" s="16"/>
      <c r="R116" s="16"/>
    </row>
    <row r="117" spans="1:18" ht="17" customHeight="1">
      <c r="A117" s="18" t="s">
        <v>62</v>
      </c>
      <c r="B117" s="19">
        <v>45600</v>
      </c>
      <c r="C117" s="20" t="s">
        <v>110</v>
      </c>
      <c r="D117" s="20" t="s">
        <v>121</v>
      </c>
      <c r="E117" s="24">
        <v>980</v>
      </c>
      <c r="F117" s="55" t="s">
        <v>56</v>
      </c>
      <c r="G117" s="43" t="s">
        <v>5</v>
      </c>
      <c r="H117" s="56" t="s">
        <v>164</v>
      </c>
      <c r="I117" s="62" t="s">
        <v>37</v>
      </c>
      <c r="J117" s="63"/>
      <c r="K117" s="56"/>
      <c r="L117" s="56"/>
      <c r="M117" s="16"/>
      <c r="N117" s="16"/>
      <c r="O117" s="16"/>
      <c r="P117" s="16"/>
      <c r="Q117" s="16"/>
      <c r="R117" s="16"/>
    </row>
    <row r="118" spans="1:18" ht="17" customHeight="1">
      <c r="A118" s="18" t="s">
        <v>62</v>
      </c>
      <c r="B118" s="19">
        <v>45601</v>
      </c>
      <c r="C118" s="20" t="s">
        <v>111</v>
      </c>
      <c r="D118" s="20"/>
      <c r="E118" s="24">
        <v>510</v>
      </c>
      <c r="F118" s="55" t="s">
        <v>53</v>
      </c>
      <c r="G118" s="43" t="s">
        <v>3</v>
      </c>
      <c r="H118" s="56" t="s">
        <v>165</v>
      </c>
      <c r="I118" s="62" t="s">
        <v>37</v>
      </c>
      <c r="J118" s="63"/>
      <c r="K118" s="56"/>
      <c r="L118" s="56"/>
      <c r="M118" s="16"/>
      <c r="N118" s="16"/>
      <c r="O118" s="16"/>
      <c r="P118" s="16"/>
      <c r="Q118" s="16"/>
      <c r="R118" s="16"/>
    </row>
    <row r="119" spans="1:18" ht="17" customHeight="1">
      <c r="A119" s="18" t="s">
        <v>62</v>
      </c>
      <c r="B119" s="19">
        <v>45601</v>
      </c>
      <c r="C119" s="20" t="s">
        <v>112</v>
      </c>
      <c r="D119" s="20" t="s">
        <v>123</v>
      </c>
      <c r="E119" s="24">
        <v>625</v>
      </c>
      <c r="F119" s="55" t="s">
        <v>53</v>
      </c>
      <c r="G119" s="43" t="s">
        <v>17</v>
      </c>
      <c r="H119" s="56" t="s">
        <v>166</v>
      </c>
      <c r="I119" s="62" t="s">
        <v>37</v>
      </c>
      <c r="J119" s="63"/>
      <c r="K119" s="56"/>
      <c r="L119" s="56"/>
      <c r="M119" s="16"/>
      <c r="N119" s="16"/>
      <c r="O119" s="16"/>
      <c r="P119" s="16"/>
      <c r="Q119" s="16"/>
      <c r="R119" s="16"/>
    </row>
    <row r="120" spans="1:18" ht="17" customHeight="1">
      <c r="A120" s="18" t="s">
        <v>62</v>
      </c>
      <c r="B120" s="19">
        <v>45601</v>
      </c>
      <c r="C120" s="20" t="s">
        <v>113</v>
      </c>
      <c r="D120" s="20"/>
      <c r="E120" s="24">
        <v>3000</v>
      </c>
      <c r="F120" s="55" t="s">
        <v>56</v>
      </c>
      <c r="G120" s="43" t="s">
        <v>5</v>
      </c>
      <c r="H120" s="56" t="s">
        <v>167</v>
      </c>
      <c r="I120" s="62" t="s">
        <v>37</v>
      </c>
      <c r="J120" s="63"/>
      <c r="K120" s="56"/>
      <c r="L120" s="56"/>
      <c r="M120" s="16"/>
      <c r="N120" s="16"/>
      <c r="O120" s="16"/>
      <c r="P120" s="16"/>
      <c r="Q120" s="16"/>
      <c r="R120" s="16"/>
    </row>
    <row r="121" spans="1:18" ht="17" customHeight="1">
      <c r="A121" s="18" t="s">
        <v>62</v>
      </c>
      <c r="B121" s="19">
        <v>45602</v>
      </c>
      <c r="C121" s="20" t="s">
        <v>114</v>
      </c>
      <c r="D121" s="20"/>
      <c r="E121" s="24">
        <v>1000</v>
      </c>
      <c r="F121" s="55" t="s">
        <v>56</v>
      </c>
      <c r="G121" s="43" t="s">
        <v>5</v>
      </c>
      <c r="H121" s="56" t="s">
        <v>168</v>
      </c>
      <c r="I121" s="62" t="s">
        <v>37</v>
      </c>
      <c r="J121" s="63"/>
      <c r="K121" s="56"/>
      <c r="L121" s="56"/>
      <c r="M121" s="16"/>
      <c r="N121" s="16"/>
      <c r="O121" s="16"/>
      <c r="P121" s="16"/>
      <c r="Q121" s="16"/>
      <c r="R121" s="16"/>
    </row>
    <row r="122" spans="1:18" ht="17" customHeight="1">
      <c r="A122" s="18" t="s">
        <v>62</v>
      </c>
      <c r="B122" s="19">
        <v>45602</v>
      </c>
      <c r="C122" s="20" t="s">
        <v>115</v>
      </c>
      <c r="D122" s="20"/>
      <c r="E122" s="24">
        <v>792</v>
      </c>
      <c r="F122" s="55" t="s">
        <v>56</v>
      </c>
      <c r="G122" s="43" t="s">
        <v>5</v>
      </c>
      <c r="H122" s="56" t="s">
        <v>169</v>
      </c>
      <c r="I122" s="62" t="s">
        <v>37</v>
      </c>
      <c r="J122" s="63"/>
      <c r="K122" s="56"/>
      <c r="L122" s="56"/>
      <c r="M122" s="16"/>
      <c r="N122" s="16"/>
      <c r="O122" s="16"/>
      <c r="P122" s="16"/>
      <c r="Q122" s="16"/>
      <c r="R122" s="16"/>
    </row>
    <row r="123" spans="1:18" ht="17" customHeight="1">
      <c r="A123" s="18" t="s">
        <v>62</v>
      </c>
      <c r="B123" s="19">
        <v>45602</v>
      </c>
      <c r="C123" s="20" t="s">
        <v>116</v>
      </c>
      <c r="D123" s="20"/>
      <c r="E123" s="24">
        <v>954.8</v>
      </c>
      <c r="F123" s="55" t="s">
        <v>56</v>
      </c>
      <c r="G123" s="43" t="s">
        <v>5</v>
      </c>
      <c r="H123" s="56" t="s">
        <v>170</v>
      </c>
      <c r="I123" s="62" t="s">
        <v>37</v>
      </c>
      <c r="J123" s="63"/>
      <c r="K123" s="56"/>
      <c r="L123" s="56"/>
      <c r="M123" s="16"/>
      <c r="N123" s="16"/>
      <c r="O123" s="16"/>
      <c r="P123" s="16"/>
      <c r="Q123" s="16"/>
      <c r="R123" s="16"/>
    </row>
    <row r="124" spans="1:18" ht="17" customHeight="1">
      <c r="A124" s="18" t="s">
        <v>62</v>
      </c>
      <c r="B124" s="19">
        <v>45602</v>
      </c>
      <c r="C124" s="20" t="s">
        <v>117</v>
      </c>
      <c r="D124" s="20"/>
      <c r="E124" s="24">
        <v>1652</v>
      </c>
      <c r="F124" s="55" t="s">
        <v>53</v>
      </c>
      <c r="G124" s="43" t="s">
        <v>3</v>
      </c>
      <c r="H124" s="56" t="s">
        <v>171</v>
      </c>
      <c r="I124" s="62" t="s">
        <v>37</v>
      </c>
      <c r="J124" s="63"/>
      <c r="K124" s="56"/>
      <c r="L124" s="56"/>
      <c r="M124" s="16"/>
      <c r="N124" s="16"/>
      <c r="O124" s="16"/>
      <c r="P124" s="16"/>
      <c r="Q124" s="16"/>
      <c r="R124" s="16"/>
    </row>
    <row r="125" spans="1:18" ht="17" customHeight="1">
      <c r="A125" s="18" t="s">
        <v>62</v>
      </c>
      <c r="B125" s="19">
        <v>45604</v>
      </c>
      <c r="C125" s="20" t="s">
        <v>118</v>
      </c>
      <c r="D125" s="20"/>
      <c r="E125" s="24">
        <v>1825</v>
      </c>
      <c r="F125" s="55" t="s">
        <v>56</v>
      </c>
      <c r="G125" s="57" t="s">
        <v>5</v>
      </c>
      <c r="H125" s="56" t="s">
        <v>172</v>
      </c>
      <c r="I125" s="62" t="s">
        <v>38</v>
      </c>
      <c r="J125" s="63"/>
      <c r="K125" s="56"/>
      <c r="L125" s="56"/>
      <c r="M125" s="16"/>
      <c r="N125" s="16"/>
      <c r="O125" s="16"/>
      <c r="P125" s="16"/>
      <c r="Q125" s="16"/>
      <c r="R125" s="16"/>
    </row>
    <row r="126" spans="1:18" ht="17" customHeight="1">
      <c r="A126" s="18" t="s">
        <v>62</v>
      </c>
      <c r="B126" s="19">
        <v>45604</v>
      </c>
      <c r="C126" s="20" t="s">
        <v>119</v>
      </c>
      <c r="D126" s="20"/>
      <c r="E126" s="24">
        <v>399.5</v>
      </c>
      <c r="F126" s="55" t="s">
        <v>56</v>
      </c>
      <c r="G126" s="57" t="s">
        <v>5</v>
      </c>
      <c r="H126" s="56" t="s">
        <v>173</v>
      </c>
      <c r="I126" s="62" t="s">
        <v>38</v>
      </c>
      <c r="J126" s="63"/>
      <c r="K126" s="56"/>
      <c r="L126" s="56"/>
      <c r="M126" s="16"/>
      <c r="N126" s="16"/>
      <c r="O126" s="16"/>
      <c r="P126" s="16"/>
      <c r="Q126" s="16"/>
      <c r="R126" s="16"/>
    </row>
    <row r="127" spans="1:18" ht="17" customHeight="1">
      <c r="B127" s="19"/>
      <c r="C127" s="20"/>
      <c r="D127" s="21"/>
      <c r="E127" s="24"/>
      <c r="F127" s="55"/>
      <c r="G127" s="57"/>
      <c r="H127" s="56"/>
      <c r="I127" s="58"/>
      <c r="J127" s="56"/>
      <c r="K127" s="56"/>
      <c r="L127" s="56"/>
      <c r="M127" s="16"/>
      <c r="N127" s="16"/>
      <c r="O127" s="16"/>
      <c r="P127" s="16"/>
      <c r="Q127" s="16"/>
      <c r="R127" s="16"/>
    </row>
    <row r="128" spans="1:18" ht="17" customHeight="1">
      <c r="B128" s="19"/>
      <c r="C128" s="20"/>
      <c r="D128" s="21"/>
      <c r="E128" s="24"/>
      <c r="F128" s="55"/>
      <c r="G128" s="57"/>
      <c r="H128" s="56"/>
      <c r="I128" s="58"/>
      <c r="J128" s="56"/>
      <c r="K128" s="56"/>
      <c r="L128" s="56"/>
      <c r="M128" s="16"/>
      <c r="N128" s="16"/>
      <c r="O128" s="16"/>
      <c r="P128" s="16"/>
      <c r="Q128" s="16"/>
      <c r="R128" s="16"/>
    </row>
    <row r="129" spans="1:18" ht="17" customHeight="1">
      <c r="B129" s="19"/>
      <c r="C129" s="56"/>
      <c r="D129" s="56"/>
      <c r="E129" s="59"/>
      <c r="F129" s="60"/>
      <c r="G129" s="57"/>
      <c r="H129" s="56"/>
      <c r="I129" s="58"/>
      <c r="J129" s="56"/>
      <c r="K129" s="56"/>
      <c r="L129" s="56"/>
      <c r="M129" s="16"/>
      <c r="N129" s="16"/>
      <c r="O129" s="16"/>
      <c r="P129" s="16"/>
      <c r="Q129" s="16"/>
      <c r="R129" s="16"/>
    </row>
    <row r="130" spans="1:18" ht="17" customHeight="1">
      <c r="B130" s="19"/>
      <c r="C130" s="56"/>
      <c r="D130" s="56"/>
      <c r="E130" s="59"/>
      <c r="F130" s="60"/>
      <c r="G130" s="57"/>
      <c r="H130" s="56"/>
      <c r="I130" s="58"/>
      <c r="J130" s="56"/>
      <c r="K130" s="56"/>
      <c r="L130" s="56"/>
      <c r="M130" s="16"/>
      <c r="N130" s="16"/>
      <c r="O130" s="16"/>
      <c r="P130" s="16"/>
      <c r="Q130" s="16"/>
      <c r="R130" s="16"/>
    </row>
    <row r="131" spans="1:18" ht="17" customHeight="1">
      <c r="B131" s="19"/>
      <c r="C131" s="56"/>
      <c r="D131" s="56"/>
      <c r="E131" s="59"/>
      <c r="F131" s="60"/>
      <c r="G131" s="57"/>
      <c r="H131" s="56"/>
      <c r="I131" s="58"/>
      <c r="J131" s="56"/>
      <c r="K131" s="56"/>
      <c r="L131" s="56"/>
      <c r="M131" s="16"/>
      <c r="N131" s="16"/>
      <c r="O131" s="16"/>
      <c r="P131" s="16"/>
      <c r="Q131" s="16"/>
      <c r="R131" s="16"/>
    </row>
    <row r="132" spans="1:18" ht="17" customHeight="1">
      <c r="B132" s="19"/>
      <c r="C132" s="56"/>
      <c r="D132" s="56"/>
      <c r="E132" s="59"/>
      <c r="F132" s="60"/>
      <c r="G132" s="57"/>
      <c r="H132" s="56"/>
      <c r="I132" s="58"/>
      <c r="J132" s="56"/>
      <c r="K132" s="56"/>
      <c r="L132" s="56"/>
      <c r="M132" s="16"/>
      <c r="N132" s="16"/>
      <c r="O132" s="16"/>
      <c r="P132" s="16"/>
      <c r="Q132" s="16"/>
      <c r="R132" s="16"/>
    </row>
    <row r="133" spans="1:18" ht="17" customHeight="1">
      <c r="B133" s="19"/>
      <c r="C133" s="56"/>
      <c r="D133" s="56"/>
      <c r="E133" s="59"/>
      <c r="F133" s="60"/>
      <c r="G133" s="57"/>
      <c r="H133" s="56"/>
      <c r="I133" s="58"/>
      <c r="J133" s="56"/>
      <c r="K133" s="56"/>
      <c r="L133" s="56"/>
      <c r="M133" s="16"/>
      <c r="N133" s="16"/>
      <c r="O133" s="16"/>
      <c r="P133" s="16"/>
      <c r="Q133" s="16"/>
      <c r="R133" s="16"/>
    </row>
    <row r="134" spans="1:18" ht="17" customHeight="1">
      <c r="B134" s="19"/>
      <c r="C134" s="56"/>
      <c r="D134" s="56"/>
      <c r="E134" s="59"/>
      <c r="F134" s="60"/>
      <c r="G134" s="57"/>
      <c r="H134" s="56"/>
      <c r="I134" s="58"/>
      <c r="J134" s="56"/>
      <c r="K134" s="56"/>
      <c r="L134" s="56"/>
      <c r="M134" s="16"/>
      <c r="N134" s="16"/>
      <c r="O134" s="16"/>
      <c r="P134" s="16"/>
      <c r="Q134" s="16"/>
      <c r="R134" s="16"/>
    </row>
    <row r="135" spans="1:18" ht="17" customHeight="1">
      <c r="B135" s="19"/>
      <c r="C135" s="56"/>
      <c r="D135" s="56"/>
      <c r="E135" s="59"/>
      <c r="F135" s="60"/>
      <c r="G135" s="57"/>
      <c r="H135" s="56"/>
      <c r="I135" s="58"/>
      <c r="J135" s="56"/>
      <c r="K135" s="56"/>
      <c r="L135" s="56"/>
      <c r="M135" s="16"/>
      <c r="N135" s="16"/>
      <c r="O135" s="16"/>
      <c r="P135" s="16"/>
      <c r="Q135" s="16"/>
      <c r="R135" s="16"/>
    </row>
    <row r="136" spans="1:18" ht="17" customHeight="1">
      <c r="B136" s="19"/>
      <c r="C136" s="56"/>
      <c r="D136" s="56"/>
      <c r="E136" s="59"/>
      <c r="F136" s="60"/>
      <c r="G136" s="57"/>
      <c r="H136" s="56"/>
      <c r="I136" s="58"/>
      <c r="J136" s="56"/>
      <c r="K136" s="56"/>
      <c r="L136" s="56"/>
      <c r="M136" s="16"/>
      <c r="N136" s="16"/>
      <c r="O136" s="16"/>
      <c r="P136" s="16"/>
      <c r="Q136" s="16"/>
      <c r="R136" s="16"/>
    </row>
    <row r="137" spans="1:18" ht="17" customHeight="1">
      <c r="A137" s="61"/>
      <c r="B137" s="19"/>
      <c r="C137" s="56"/>
      <c r="D137" s="56"/>
      <c r="E137" s="59"/>
      <c r="F137" s="60"/>
      <c r="G137" s="57"/>
      <c r="H137" s="56"/>
      <c r="I137" s="58"/>
      <c r="J137" s="56"/>
      <c r="K137" s="56"/>
      <c r="L137" s="56"/>
      <c r="M137" s="16"/>
      <c r="N137" s="16"/>
      <c r="O137" s="16"/>
      <c r="P137" s="16"/>
      <c r="Q137" s="16"/>
      <c r="R137" s="16"/>
    </row>
    <row r="138" spans="1:18" ht="17" customHeight="1">
      <c r="A138" s="61"/>
      <c r="B138" s="19"/>
      <c r="C138" s="56"/>
      <c r="D138" s="56"/>
      <c r="E138" s="59"/>
      <c r="F138" s="60"/>
      <c r="G138" s="57"/>
      <c r="H138" s="56"/>
      <c r="I138" s="58"/>
      <c r="J138" s="56"/>
      <c r="K138" s="56"/>
      <c r="L138" s="56"/>
      <c r="M138" s="16"/>
      <c r="N138" s="16"/>
      <c r="O138" s="16"/>
      <c r="P138" s="16"/>
      <c r="Q138" s="16"/>
      <c r="R138" s="16"/>
    </row>
    <row r="139" spans="1:18" ht="17" customHeight="1">
      <c r="B139" s="19"/>
      <c r="C139" s="56"/>
      <c r="D139" s="56"/>
      <c r="E139" s="59"/>
      <c r="F139" s="60"/>
      <c r="G139" s="57"/>
      <c r="H139" s="56"/>
      <c r="I139" s="58"/>
      <c r="J139" s="56"/>
      <c r="K139" s="56"/>
      <c r="L139" s="56"/>
      <c r="M139" s="16"/>
      <c r="N139" s="16"/>
      <c r="O139" s="16"/>
      <c r="P139" s="16"/>
      <c r="Q139" s="16"/>
      <c r="R139" s="16"/>
    </row>
    <row r="140" spans="1:18" ht="17" customHeight="1">
      <c r="B140" s="19"/>
      <c r="C140" s="56"/>
      <c r="D140" s="56"/>
      <c r="E140" s="59"/>
      <c r="F140" s="60"/>
      <c r="G140" s="57"/>
      <c r="H140" s="56"/>
      <c r="I140" s="58"/>
      <c r="J140" s="56"/>
      <c r="K140" s="56"/>
      <c r="L140" s="56"/>
      <c r="M140" s="16"/>
      <c r="N140" s="16"/>
      <c r="O140" s="16"/>
      <c r="P140" s="16"/>
      <c r="Q140" s="16"/>
      <c r="R140" s="16"/>
    </row>
    <row r="141" spans="1:18" ht="17" customHeight="1">
      <c r="B141" s="19"/>
      <c r="C141" s="56"/>
      <c r="D141" s="56"/>
      <c r="E141" s="59"/>
      <c r="F141" s="60"/>
      <c r="G141" s="57"/>
      <c r="H141" s="56"/>
      <c r="I141" s="58"/>
      <c r="J141" s="56"/>
      <c r="K141" s="56"/>
      <c r="L141" s="56"/>
      <c r="M141" s="16"/>
      <c r="N141" s="16"/>
      <c r="O141" s="16"/>
      <c r="P141" s="16"/>
      <c r="Q141" s="16"/>
      <c r="R141" s="16"/>
    </row>
    <row r="142" spans="1:18" ht="17" customHeight="1">
      <c r="B142" s="19"/>
      <c r="C142" s="56"/>
      <c r="D142" s="56"/>
      <c r="E142" s="59"/>
      <c r="F142" s="60"/>
      <c r="G142" s="57"/>
      <c r="H142" s="56"/>
      <c r="I142" s="58"/>
      <c r="J142" s="56"/>
      <c r="K142" s="56"/>
      <c r="L142" s="56"/>
      <c r="M142" s="16"/>
      <c r="N142" s="16"/>
      <c r="O142" s="16"/>
      <c r="P142" s="16"/>
      <c r="Q142" s="16"/>
      <c r="R142" s="16"/>
    </row>
    <row r="143" spans="1:18" ht="17" customHeight="1">
      <c r="B143" s="19"/>
      <c r="C143" s="56"/>
      <c r="D143" s="56"/>
      <c r="E143" s="59"/>
      <c r="F143" s="60"/>
      <c r="G143" s="57"/>
      <c r="H143" s="56"/>
      <c r="I143" s="58"/>
      <c r="J143" s="56"/>
      <c r="K143" s="56"/>
      <c r="L143" s="56"/>
      <c r="M143" s="16"/>
      <c r="N143" s="16"/>
      <c r="O143" s="16"/>
      <c r="P143" s="16"/>
      <c r="Q143" s="16"/>
      <c r="R143" s="16"/>
    </row>
    <row r="144" spans="1:18" ht="17" customHeight="1">
      <c r="B144" s="19"/>
      <c r="C144" s="56"/>
      <c r="D144" s="56"/>
      <c r="E144" s="59"/>
      <c r="F144" s="60"/>
      <c r="G144" s="57"/>
      <c r="H144" s="56"/>
      <c r="I144" s="58"/>
      <c r="J144" s="56"/>
      <c r="K144" s="56"/>
      <c r="L144" s="56"/>
      <c r="M144" s="16"/>
      <c r="N144" s="16"/>
      <c r="O144" s="16"/>
      <c r="P144" s="16"/>
      <c r="Q144" s="16"/>
      <c r="R144" s="16"/>
    </row>
    <row r="145" spans="2:18" ht="17" customHeight="1">
      <c r="B145" s="19"/>
      <c r="C145" s="56"/>
      <c r="D145" s="56"/>
      <c r="E145" s="59"/>
      <c r="F145" s="60"/>
      <c r="G145" s="57"/>
      <c r="H145" s="56"/>
      <c r="I145" s="58"/>
      <c r="J145" s="56"/>
      <c r="K145" s="56"/>
      <c r="L145" s="56"/>
      <c r="M145" s="16"/>
      <c r="N145" s="16"/>
      <c r="O145" s="16"/>
      <c r="P145" s="16"/>
      <c r="Q145" s="16"/>
      <c r="R145" s="16"/>
    </row>
    <row r="146" spans="2:18" ht="17" customHeight="1">
      <c r="B146" s="19"/>
      <c r="C146" s="56"/>
      <c r="D146" s="56"/>
      <c r="E146" s="59"/>
      <c r="F146" s="60"/>
      <c r="G146" s="57"/>
      <c r="H146" s="56"/>
      <c r="I146" s="58"/>
      <c r="J146" s="56"/>
      <c r="K146" s="56"/>
      <c r="L146" s="56"/>
      <c r="M146" s="16"/>
      <c r="N146" s="16"/>
      <c r="O146" s="16"/>
      <c r="P146" s="16"/>
      <c r="Q146" s="16"/>
      <c r="R146" s="16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CONTROLE ORÇAMENTÁRIO</vt:lpstr>
      <vt:lpstr>CONTROLE REQUISIÇÕES</vt:lpstr>
      <vt:lpstr>Gráficos</vt:lpstr>
      <vt:lpstr>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GESTÃOCLICK</dc:creator>
  <cp:lastModifiedBy>Regis dos santos silva</cp:lastModifiedBy>
  <dcterms:created xsi:type="dcterms:W3CDTF">2014-08-17T22:01:50Z</dcterms:created>
  <dcterms:modified xsi:type="dcterms:W3CDTF">2024-11-11T01:03:04Z</dcterms:modified>
</cp:coreProperties>
</file>